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3660" windowWidth="20535" windowHeight="4425" firstSheet="2" activeTab="8"/>
  </bookViews>
  <sheets>
    <sheet name="1st qtr" sheetId="4" state="hidden" r:id="rId1"/>
    <sheet name="2nd qtr" sheetId="5" state="hidden" r:id="rId2"/>
    <sheet name="20%IRA" sheetId="6" r:id="rId3"/>
    <sheet name="Sheet3" sheetId="3" state="hidden" r:id="rId4"/>
    <sheet name="LDRRM" sheetId="7" r:id="rId5"/>
    <sheet name="sef" sheetId="8" r:id="rId6"/>
    <sheet name="SCF" sheetId="9" r:id="rId7"/>
    <sheet name="TRUSTFUND" sheetId="10" r:id="rId8"/>
    <sheet name="UnliquidatedCashAdv." sheetId="11" r:id="rId9"/>
  </sheets>
  <externalReferences>
    <externalReference r:id="rId10"/>
  </externalReferences>
  <definedNames>
    <definedName name="_xlnm.Print_Area" localSheetId="0">'1st qtr'!$A$1:$L$63</definedName>
    <definedName name="_xlnm.Print_Area" localSheetId="2">'20%IRA'!$A$1:$I$223</definedName>
    <definedName name="_xlnm.Print_Area" localSheetId="1">'2nd qtr'!$A$1:$I$82</definedName>
    <definedName name="_xlnm.Print_Titles" localSheetId="0">'1st qtr'!$8:$9</definedName>
    <definedName name="_xlnm.Print_Titles" localSheetId="2">'20%IRA'!$8:$9</definedName>
    <definedName name="_xlnm.Print_Titles" localSheetId="1">'2nd qtr'!$8:$9</definedName>
  </definedNames>
  <calcPr calcId="124519"/>
</workbook>
</file>

<file path=xl/calcChain.xml><?xml version="1.0" encoding="utf-8"?>
<calcChain xmlns="http://schemas.openxmlformats.org/spreadsheetml/2006/main">
  <c r="J91" i="11"/>
  <c r="F91"/>
  <c r="E91"/>
  <c r="B91"/>
  <c r="J49" i="9" l="1"/>
  <c r="I45"/>
  <c r="I46" s="1"/>
  <c r="I41"/>
  <c r="I42" s="1"/>
  <c r="I36"/>
  <c r="I33"/>
  <c r="I31"/>
  <c r="J37" s="1"/>
  <c r="I30"/>
  <c r="I22"/>
  <c r="I21"/>
  <c r="I20"/>
  <c r="I19"/>
  <c r="I23" s="1"/>
  <c r="I15"/>
  <c r="I14"/>
  <c r="I13"/>
  <c r="I12"/>
  <c r="I16" s="1"/>
  <c r="J24" s="1"/>
  <c r="I11"/>
  <c r="J47" l="1"/>
  <c r="J48" s="1"/>
  <c r="J50" s="1"/>
  <c r="I36" i="8" l="1"/>
  <c r="I37" s="1"/>
  <c r="F45" i="7" l="1"/>
  <c r="E45"/>
  <c r="D45"/>
  <c r="C44"/>
  <c r="G44" s="1"/>
  <c r="G43"/>
  <c r="G42"/>
  <c r="C41"/>
  <c r="G41" s="1"/>
  <c r="G40"/>
  <c r="G39"/>
  <c r="G38"/>
  <c r="C37"/>
  <c r="C36"/>
  <c r="G36" s="1"/>
  <c r="C35"/>
  <c r="G35" s="1"/>
  <c r="G34"/>
  <c r="G33"/>
  <c r="C32"/>
  <c r="G32" s="1"/>
  <c r="C31"/>
  <c r="B31"/>
  <c r="B45" s="1"/>
  <c r="G30"/>
  <c r="G29"/>
  <c r="G28"/>
  <c r="G27"/>
  <c r="G26"/>
  <c r="G25"/>
  <c r="C24"/>
  <c r="G24" s="1"/>
  <c r="G23"/>
  <c r="G22"/>
  <c r="F19"/>
  <c r="F46" s="1"/>
  <c r="E19"/>
  <c r="E46" s="1"/>
  <c r="D19"/>
  <c r="D46" s="1"/>
  <c r="B19"/>
  <c r="G18"/>
  <c r="G17"/>
  <c r="G16"/>
  <c r="G15"/>
  <c r="C14"/>
  <c r="C19" s="1"/>
  <c r="G210" i="6"/>
  <c r="C210"/>
  <c r="K126"/>
  <c r="K125"/>
  <c r="K123"/>
  <c r="K129" s="1"/>
  <c r="K122"/>
  <c r="K128" s="1"/>
  <c r="K121"/>
  <c r="K127" s="1"/>
  <c r="K118"/>
  <c r="K124" s="1"/>
  <c r="G164"/>
  <c r="G163"/>
  <c r="G162"/>
  <c r="C162"/>
  <c r="G161"/>
  <c r="G160"/>
  <c r="G159"/>
  <c r="G208"/>
  <c r="G19"/>
  <c r="C19"/>
  <c r="C12"/>
  <c r="G82" i="5"/>
  <c r="G81"/>
  <c r="G80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1"/>
  <c r="G50"/>
  <c r="G49"/>
  <c r="G48"/>
  <c r="G47"/>
  <c r="G46"/>
  <c r="G45"/>
  <c r="G44"/>
  <c r="G43"/>
  <c r="G23"/>
  <c r="G24"/>
  <c r="G25"/>
  <c r="G26"/>
  <c r="G27"/>
  <c r="G28"/>
  <c r="G29"/>
  <c r="G30"/>
  <c r="G31"/>
  <c r="G32"/>
  <c r="G33"/>
  <c r="G34"/>
  <c r="G35"/>
  <c r="G36"/>
  <c r="G37"/>
  <c r="G38"/>
  <c r="G39"/>
  <c r="G22"/>
  <c r="C77"/>
  <c r="C73"/>
  <c r="G57"/>
  <c r="G21"/>
  <c r="G20"/>
  <c r="G16"/>
  <c r="G15"/>
  <c r="G12"/>
  <c r="G45" i="7" l="1"/>
  <c r="B46"/>
  <c r="G31"/>
  <c r="C45"/>
  <c r="C46" s="1"/>
  <c r="G14"/>
  <c r="G19"/>
  <c r="G46" l="1"/>
</calcChain>
</file>

<file path=xl/sharedStrings.xml><?xml version="1.0" encoding="utf-8"?>
<sst xmlns="http://schemas.openxmlformats.org/spreadsheetml/2006/main" count="1886" uniqueCount="1100">
  <si>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</si>
  <si>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</si>
  <si>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</si>
  <si>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</si>
  <si>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</si>
  <si>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</si>
  <si>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</si>
  <si>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</si>
  <si>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</si>
  <si>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</si>
  <si>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</si>
  <si>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</si>
  <si>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Social Development</t>
  </si>
  <si>
    <t>8917-1</t>
  </si>
  <si>
    <t>Bugallon, Pangasinan</t>
  </si>
  <si>
    <t>Binmaley, Pangasinan</t>
  </si>
  <si>
    <t xml:space="preserve"> Lingayen, Pangasinan</t>
  </si>
  <si>
    <t>Tayug, Pangasinan</t>
  </si>
  <si>
    <t>Lingayen, Pangasinan</t>
  </si>
  <si>
    <t>Alaminos City</t>
  </si>
  <si>
    <t xml:space="preserve"> Bayambang, Pangasinan</t>
  </si>
  <si>
    <t>Bayambang, Pangasinan</t>
  </si>
  <si>
    <t>Economic  Development</t>
  </si>
  <si>
    <t>Environmental  Development</t>
  </si>
  <si>
    <t>FOR THE 1st QUARTER, CY 2015</t>
  </si>
  <si>
    <t xml:space="preserve"> PR# 0082</t>
  </si>
  <si>
    <t xml:space="preserve"> PR# 1202</t>
  </si>
  <si>
    <t xml:space="preserve"> PR#0036</t>
  </si>
  <si>
    <t xml:space="preserve"> PR#0614</t>
  </si>
  <si>
    <t xml:space="preserve"> PR#0312</t>
  </si>
  <si>
    <t xml:space="preserve"> PR#0763</t>
  </si>
  <si>
    <t xml:space="preserve"> PR#0059</t>
  </si>
  <si>
    <t xml:space="preserve"> PR#1237</t>
  </si>
  <si>
    <t xml:space="preserve"> PR#0378</t>
  </si>
  <si>
    <t xml:space="preserve"> PR#0630</t>
  </si>
  <si>
    <t xml:space="preserve"> PR#1187</t>
  </si>
  <si>
    <t xml:space="preserve"> PR#2456</t>
  </si>
  <si>
    <t xml:space="preserve"> PR#1916</t>
  </si>
  <si>
    <t xml:space="preserve"> PR#2621</t>
  </si>
  <si>
    <t xml:space="preserve"> PR#1319</t>
  </si>
  <si>
    <t>PR#0211</t>
  </si>
  <si>
    <t>PR#0157</t>
  </si>
  <si>
    <t>PR#0253</t>
  </si>
  <si>
    <t>PR#0212</t>
  </si>
  <si>
    <t>PR#1204</t>
  </si>
  <si>
    <t>PR#0060</t>
  </si>
  <si>
    <t>PR#1223</t>
  </si>
  <si>
    <t>PR#0754</t>
  </si>
  <si>
    <t>PR#0398</t>
  </si>
  <si>
    <t>PR#1034</t>
  </si>
  <si>
    <t>PR#0691</t>
  </si>
  <si>
    <t>PR#0631</t>
  </si>
  <si>
    <t>PR#2106</t>
  </si>
  <si>
    <t>PR#1879</t>
  </si>
  <si>
    <t>PR#1917</t>
  </si>
  <si>
    <t>PR#2184</t>
  </si>
  <si>
    <t>PR#1142</t>
  </si>
  <si>
    <t>PR#1796</t>
  </si>
  <si>
    <t>PR#2261</t>
  </si>
  <si>
    <t>PR#2807</t>
  </si>
  <si>
    <t>PR#2730</t>
  </si>
  <si>
    <t>PR#0903</t>
  </si>
  <si>
    <t>PR#0693</t>
  </si>
  <si>
    <t>Paid Jan., 2015</t>
  </si>
  <si>
    <t>PR#0311</t>
  </si>
  <si>
    <t>PR#2921</t>
  </si>
  <si>
    <t>PR#0704</t>
  </si>
  <si>
    <t>100 units diesel engine water pump with complete accessories</t>
  </si>
  <si>
    <t>Loans Granted to various Multi-Purpose Cooperatives and Associations</t>
  </si>
  <si>
    <t>PR#0632</t>
  </si>
  <si>
    <t>8919-2</t>
  </si>
  <si>
    <t>PR#0247</t>
  </si>
  <si>
    <t>PR#0379</t>
  </si>
  <si>
    <t xml:space="preserve"> Ketegan E/S., Brgy. Ketegan, Bautista, Pangasinan</t>
  </si>
  <si>
    <t>along Calarian Creek, Nursery, Tebag, Sta. Barbara, Pangasinan</t>
  </si>
  <si>
    <t>Alvear Street, Lingayen, Pangasinan</t>
  </si>
  <si>
    <t>Poblacion East, Bautista, Pangasinan</t>
  </si>
  <si>
    <t xml:space="preserve"> Tebag, Sta. Barbara, Pangasinan</t>
  </si>
  <si>
    <t xml:space="preserve"> Pangasinan Provincial Hospital</t>
  </si>
  <si>
    <t xml:space="preserve">396 MT Asphalt Pre-mix and 17 drums Emulsified Asphalt for the improvement of Road Network and Parking Area @ Bayambang Dist. Hospital, </t>
  </si>
  <si>
    <t>Brgy Mapolopolo, Basista, Pangasinan</t>
  </si>
  <si>
    <t>San Fabian, Pangasinan</t>
  </si>
  <si>
    <t xml:space="preserve"> 1st-6th Pangasinan Engineering Districts</t>
  </si>
  <si>
    <t>around the Province of Pangasinan</t>
  </si>
  <si>
    <t>Manaoag, Pangasinan</t>
  </si>
  <si>
    <t>Mr. Bernabe Cabrera Salayog- Financial Assistance, cost of tiling works of Sodality Road</t>
  </si>
  <si>
    <t>furnishing materials, labor, equipment  and others- for the completion of 2-storey Multi-Purpose building (Brgy. Hall),</t>
  </si>
  <si>
    <t xml:space="preserve"> San Guillermo, San Jacinto, Pangasinan</t>
  </si>
  <si>
    <t>Urbiztondo, Pangasinan</t>
  </si>
  <si>
    <t xml:space="preserve"> Sison, Pangasinan</t>
  </si>
  <si>
    <t>Brgy. Salomague Norte, Bugallon, Pangasinan</t>
  </si>
  <si>
    <t xml:space="preserve">414 MT Asphalt Pre-Mix and 18 drums Emulsified Asphalt in Asphalting of Balangobong Road, </t>
  </si>
  <si>
    <t>Alaminos, Pangasinan</t>
  </si>
  <si>
    <t>Brgy. Poponto, Bautista, Pangasinan</t>
  </si>
  <si>
    <t>Brgy. Macalong, Asingan, Pangasinan</t>
  </si>
  <si>
    <t xml:space="preserve"> Manaoag, Pangasinan</t>
  </si>
  <si>
    <t>Sison, Pangasinan</t>
  </si>
  <si>
    <t>259 MT Asphalt in Asphalting of Pinmilapil Road</t>
  </si>
  <si>
    <t>Dama de Noche St. and Cemetery road, Mapandan, Pangasinan</t>
  </si>
  <si>
    <t>Asingan, Pangasinan</t>
  </si>
  <si>
    <t>Brgy. Toboy, Asingan, Pangasinan</t>
  </si>
  <si>
    <t xml:space="preserve"> Proposed Concrete paving along San Jacinto-Pozorrubio Road, Lobong Section,</t>
  </si>
  <si>
    <t xml:space="preserve"> San Jacinto, Pangasinan</t>
  </si>
  <si>
    <t xml:space="preserve"> concreting of Sitio Cupang Road, </t>
  </si>
  <si>
    <t>Brgy. Umanday, Bugallon, Pangasinan</t>
  </si>
  <si>
    <t>PEO, Lingayen, Pangasinan</t>
  </si>
  <si>
    <t xml:space="preserve"> Tools needed for 2 drilling Team @ Waterworks Section, </t>
  </si>
  <si>
    <t xml:space="preserve"> construction of 1 unit Deepwell Handpump at</t>
  </si>
  <si>
    <t xml:space="preserve"> Nalsian - Bacayao, Calasiao, Pangasinan</t>
  </si>
  <si>
    <t xml:space="preserve">construction of one unit Artesian Well at </t>
  </si>
  <si>
    <t>Brgy. Leet, Sta. Barbara, Pangasinan</t>
  </si>
  <si>
    <t>Proposed Perimerer Fence</t>
  </si>
  <si>
    <t xml:space="preserve">Construction of Slope Protection </t>
  </si>
  <si>
    <t xml:space="preserve">2-Storey Multi-purpose Bldg. (ABC Building) Phase II, </t>
  </si>
  <si>
    <t xml:space="preserve">Construction of 1 unit 2-Storey Multi-Purpose Bldg., (Brgy. Hall), </t>
  </si>
  <si>
    <t xml:space="preserve">Additional works of various of various buildings at EPDH, </t>
  </si>
  <si>
    <t xml:space="preserve">Renovation/Improvement of Pangasinan Internal Affair Service (PIAS) Building, PNP Headquarters, </t>
  </si>
  <si>
    <t xml:space="preserve"> installation of Reinforced Concrete Culvert Pipes (RCCP)),  Nursery Compound,</t>
  </si>
  <si>
    <t xml:space="preserve"> Improvement of CT Scan Room</t>
  </si>
  <si>
    <t xml:space="preserve"> Rehabilitation/Concreting of Basement flooring of Malong and Palaris Buildings, Capitol Compound,</t>
  </si>
  <si>
    <t>construction of Philippine Affairs Office (Pangasinan Chapter), Capitol Compound,</t>
  </si>
  <si>
    <t xml:space="preserve">Repair/Rehab of Repair Bay 1 and Office Building, Motorpool Compound, </t>
  </si>
  <si>
    <t xml:space="preserve">construction of Multi-Purpose Bldg., (Brgy. Hall), </t>
  </si>
  <si>
    <t xml:space="preserve"> construction of Stone Masonry with Barriers along Mabilao-Binday Prov'l Road, </t>
  </si>
  <si>
    <t>repainting of various concrete bridges</t>
  </si>
  <si>
    <t xml:space="preserve">construction of Stone masonry with barrier and concreting of Road Shoulder along Mabilao-Binday Road, </t>
  </si>
  <si>
    <t xml:space="preserve">repainting of various Provicial Steel Bridges </t>
  </si>
  <si>
    <t xml:space="preserve"> repair of Sison Auditorium (Vice-Governor's Room), </t>
  </si>
  <si>
    <t xml:space="preserve">Asphalting and blocktopping of RHU and Municipal Hall Compound, </t>
  </si>
  <si>
    <t xml:space="preserve"> concreting of Brgy. Esperanza Road,</t>
  </si>
  <si>
    <t xml:space="preserve">Asphalting of Victorio-Pangascasan (Sual Coastal Road), Victoria Sec., </t>
  </si>
  <si>
    <t xml:space="preserve"> Asphalting of Frank's Canteen Compound, </t>
  </si>
  <si>
    <t xml:space="preserve"> Asphalt materials for the Proposed Blocktopping of Brgy. Buenlag Road, </t>
  </si>
  <si>
    <t xml:space="preserve"> blocktopping of Cervantes Road, </t>
  </si>
  <si>
    <t xml:space="preserve"> concreting and construction of slope protection (stone masonry)</t>
  </si>
  <si>
    <t>construction of stone masonry</t>
  </si>
  <si>
    <t xml:space="preserve">concreting of Tombor Road, Phase II, </t>
  </si>
  <si>
    <t xml:space="preserve"> blocktopping/patching of various Poblacion Roads</t>
  </si>
  <si>
    <t>asphalting of By-pass Road, Poblacion,</t>
  </si>
  <si>
    <t xml:space="preserve">Asphalting of Amagbagan Road, </t>
  </si>
  <si>
    <t xml:space="preserve">Asphalting of Poblacion road </t>
  </si>
  <si>
    <t xml:space="preserve"> Asphalting of Brgy. Macalong Road, </t>
  </si>
  <si>
    <t xml:space="preserve">asphalting of Pantal Road, </t>
  </si>
  <si>
    <t>Asphalting of various streets</t>
  </si>
  <si>
    <t>Asphalting various streets at</t>
  </si>
  <si>
    <t xml:space="preserve">construction of slope protection (Gabions) of the eroded riverbank along Shahani Road, </t>
  </si>
  <si>
    <t xml:space="preserve"> 1/28/2015</t>
  </si>
  <si>
    <t>Remarks (Date of Obligation)</t>
  </si>
  <si>
    <t>repair/improvement of Farmer's Pavillion</t>
  </si>
  <si>
    <t>Sta. Barbara, Pangasinan</t>
  </si>
  <si>
    <t>FOR THE 2nd QUARTER, CY 2015</t>
  </si>
  <si>
    <t>Ranger Design &amp; Constn PR#1202</t>
  </si>
  <si>
    <t>Ketegan E/S., Brgy. Ketegan, Bautista, Pangasinan</t>
  </si>
  <si>
    <t>BET C/S PR#0036</t>
  </si>
  <si>
    <t>Controlled 6-19-15</t>
  </si>
  <si>
    <t>Goodvibe Builders PR#0614</t>
  </si>
  <si>
    <t>CAD Constn PR#0312</t>
  </si>
  <si>
    <t>50% paid 5/2015 50% paid 6/2015</t>
  </si>
  <si>
    <t>Zota Trdg. &amp; Constn PR#0763</t>
  </si>
  <si>
    <t xml:space="preserve"> Poblacion East, Bautista, Pangasinan</t>
  </si>
  <si>
    <t xml:space="preserve"> Construction of 1 unit 2-Storey Multi-Purpose Bldg., (Brgy. Hall)</t>
  </si>
  <si>
    <t xml:space="preserve">construction of 2-Storey Multi-purpose Bldg. (ABC Building) Phase II, </t>
  </si>
  <si>
    <t>BET Constn &amp; Supply PR#0059</t>
  </si>
  <si>
    <t>Paid 5/2015</t>
  </si>
  <si>
    <t>Additional works of various of various buildings at EPDH</t>
  </si>
  <si>
    <t>60% paid 5/2015 40% paid 6/2015</t>
  </si>
  <si>
    <t xml:space="preserve"> Renovation/Improvement of Pangasinan Internal Affair Service (PIAS) Building, PNP Headquarters</t>
  </si>
  <si>
    <t>Paid 6/2015</t>
  </si>
  <si>
    <t>Improvement of CT Scan Room at Pangasinan Provincial Hospital</t>
  </si>
  <si>
    <t>San Carlos City</t>
  </si>
  <si>
    <t>CAD Constn PR#2456</t>
  </si>
  <si>
    <t xml:space="preserve"> MCB C/S PR#0630</t>
  </si>
  <si>
    <t xml:space="preserve">Construction of Philippine Affairs Office (Pangasinan Chapter), </t>
  </si>
  <si>
    <t>Capitol Compound, Lingayen, Pangasinan</t>
  </si>
  <si>
    <t>Ranger Design &amp; Constn PR#1916</t>
  </si>
  <si>
    <t>Motorpool Compound, Lingayen, Pangasinan</t>
  </si>
  <si>
    <t>Repair/Rehab of Repair Bay 1 and Office Building</t>
  </si>
  <si>
    <t xml:space="preserve"> PR#2234</t>
  </si>
  <si>
    <t>Obligated</t>
  </si>
  <si>
    <t xml:space="preserve">Concreting between Power house and Main Building @ Pozorrubio Community Hospital, </t>
  </si>
  <si>
    <t>Pozorrubio, Pangasinan</t>
  </si>
  <si>
    <t xml:space="preserve"> PR#0748</t>
  </si>
  <si>
    <t xml:space="preserve">Construction of materials Testing and Quality Control Bldg., </t>
  </si>
  <si>
    <t xml:space="preserve"> PR#4025</t>
  </si>
  <si>
    <t xml:space="preserve"> PR#2259</t>
  </si>
  <si>
    <t>Concreting of Sitio Cristobal Farm to Market Road,</t>
  </si>
  <si>
    <t xml:space="preserve"> Brgy. Cabilocaan, Calasiao, Pangasinan</t>
  </si>
  <si>
    <t xml:space="preserve"> PR#3266</t>
  </si>
  <si>
    <t>Brgy. Bolaoen, Bugallon, Pangasinan</t>
  </si>
  <si>
    <t>Concreting of Brgy, Auditorium (Floor Slab)</t>
  </si>
  <si>
    <t xml:space="preserve"> PR#4149</t>
  </si>
  <si>
    <t xml:space="preserve">Construction of Multi-purpose Gym (Phase 1) </t>
  </si>
  <si>
    <t xml:space="preserve">Brgy. Camantiles, Urdaneta, Pangasinan </t>
  </si>
  <si>
    <t xml:space="preserve"> PR#4221</t>
  </si>
  <si>
    <t>Brgy. Nacalobasaan, Urdaneta, Pangasinan</t>
  </si>
  <si>
    <t xml:space="preserve">Repair/rehabilitation of Outpost </t>
  </si>
  <si>
    <t xml:space="preserve"> PR#4026</t>
  </si>
  <si>
    <t xml:space="preserve">Repair/improvement of Day Care Center </t>
  </si>
  <si>
    <t xml:space="preserve"> PR#5360</t>
  </si>
  <si>
    <t>Repair/Restoration of Bengson-Yuson Bldg., Phase III</t>
  </si>
  <si>
    <t xml:space="preserve"> PR#1793</t>
  </si>
  <si>
    <t xml:space="preserve">Construction of Provincial Records and Archives Center </t>
  </si>
  <si>
    <t>BET C/S PR#0157</t>
  </si>
  <si>
    <t>Asphalting of Victorio-Pangascasan (Sual Coastal Road), Victoria Sec.</t>
  </si>
  <si>
    <t>BET C/S PR#0212</t>
  </si>
  <si>
    <t>Controlled 6-26-15</t>
  </si>
  <si>
    <t>Asphalting of Frank's Canteen Compound,</t>
  </si>
  <si>
    <t>Safeway C/S PR#0754</t>
  </si>
  <si>
    <t>60% paid 5/2015 40% Paid-6/2015</t>
  </si>
  <si>
    <t>Concreting and construction of slope protection (stone masonry)</t>
  </si>
  <si>
    <t>Ranger Design PR#0398</t>
  </si>
  <si>
    <t>60% paid 6/2015</t>
  </si>
  <si>
    <t>Construction of stone masonry</t>
  </si>
  <si>
    <t>W.M. Salayog PR#0691</t>
  </si>
  <si>
    <t>Construction of slope protection (Gabions) of the eroded riverbank</t>
  </si>
  <si>
    <t xml:space="preserve"> along Shahani Road, Brgy. Toboy, Asingan, Pangasinan</t>
  </si>
  <si>
    <t xml:space="preserve">Proposed Concrete paving along San Jacinto-Pozorrubio Road, </t>
  </si>
  <si>
    <t>Lobong Section, San Jacinto, Pangasinan</t>
  </si>
  <si>
    <t>PR#3163</t>
  </si>
  <si>
    <t>Concreting of Brgy. Bolaen,</t>
  </si>
  <si>
    <t xml:space="preserve"> Bugallon, Pangasinan</t>
  </si>
  <si>
    <t>PR#3906</t>
  </si>
  <si>
    <t>Poblacion, Bugallon, Pangasinan</t>
  </si>
  <si>
    <t>PR#2473</t>
  </si>
  <si>
    <t>PR#2094</t>
  </si>
  <si>
    <t xml:space="preserve">Asphalting of Bantugan-Malasin Road, </t>
  </si>
  <si>
    <t>Brgy. Bantugan, Pozorrubio, Pangasinan</t>
  </si>
  <si>
    <t>PR#3511</t>
  </si>
  <si>
    <t xml:space="preserve">Asphalting of Bical Sur Road, </t>
  </si>
  <si>
    <t>Brgy. Banaga, Bugallon, Pangasinan</t>
  </si>
  <si>
    <t>Asphalting of Access Road and Peripheral Area for Banca Parada 2015</t>
  </si>
  <si>
    <t>PR#3739</t>
  </si>
  <si>
    <t>PR#</t>
  </si>
  <si>
    <t>Construction of CHB Open Canal with Concrete Barrier</t>
  </si>
  <si>
    <t>Brgy. Tombor, Binmaley, Pangasinan</t>
  </si>
  <si>
    <t>PR#4279</t>
  </si>
  <si>
    <t>Asphalting/blocktopping of Namolan Road</t>
  </si>
  <si>
    <t>PR#4965</t>
  </si>
  <si>
    <t>Villasis, Pangasinan</t>
  </si>
  <si>
    <t>Asphalting Sitio Maburac Road, Brgy. Capulaan</t>
  </si>
  <si>
    <t>PR#4010</t>
  </si>
  <si>
    <t>Improvement/Asphalt repair of various farm to Market Roads</t>
  </si>
  <si>
    <t>PR#4230</t>
  </si>
  <si>
    <t>Asphalting of Linmansangan-Santiago Brgy. Road</t>
  </si>
  <si>
    <t>Binalonan, Pangasinan</t>
  </si>
  <si>
    <t>PR#5054</t>
  </si>
  <si>
    <t xml:space="preserve"> Asphalting(blocktopping) of Cemetery Road, </t>
  </si>
  <si>
    <t>Poblacion, Binalonan, Pangasinan</t>
  </si>
  <si>
    <t>PR#5034</t>
  </si>
  <si>
    <t>Blocktopping of Access Road going to Cemetery</t>
  </si>
  <si>
    <t>Poblacion, San Nicolas, Pangasinan</t>
  </si>
  <si>
    <t>PR#5130</t>
  </si>
  <si>
    <t xml:space="preserve">Construction of Stone masonry for Protection Wall </t>
  </si>
  <si>
    <t>Brgy. Caloocan Norte, Binmaley, Pangasinan</t>
  </si>
  <si>
    <t>PR#5757</t>
  </si>
  <si>
    <t>Reconstruction of Tumao Bridge</t>
  </si>
  <si>
    <t>PR#5564</t>
  </si>
  <si>
    <t>Rehab/Improvement of Dupo Bridge</t>
  </si>
  <si>
    <t>Brgy. Dupo, Binmaley, Pangasinan</t>
  </si>
  <si>
    <t>BET Constn PR#0704</t>
  </si>
  <si>
    <t>Paid 4-16-15</t>
  </si>
  <si>
    <t>Concreting of Sitio Cupang Road</t>
  </si>
  <si>
    <t>PR#4009</t>
  </si>
  <si>
    <t>Installation of 2 units airconditon and 1 set computer with printer at Lingayen Capital Senior Citizen Federation Bldg.</t>
  </si>
  <si>
    <t>8912-4</t>
  </si>
  <si>
    <t>PR#4558</t>
  </si>
  <si>
    <t>Various spare parts of Dredging Machine at PEO</t>
  </si>
  <si>
    <t>PR#6583</t>
  </si>
  <si>
    <t>Materials for the Extension/Improvement of Side Slope/Riverbank protection</t>
  </si>
  <si>
    <t>Brgy. Talibaew, Calasiao, Pangasinan</t>
  </si>
  <si>
    <t>PR#4560</t>
  </si>
  <si>
    <t>Provision of Boulder Bank Protection along Marusay Bridge, Phase III</t>
  </si>
  <si>
    <t>Brgy. Quesban, Calasiao, Pangasinan</t>
  </si>
  <si>
    <t>8917-3</t>
  </si>
  <si>
    <t>PR#3576</t>
  </si>
  <si>
    <t>PR#3402</t>
  </si>
  <si>
    <t>Province of Pangasinan</t>
  </si>
  <si>
    <t>Brand New Water Well Drill Machine for Construction/Repair/Rehabilitation of various waterworks projects</t>
  </si>
  <si>
    <t>Various materials for materials Testing and Quality Control Division (Tools and Equipments)</t>
  </si>
  <si>
    <t>PR#5310</t>
  </si>
  <si>
    <t>Sta. Barbara Provincial Nursery</t>
  </si>
  <si>
    <t>Construction of drainage canal for the newly constructed nursery propagation structures</t>
  </si>
  <si>
    <t>PR#3335</t>
  </si>
  <si>
    <t>Repair/rehabilitation and Construction of Deep Well Source</t>
  </si>
  <si>
    <t>Namatucan,Agno, Pangasinan</t>
  </si>
  <si>
    <t>PR#4256</t>
  </si>
  <si>
    <t>Construction of 1 unit deepwell Handpump Level 1 (Sleeve converted)</t>
  </si>
  <si>
    <t>Brgy. Bical Sur, Bayambang, Pangasinan</t>
  </si>
  <si>
    <t>PR#4253</t>
  </si>
  <si>
    <t>Construction of 1 unit deepwell Handpump (Level 1)</t>
  </si>
  <si>
    <t>Maasin, Mangaldan, Pangasinan</t>
  </si>
  <si>
    <t>PR#2857</t>
  </si>
  <si>
    <t>Construction of 1 unit deepwell Source with Deepwell Motorpump at Manaoag Community Hospital</t>
  </si>
  <si>
    <t>PR#4255</t>
  </si>
  <si>
    <t>Brgy. Banzal, Sta. Barbara, Pangasinan</t>
  </si>
  <si>
    <t>PR#3333</t>
  </si>
  <si>
    <t>Repair/replacement of Motorpump at Provincial  Social Welfare Dev't Office</t>
  </si>
  <si>
    <t>Poblacion, Lingayen, Pangasinan</t>
  </si>
  <si>
    <t>PR#4071</t>
  </si>
  <si>
    <t>Construction of 3 units deepwell (Level 1) Artesian Well</t>
  </si>
  <si>
    <t>Brgy. Cabuloan, Urdaneta City</t>
  </si>
  <si>
    <t>PR#4308</t>
  </si>
  <si>
    <t>Installation of G.I. Pipes with cylinder brass Pump Assembly</t>
  </si>
  <si>
    <t>Brgy. Linoc, Binmaley, Pangasinan</t>
  </si>
  <si>
    <t>Jonemy Trdg. PR#5685</t>
  </si>
  <si>
    <t>Lark Trdg. PR#5684</t>
  </si>
  <si>
    <t>F &amp; N C/S PR#5683</t>
  </si>
  <si>
    <t>150 pcs. Jetmatic Pumps and GI Pipes</t>
  </si>
  <si>
    <t xml:space="preserve"> Jetmatic Pumps and GI Pipes</t>
  </si>
  <si>
    <t>Distributed to different Barangays in Pangasinan</t>
  </si>
  <si>
    <t>PR#6321</t>
  </si>
  <si>
    <t>PR#6787</t>
  </si>
  <si>
    <t>PR#6627</t>
  </si>
  <si>
    <t>PR#7025</t>
  </si>
  <si>
    <t>4918-1</t>
  </si>
  <si>
    <t>Equipment for various Community Hospitals</t>
  </si>
  <si>
    <t>Equipment for various District Hospitals</t>
  </si>
  <si>
    <t>9921-1</t>
  </si>
  <si>
    <t>Amortization of Principal and Interest</t>
  </si>
  <si>
    <t>Asphalting and blocktopping of RHU and Municipal Hall Compound</t>
  </si>
  <si>
    <t>Completion of Senior Citizen Bldg., and Reconstruction of Perimeter Fence with Steel Gate and Concreting of Parking Space</t>
  </si>
  <si>
    <t>Brgy. Pinmaludpod, Urdaneta City, Pangasinan</t>
  </si>
  <si>
    <t>Concreting of Tombor Road, Phase II</t>
  </si>
  <si>
    <t>Improvement/blocktopping of Salingcaoet Road</t>
  </si>
  <si>
    <t>Improvement (Asphalting and blocktopping of Manambong-San Gabriell-Paragos Road</t>
  </si>
  <si>
    <t>REFERENCES</t>
  </si>
  <si>
    <t>Mapandan, Pangasinan</t>
  </si>
  <si>
    <t>FOR THE 3rd QUARTER, CY 2015</t>
  </si>
  <si>
    <t>KJRS C/S PR#0082</t>
  </si>
  <si>
    <t xml:space="preserve"> Urbiztondo, Pangasinan</t>
  </si>
  <si>
    <t xml:space="preserve"> Asphalting and blocktopping of RHU and Municipal Hall Compound,</t>
  </si>
  <si>
    <t xml:space="preserve">Materials, labor, equipment and other incidentals necessary for the installation of Reinforced Concrete Culvert Pipes (RCCP)),  Nursery Compound, </t>
  </si>
  <si>
    <t>Tebag, Sta. Barbara, Pangasinan</t>
  </si>
  <si>
    <t>W.M. Salayog  PR#0378</t>
  </si>
  <si>
    <t>396 MT Asphalt Pre-mix and 17 drums Emulsified Asphalt for the improvement of Road Network and Parking Area @ Bayambang Dist. Hospital,</t>
  </si>
  <si>
    <t xml:space="preserve"> Exponetial Headway PR#2621</t>
  </si>
  <si>
    <t xml:space="preserve">materials, labor, equipment and other- construction of Multi-Purpose Bldg., (Brgy. Hall), </t>
  </si>
  <si>
    <t>BET C/S PR#1319</t>
  </si>
  <si>
    <t>Materials in concreting between Power house and Main Building @ Pozorrubio Community Hospital,an</t>
  </si>
  <si>
    <t xml:space="preserve"> Pozorrubio, Pangasin</t>
  </si>
  <si>
    <t>Red Alpha  PR#2234</t>
  </si>
  <si>
    <t>Zota Trdg. PR#0748</t>
  </si>
  <si>
    <t xml:space="preserve">Materials, labor,equipment and other incidentals, completion of Senior Citizen Bldg., and Reconstruction of Perimeter Fence with Steel Gate and Concreting of Parking Space, </t>
  </si>
  <si>
    <t>W.M. Salayog PR#4025</t>
  </si>
  <si>
    <t>MCB C/S PR#2259</t>
  </si>
  <si>
    <t xml:space="preserve">Labor, equipment and other incidentals for the concreting of Sitio Cristobal Farm to Market Road, </t>
  </si>
  <si>
    <t>Brgy. Cabilocaan, Calasiao, Pangasinan</t>
  </si>
  <si>
    <t xml:space="preserve"> Brgy. Bolaoen, Bugallon, Pangasinan</t>
  </si>
  <si>
    <t>Materials, labor and other incidentals for the concreting of Brgy, Auditorium (Floor Slab)</t>
  </si>
  <si>
    <t>Safeway C/S PR#3266</t>
  </si>
  <si>
    <t xml:space="preserve"> PR#2472</t>
  </si>
  <si>
    <t>80% as of October, 2015</t>
  </si>
  <si>
    <t>MCB Constn PR#5785</t>
  </si>
  <si>
    <t xml:space="preserve"> PR#1530</t>
  </si>
  <si>
    <t xml:space="preserve"> PR#3325</t>
  </si>
  <si>
    <t xml:space="preserve"> PR#1792</t>
  </si>
  <si>
    <t>Controlled 10-14-15</t>
  </si>
  <si>
    <t>Pangasinan New Wilson PR#1793</t>
  </si>
  <si>
    <t xml:space="preserve"> PR#9018</t>
  </si>
  <si>
    <t>Exponential Headway PR#9019</t>
  </si>
  <si>
    <t xml:space="preserve"> PR#8339</t>
  </si>
  <si>
    <t>Controlled in Oct., 2015, 100%</t>
  </si>
  <si>
    <t xml:space="preserve"> PR#9252</t>
  </si>
  <si>
    <t xml:space="preserve"> PR#8978</t>
  </si>
  <si>
    <t xml:space="preserve"> PR#9218</t>
  </si>
  <si>
    <t xml:space="preserve"> PR#10484</t>
  </si>
  <si>
    <t xml:space="preserve"> PR#10485</t>
  </si>
  <si>
    <t xml:space="preserve"> PR#10991</t>
  </si>
  <si>
    <t xml:space="preserve"> PR#11042</t>
  </si>
  <si>
    <t xml:space="preserve"> PR#11154</t>
  </si>
  <si>
    <t xml:space="preserve"> PR#11167</t>
  </si>
  <si>
    <t>Paid 7/2015</t>
  </si>
  <si>
    <t>8917-2</t>
  </si>
  <si>
    <t>BET C/S PR#0060</t>
  </si>
  <si>
    <t>BET C/S PR#2106</t>
  </si>
  <si>
    <t>BET C/S PR#0631</t>
  </si>
  <si>
    <t>Red Alpha Trdg. PR#1142</t>
  </si>
  <si>
    <t>Exponential PR#1795</t>
  </si>
  <si>
    <t>Exponential Headway PR#2261</t>
  </si>
  <si>
    <t>Exponential Headway PR#2807</t>
  </si>
  <si>
    <t>Exponential Headway PR#2730</t>
  </si>
  <si>
    <t>Paid 8/2015</t>
  </si>
  <si>
    <t>Safeway C/S PR#3163</t>
  </si>
  <si>
    <t>Exponential PR#3906</t>
  </si>
  <si>
    <t>Exponential PR#2473</t>
  </si>
  <si>
    <t>Exponential PR#2094</t>
  </si>
  <si>
    <t>Exponential PR#3511</t>
  </si>
  <si>
    <t>Exponential PR#4205</t>
  </si>
  <si>
    <t>Exponential PR#3400</t>
  </si>
  <si>
    <t>Goodvibe Builders PR#3739</t>
  </si>
  <si>
    <t>Exponential PR#4279</t>
  </si>
  <si>
    <t>Exponential PR#4965</t>
  </si>
  <si>
    <t>Exponential Headway PR#4010</t>
  </si>
  <si>
    <t>Controlled 8-4-15,90% 9-18-15</t>
  </si>
  <si>
    <t>Zota Trdg. PR#3286</t>
  </si>
  <si>
    <t>Exponential PR#5129</t>
  </si>
  <si>
    <t>@90%,Paid 8/2015,@100%, 9/2015</t>
  </si>
  <si>
    <t>PR#7765</t>
  </si>
  <si>
    <t>PR#5838</t>
  </si>
  <si>
    <t>Controlled 10-16-15</t>
  </si>
  <si>
    <t>Exponential PR#2146</t>
  </si>
  <si>
    <t>PR#3225</t>
  </si>
  <si>
    <t>PR#3167</t>
  </si>
  <si>
    <t>115 MT Asphalt Pre-mix, 5 drums E. Asphalt - Asphalting of Poblacion - Cabaruan Rd., Burgos, Pangasinan</t>
  </si>
  <si>
    <t>PR#3219</t>
  </si>
  <si>
    <t>PR#8838</t>
  </si>
  <si>
    <t>PR#8910</t>
  </si>
  <si>
    <t>PR#0904</t>
  </si>
  <si>
    <t>PR#9253</t>
  </si>
  <si>
    <t>PR#9219</t>
  </si>
  <si>
    <t>PR#8229</t>
  </si>
  <si>
    <t>PR#9795</t>
  </si>
  <si>
    <t>PR#9806</t>
  </si>
  <si>
    <t>PR#9254</t>
  </si>
  <si>
    <t>PR#9237</t>
  </si>
  <si>
    <t>PR#9183</t>
  </si>
  <si>
    <t>PR#0856</t>
  </si>
  <si>
    <t>PR#10878</t>
  </si>
  <si>
    <t>PR#7920</t>
  </si>
  <si>
    <t>PR#7898</t>
  </si>
  <si>
    <t>Paid 8/2015, 70.090% Controlled 10-14-15</t>
  </si>
  <si>
    <t>Ranger Design PR#2031</t>
  </si>
  <si>
    <t>GoodVibe Builders PR#2418</t>
  </si>
  <si>
    <t xml:space="preserve"> @15%, Paid 8-2015,@59.783% Controlled ,9-18-15</t>
  </si>
  <si>
    <t>Ranger Design PR#2572</t>
  </si>
  <si>
    <t>15% Paid 8/2015,@50.98%, Controlled 10-6-15</t>
  </si>
  <si>
    <t>Alcel Const'n PR#2734</t>
  </si>
  <si>
    <t>MCB C/S PR#1883</t>
  </si>
  <si>
    <t>15% Paid 8/2015,@50%, Controlled 10-6-15</t>
  </si>
  <si>
    <t>Exponential Headway PR#8250</t>
  </si>
  <si>
    <t>Exponential PR#8240</t>
  </si>
  <si>
    <t>Exponential Headway PR#8226</t>
  </si>
  <si>
    <t>Exponential Headway PR#6890</t>
  </si>
  <si>
    <t>Exponential PR#6891</t>
  </si>
  <si>
    <t>Exponential Headway PR#6965</t>
  </si>
  <si>
    <t>Exponential Headway PR#7010</t>
  </si>
  <si>
    <t>Exponential Headway PR#7062</t>
  </si>
  <si>
    <t>Exponential Headway PR#7149</t>
  </si>
  <si>
    <t>Exponential Headway PR#7177</t>
  </si>
  <si>
    <t>Exponential Headway PR#7207</t>
  </si>
  <si>
    <t>Exponential Headway PR#7208</t>
  </si>
  <si>
    <t>Exponential Headway PR#7283</t>
  </si>
  <si>
    <t>Exponential Headway PR#7331</t>
  </si>
  <si>
    <t>Exponential Headway PR#7389</t>
  </si>
  <si>
    <t>Exponential Headway PR#7390</t>
  </si>
  <si>
    <t>Exponential PR#7434</t>
  </si>
  <si>
    <t>Exponential Headway PR#7438</t>
  </si>
  <si>
    <t>Exponential Headway PR#7464</t>
  </si>
  <si>
    <t>472 MT Asphalt Pre-mix, 21 drums E. Asphalt - Asphalting of Cadamortisan-Diket Road, Umingan, Pangasinan</t>
  </si>
  <si>
    <t>Exponentia PR#7465</t>
  </si>
  <si>
    <t>Exponential Headway PR#7598</t>
  </si>
  <si>
    <t>Exponential Headway PR#7667</t>
  </si>
  <si>
    <t>Exponential Headway PR#7668</t>
  </si>
  <si>
    <t>Exponential PR#7709</t>
  </si>
  <si>
    <t>PR#7710</t>
  </si>
  <si>
    <t>Exponential Headway PR#7711</t>
  </si>
  <si>
    <t>Red Alpha Trdg. PR#2407</t>
  </si>
  <si>
    <t>Paid 7-2015</t>
  </si>
  <si>
    <t>Red Alpha Trdg. PR#1619</t>
  </si>
  <si>
    <t>Paid 8-2015</t>
  </si>
  <si>
    <t>PR#2122</t>
  </si>
  <si>
    <t>PR#8912</t>
  </si>
  <si>
    <t>PR#8922</t>
  </si>
  <si>
    <t>PR#8981</t>
  </si>
  <si>
    <t>PR#9094</t>
  </si>
  <si>
    <t>PR#9041</t>
  </si>
  <si>
    <t>PR#9188</t>
  </si>
  <si>
    <t>PR#9242</t>
  </si>
  <si>
    <t>PR#9293</t>
  </si>
  <si>
    <t>PR#9291</t>
  </si>
  <si>
    <t>PR#9355</t>
  </si>
  <si>
    <t>PR#9356</t>
  </si>
  <si>
    <t>PR#9437</t>
  </si>
  <si>
    <t>PR#9438</t>
  </si>
  <si>
    <t>PR#9529</t>
  </si>
  <si>
    <t>PR#9530</t>
  </si>
  <si>
    <t>PR#9601</t>
  </si>
  <si>
    <t>PR#9600</t>
  </si>
  <si>
    <t>PR#9694</t>
  </si>
  <si>
    <t>PR#9769</t>
  </si>
  <si>
    <t>PR#9812</t>
  </si>
  <si>
    <t>PR#9813</t>
  </si>
  <si>
    <t>PR#9948</t>
  </si>
  <si>
    <t>PR#10112</t>
  </si>
  <si>
    <t>PR#10201</t>
  </si>
  <si>
    <t>PR#10202</t>
  </si>
  <si>
    <t>PR#10288</t>
  </si>
  <si>
    <t>PR#10376</t>
  </si>
  <si>
    <t>PR#10366</t>
  </si>
  <si>
    <t>PR#10351</t>
  </si>
  <si>
    <t>PR#10367</t>
  </si>
  <si>
    <t>PR#10377</t>
  </si>
  <si>
    <t>PR#10401</t>
  </si>
  <si>
    <t>PR#10400</t>
  </si>
  <si>
    <t>PR#12244</t>
  </si>
  <si>
    <t>PR#12234</t>
  </si>
  <si>
    <t>PR#11262</t>
  </si>
  <si>
    <t>PR#11337</t>
  </si>
  <si>
    <t>PR#11443</t>
  </si>
  <si>
    <t>PR#11684</t>
  </si>
  <si>
    <t>PR#11840</t>
  </si>
  <si>
    <t>PR#11905</t>
  </si>
  <si>
    <t>PR#11758</t>
  </si>
  <si>
    <t>Various Construction equipment</t>
  </si>
  <si>
    <t>PR#8283</t>
  </si>
  <si>
    <t>Various seeds and farm inputs for fruit and forest seedlings propagation at OPAG Field Station</t>
  </si>
  <si>
    <t>PR#7698</t>
  </si>
  <si>
    <t>PR#7699</t>
  </si>
  <si>
    <t>Red Alpha Trdg PR#1514</t>
  </si>
  <si>
    <t>Safeway C/S PR#0247</t>
  </si>
  <si>
    <t>Controlled 9-1-15</t>
  </si>
  <si>
    <t>Legacy One Entp. PR#2447</t>
  </si>
  <si>
    <t>Controlled 7-2-15</t>
  </si>
  <si>
    <t>Winmark PR#4308</t>
  </si>
  <si>
    <t>1000 pcs jetmatic pump</t>
  </si>
  <si>
    <t>Materials for construction of Water System for 3rd, 4th floor of Capitol Resort Hotel</t>
  </si>
  <si>
    <t>PR#2569</t>
  </si>
  <si>
    <t>PR# 2626</t>
  </si>
  <si>
    <t>PR# 2777</t>
  </si>
  <si>
    <t>PR# 2731</t>
  </si>
  <si>
    <t>PR#2664</t>
  </si>
  <si>
    <t>PR# 3716</t>
  </si>
  <si>
    <t>PR#9785</t>
  </si>
  <si>
    <t>PR#10062</t>
  </si>
  <si>
    <t>PR#11640</t>
  </si>
  <si>
    <t>Materials, labor and other incidentals for the Upgrading/Improvement/Rehabilitation of Lingayen Dist. Hosp</t>
  </si>
  <si>
    <t>Materials, labor, and other incidentals for the upgrading/Improvement/rehabilitation of Urdaneta Dist. Hospital</t>
  </si>
  <si>
    <t>Materials, labor, and other incidentals for the upgrading/ Imrprovement of Bayambang Dist. Hospital</t>
  </si>
  <si>
    <t>Materials, labor and other incidentals for the upgrading/improvement of Mangatarem District Hospital</t>
  </si>
  <si>
    <t>Materials, labor, and other incidentals for the upgrading/Improvement/rehabilitation of  Bolinao Com. Hospital</t>
  </si>
  <si>
    <t>Materials, labor, and other incidentals for the upgrading/Improvement/rehabilitation of  Mapandan Com. Hospital</t>
  </si>
  <si>
    <t>Materials, labor, and other incidentals for the upgrading/Improvement/rehabilitation of  Manaoag Com. Hospital</t>
  </si>
  <si>
    <t>Materials, labor, and other incidentals for the upgrading/Improvement/rehabilitation of  Umingan Com. Hospital</t>
  </si>
  <si>
    <t>Materials, labor, and other incidentals for the upgrading/Improvement/rehabilitation of  Asingan Com. Hospital</t>
  </si>
  <si>
    <t>Materials, labor, and other incidentals for the upgrading/Improvement/rehabilitation of  Dasol Com. Hospital</t>
  </si>
  <si>
    <t>Materials, labor, and other incidentals for the upgrading/Improvement of  Pozorrubio Com. Hospital</t>
  </si>
  <si>
    <t>PR#7206</t>
  </si>
  <si>
    <t>PR#7059</t>
  </si>
  <si>
    <t>PR#7273</t>
  </si>
  <si>
    <t>PR#6889</t>
  </si>
  <si>
    <t>PR#7279</t>
  </si>
  <si>
    <t>PR#7258</t>
  </si>
  <si>
    <t>PR#7060</t>
  </si>
  <si>
    <t>PR#6888</t>
  </si>
  <si>
    <t>PR#7148</t>
  </si>
  <si>
    <t>PR#7007</t>
  </si>
  <si>
    <t>PR#7084</t>
  </si>
  <si>
    <t>PR#7259</t>
  </si>
  <si>
    <t>PR#6962</t>
  </si>
  <si>
    <t>PR#6963</t>
  </si>
  <si>
    <t>4918-2</t>
  </si>
  <si>
    <t>Ranger Design PR#6308</t>
  </si>
  <si>
    <t>Alcel Constn PR#6093</t>
  </si>
  <si>
    <t>Safeway C/S PR#6214</t>
  </si>
  <si>
    <t>Amortization of Principal and Interest on Loan to LBP</t>
  </si>
  <si>
    <t xml:space="preserve">Repair/improvement of Farmer's Pavillion, </t>
  </si>
  <si>
    <t>Materials for use in Construction of Slope Protection along Calarian Creek, Nursery</t>
  </si>
  <si>
    <t>Materials, equipment and other incidentals necessary for the construction of materials Testing and Quality Control Bldg.,</t>
  </si>
  <si>
    <t xml:space="preserve"> Motorpool Compound, Lingayen, Pangasinan</t>
  </si>
  <si>
    <t xml:space="preserve"> Brgy. Sawat, Urbiztondo, Pangasinan</t>
  </si>
  <si>
    <t>Materials, labor, equipment and other incidentals - construction of Day Care Center</t>
  </si>
  <si>
    <t>Materials, labor, equipment and other incidentals - construction of Mini Grandstand with Concrete Bleachers @ Camp Tito Abat</t>
  </si>
  <si>
    <t xml:space="preserve"> Capitol, Lingayen, Pangasinan</t>
  </si>
  <si>
    <t>Materials, labor, equipment and other incidentals - Rehabilitation of Repair Bay #2, Motorpool Compound</t>
  </si>
  <si>
    <t xml:space="preserve">Materials, labor, equipment and other incidentals for the repair/rehabilitation of Maritime Bldg., </t>
  </si>
  <si>
    <t>Dagupan City</t>
  </si>
  <si>
    <t>San Quintin, Pangasinan</t>
  </si>
  <si>
    <t>10 drums E. Asphalt (SS-1), 225 MT Asphalt Pre-Mix - proposed Asphalting of Road Network &amp; Parking Area @ OPAG Nursery</t>
  </si>
  <si>
    <t>Materials, labor and other incidentals - Construction of Storage Bldg., at Rehabilitation Center Phase 2</t>
  </si>
  <si>
    <t>214 MT Asphalt Pre-mix, 10 drum E. Asphalt - Asphalting of Access Road and Parking Area at Camp Abat</t>
  </si>
  <si>
    <t xml:space="preserve">Materials, labor, equipment and other incidentals for the construction of CHB Retaining Wall with Gabions @ Brgy. Tombor, </t>
  </si>
  <si>
    <t xml:space="preserve">Materials, labor, equipment and other incidentals for the construction of Reinforced Concrete Deck Girder (RCDG) Bridge in </t>
  </si>
  <si>
    <t>Brgy. Bolo, San Jacinto, Pangasinan</t>
  </si>
  <si>
    <t>Sitio Bogtong Silag, Brgy. Sta Cruz, San Jacinto, Pangasinan</t>
  </si>
  <si>
    <t xml:space="preserve">Materials, labor, equipment and other incidentals for the construction of Slope protection and Installation of RCCP </t>
  </si>
  <si>
    <t>Materials, labor, equipment and other incidentals- repair/improvement of Sison Auditorium Bldg.,</t>
  </si>
  <si>
    <t>Brgy. Diaz, Bautista, Pangasinan</t>
  </si>
  <si>
    <t>Materials, labor, equipment and other incidentals- construction of Diaz hanging footbridge</t>
  </si>
  <si>
    <t xml:space="preserve"> Brgy. Villanueva, Bautista, Pangasinan</t>
  </si>
  <si>
    <t>Materials, labor, equipment and other incidentals- completion of Brgy. Day Care Center</t>
  </si>
  <si>
    <t>Brgy. Anambongan, Basista, Pangasinan</t>
  </si>
  <si>
    <t>Materials, labor, equipment and other incidentals- completion of Health Center Bldg.</t>
  </si>
  <si>
    <t>Poblacion, Bautista, Pangasinan</t>
  </si>
  <si>
    <t>Labor, materials, equipment and other incidentals - construction of 2-storey Building (Liga ng mga Barangay)</t>
  </si>
  <si>
    <t>NRSCC, Lingayen, Pangasinan</t>
  </si>
  <si>
    <t>Labor, materials, equipment and other incidentals - repair/improvement of hanging bridge</t>
  </si>
  <si>
    <t>Camp Lt. Tito Abat, Manaoag, Pangasinan</t>
  </si>
  <si>
    <t>Labor, materials, equipment and other incidentals - proposed construction of kitchen/dining</t>
  </si>
  <si>
    <t>52 MT Asphalt Pre-Mix and 2 drums Emulsified Asphalt in Asphalting of Frank's Canteen Compound,</t>
  </si>
  <si>
    <t>1st-6th Pangasinan Engineering Districts</t>
  </si>
  <si>
    <t>Materials in the repainting of various concrete bridges</t>
  </si>
  <si>
    <t xml:space="preserve"> Brgy. Buenlag Road, Bugallon, Pangasinan</t>
  </si>
  <si>
    <t>683 MT and 21 drums Asphalt materials for the Proposed Blocktopping</t>
  </si>
  <si>
    <t xml:space="preserve"> Brgy. Salomague Norte, Bugallon, Pangasinan</t>
  </si>
  <si>
    <t xml:space="preserve"> 110 MT - Asphalt Pre-Mix, 3 drums Emulsified Asphalt for blocktopping of Cervantes Road</t>
  </si>
  <si>
    <t>150 MT Asphalt Pre-Mix, 7 drums Emulsified Asphalt in blocktopping/patching of various Poblacion Roads</t>
  </si>
  <si>
    <t xml:space="preserve"> Poblacion, Manaoag, Pangasinan</t>
  </si>
  <si>
    <t>54 MT Asphalt Pre-mix and 3 drums Emulsified Asphalt for the asphalting of By-pass Road</t>
  </si>
  <si>
    <t xml:space="preserve">Materials for the repainting of various Provicial Steel Bridges </t>
  </si>
  <si>
    <t xml:space="preserve"> Brgy. Macalong Road, Asingan, Pangasinan</t>
  </si>
  <si>
    <t>141 MT Asphalt pre-mix, 6 drums emulsified Asphalt in the Asphalting</t>
  </si>
  <si>
    <t>433 MT Asphalt Pre-mix and 15 drums Emulsified Asphalt in the asphalting</t>
  </si>
  <si>
    <t>Pantal Road, Bugallon, Pangasinan</t>
  </si>
  <si>
    <t>807 MT Asphalt Pre-mix and 22 drums Emulsified Asphalt in the Asphalting of various streets</t>
  </si>
  <si>
    <t>598 MT Asphalt Pre-mix and 21 drums Emulsified Asphalt for Asphalting various streets</t>
  </si>
  <si>
    <t xml:space="preserve">Materials, labor, and other incidentals for the concreting </t>
  </si>
  <si>
    <t>Brgy. Bolaen, Bugallon, Pangasinan</t>
  </si>
  <si>
    <t>414 MT Asphalt Pre-mix  and 13 drums Emulsified Asphalt in the improvement/blocktopping</t>
  </si>
  <si>
    <t>Salingcaoet Road, Poblacion, Bugallon, Pangasinan</t>
  </si>
  <si>
    <t>870 MT Asphalt Pre-Mix and 34 drums Emulsified Asphalt in the improvement (Asphalting and blocktopping)</t>
  </si>
  <si>
    <t xml:space="preserve"> Manambong-San Gabriell-Paragos Road, Bayambang, Pangasinan</t>
  </si>
  <si>
    <t xml:space="preserve"> Bantugan-Malasin Road, Brgy. Bantugan, Pozorrubio, Pangasinan</t>
  </si>
  <si>
    <t>12 drums Emulsified Asphalt, 289 MT Asphalt Pre-Mix for asphalting</t>
  </si>
  <si>
    <t>Bical Sur Road, Bayambang, Pangasinan</t>
  </si>
  <si>
    <t xml:space="preserve">278 MT Asphalt Pre-Mix and 2 drums Emulsified Asphalt in Asphalting </t>
  </si>
  <si>
    <t>payment of 128 MT Asphalt Pre-Mix and 6 drums Emulsiied Asphalt in the Asphalting of Access Road and Peripheral Area for Banca Parada 2015</t>
  </si>
  <si>
    <t>185f Asphalt Pre-Mix and 6 drums Emulsified Asphalt for use in the Asphalting/blocktopping/Patching of various barangay roads</t>
  </si>
  <si>
    <t>Materials, labor, equipment, and other incidentals for the construction of CHB Open Canal with Concrete Barrier</t>
  </si>
  <si>
    <t>Sancagulis Road, Bayambang , Pangasinan</t>
  </si>
  <si>
    <t>436 MT Asphalt Pre-Mix &amp; 13 drums Emulsified Asphalt for Improvement/blocktopping</t>
  </si>
  <si>
    <t xml:space="preserve"> Brgy. Caloocan Norte, Binmaley, Pangasinan</t>
  </si>
  <si>
    <t>Materials, labor and other incidentals - construction of Stone masonry for Protection Wall</t>
  </si>
  <si>
    <t>Labor, materials, equipment and other incidentals - for the coring test, ferroscanning program and structural analysis of various bridges in the</t>
  </si>
  <si>
    <t xml:space="preserve"> Around the Province</t>
  </si>
  <si>
    <t>Materials for the construction and maintenance of Various provincial Roads and bridges</t>
  </si>
  <si>
    <t>Brgy. Gayaman, Binmaley, Pangasinan</t>
  </si>
  <si>
    <t>Materials, labor, equipment, and other incidentals for the construction of CHB Open Canal with Cross drainage</t>
  </si>
  <si>
    <t>Materials, labor, equipment and other incidentals for the construction of concrete barrier at approach of Angalacan Brdg.,</t>
  </si>
  <si>
    <t xml:space="preserve"> Baloling, Mapandan, Pangasinan</t>
  </si>
  <si>
    <t>283 MT Asphalt Pre-mix and 12 drums E. Asphalt - Asphalting/blocktopping of PAgO Road Network, Tebag Nursery</t>
  </si>
  <si>
    <t>300 MT Asphalt Pre-mix and 18 drums E. Asphalt - Routinary Maintenance (Patching &amp; blocktopping) of Capitol Cmpd. Road Network</t>
  </si>
  <si>
    <t xml:space="preserve">7 drums E. Asphalt, 162 MT Asphalt Pre-mix for the Asphalting of Road leading to PSWDO Bldg., LDH Cmpd., </t>
  </si>
  <si>
    <t xml:space="preserve"> Brgy. Banaoang, Mangaldan, Pangasinan</t>
  </si>
  <si>
    <t>132 MT Asphalt Pre-mix, 6 drums E. Asphalt - Asphalting of Access Road at Mangaldan Dumpsite</t>
  </si>
  <si>
    <t>Materials, construction of various facilities for Pista'y Dayat 2015 (Tourism and Trade Fair Expo),</t>
  </si>
  <si>
    <t xml:space="preserve"> Stockyard Compound</t>
  </si>
  <si>
    <t xml:space="preserve">216 sets of Heavy duty Padlock (Solex Brand) for use at Bugallon Public Market, </t>
  </si>
  <si>
    <t>Materials, labor and other incidentals- for the conversion of 1-Phase to 3-Phase Line and Installation of 3-15KVA DX Transformer and Electrical Service at ABC Bldg.,</t>
  </si>
  <si>
    <t xml:space="preserve"> Alvear St., Lingayen, Pangasinan</t>
  </si>
  <si>
    <t>San Gonzales, San Quintin</t>
  </si>
  <si>
    <t>Materials for construction of 3 units Housing for electric Motor Power System</t>
  </si>
  <si>
    <t>Brgy. San Roque, San Nicolas, Pangasinan</t>
  </si>
  <si>
    <t>Labor, materials, equipment and other incidentals- rehabilitation/construction of Tanggal Alola CIS</t>
  </si>
  <si>
    <t xml:space="preserve">Labor, materials, equipment and other incidentals - Rehabilitation of Legaspi CIS, </t>
  </si>
  <si>
    <t>Brgy. Legaspi, Tayug, Pangasinan</t>
  </si>
  <si>
    <t xml:space="preserve">Labor, materials, equipment and other incidentals - Rehabilitation of Banding I CIS, </t>
  </si>
  <si>
    <t>Brgy. Banding, Pozorrubio, Pangasinan</t>
  </si>
  <si>
    <t xml:space="preserve">Labor, materials, equipment and other incidentals - Rehabilitation of  Oltama SWIP, </t>
  </si>
  <si>
    <t>Brgy. Oltama, Urdaneta, Pangasinan</t>
  </si>
  <si>
    <t xml:space="preserve">Labor, materials, equipment and other incidentals - rehabilitation of San Roque CIP, </t>
  </si>
  <si>
    <t>Brgy. San Jose, San Nicolas, Pangasinan</t>
  </si>
  <si>
    <t>Labor, materials, equipment and other incidentals - rehabilitation of Nelintap PIS,</t>
  </si>
  <si>
    <t xml:space="preserve"> Brgy. Nelintap, San Carlos City</t>
  </si>
  <si>
    <t xml:space="preserve">Labor, materials, equipment and other incidentals - Rehabilitation/construction of Tanggal LIS-UD Seconda, </t>
  </si>
  <si>
    <t>Brgy. Salpad, San Nicolas, Pangasinan</t>
  </si>
  <si>
    <t>Labor, materials, equipment and other incidentals - rehabilitation of Mantacdang CIS,</t>
  </si>
  <si>
    <t xml:space="preserve"> Brgy. Mantacdang, San Quintin, Pangasinan</t>
  </si>
  <si>
    <t xml:space="preserve">Labor, materials, equipment and other incidentals - construction of Muelang CIS, </t>
  </si>
  <si>
    <t>Brgy. Capulaan, Balungao, Pangasinan</t>
  </si>
  <si>
    <t>Labor, materials, equipment and other incidentals - rehabilitation of Don Joaquin Dam,</t>
  </si>
  <si>
    <t>various barangays and munipalities of Pangasinan</t>
  </si>
  <si>
    <t>Labor, materials, equipment and other incidentals - construction/installation of 14 units STWIP</t>
  </si>
  <si>
    <t>Brgy. Bantocaling, Mangatarem, Pangasinan</t>
  </si>
  <si>
    <t>Labor, materials, equipment and other incidentals - rehabilitatio of Ban-Ao CIS</t>
  </si>
  <si>
    <t xml:space="preserve">Labor, materials, equipment and other incidentals - rehabilitation of Lobong-Mambog CIS, </t>
  </si>
  <si>
    <t>Sitio Mambog, Brgy. Lobong, San Jacinto, Pangasinan</t>
  </si>
  <si>
    <t xml:space="preserve">Labor, materials, equipment and other incidentals - construction of Torre-Niog II, </t>
  </si>
  <si>
    <t>Brgy. CBN, Mangatarem, Pangasinan</t>
  </si>
  <si>
    <t xml:space="preserve">Labor, materials, equipment and other incidentals - construction of Matico CIS, </t>
  </si>
  <si>
    <t>Brgy. Sioasio West, Sual, Pangasinan</t>
  </si>
  <si>
    <t xml:space="preserve">Labor, materials, equipment and other incidentals - rehabilitation of San Felipe CIS, </t>
  </si>
  <si>
    <t>Brgy. Nangalisan, Infanta, Pangasinan</t>
  </si>
  <si>
    <t xml:space="preserve">Labor, materials, equipment and other incidentals - construction of Nangalisan CIS, </t>
  </si>
  <si>
    <t>Brgy. Flores, Umingan, Pangasinan</t>
  </si>
  <si>
    <t xml:space="preserve">Labor, materials, equipment and other incidentals - construction of Tanggal Daldalayap, </t>
  </si>
  <si>
    <t>Brgy. Sobol, San Nicolas, Pangasinan</t>
  </si>
  <si>
    <t>various barangays and municipalites of Pangasinan</t>
  </si>
  <si>
    <t>Labor, materials, equipment and other incidentals - construction/installation of 11 units STWIP (Open Well)</t>
  </si>
  <si>
    <t>Brgy. Bogtong Bolo, Mangatarem, Pangasinan</t>
  </si>
  <si>
    <t>Labor, materials, equipment and other incidentals - rehabilitation of Lucero CIS</t>
  </si>
  <si>
    <t xml:space="preserve"> Brgy. Esperanza , Sison, Pangasinan</t>
  </si>
  <si>
    <t>Labor, materials, equipment and other incidentals - rehabilitation</t>
  </si>
  <si>
    <t xml:space="preserve">Labor, materials, equipment and other incidentals - rehabilitation of Darawey PIS, </t>
  </si>
  <si>
    <t>Brgy. Darawey, Bayambang, Pangasinan</t>
  </si>
  <si>
    <t xml:space="preserve">Labor, materials, equipment and other incidentals - rehabilitation of Malimpued CIS, </t>
  </si>
  <si>
    <t>Brgy. Binmeckeg, Sison, Pangasinan</t>
  </si>
  <si>
    <t>Labor, materials, equipment and other incidentals - rehabilitation of Inmalog CIS,</t>
  </si>
  <si>
    <t xml:space="preserve"> Brgy. Inmalog  Norte, San Fabian, Pangasinan</t>
  </si>
  <si>
    <t xml:space="preserve">Labor, materials, equipment and other incidentals - rehabilitation of Malicdem CIS, </t>
  </si>
  <si>
    <t>Brgy. Sapang, Sta. Barbara, Pangasinan</t>
  </si>
  <si>
    <t xml:space="preserve">Labor, materials, equipment and other incidentals - rehabilitation of Sapang CIS, </t>
  </si>
  <si>
    <t>Labor, materials, equipment and other incidentals - rehabilitation of Tanggal United Principal,</t>
  </si>
  <si>
    <t xml:space="preserve"> Brgy. Bachelor East, Natividad, Pangasinan</t>
  </si>
  <si>
    <t>Labor, materials, equipment and other incidentals - rehabilitation/construction of Ancheta CIS,</t>
  </si>
  <si>
    <t xml:space="preserve"> Brgy. Coldit, Asingan, Pangasinan</t>
  </si>
  <si>
    <t xml:space="preserve">Labor, materials, equipment and other incidentals - rehabilitation/construction of Masa Florenda SWIP, </t>
  </si>
  <si>
    <t>Brgy. San Andres, Balungao, Pangasinan</t>
  </si>
  <si>
    <t xml:space="preserve">Labor, materials, equipment and other incidentals - rehabilitation/construction of Pag-asa CIS, </t>
  </si>
  <si>
    <t>Brgy. Arzadon, San Manuel, Pangasinan</t>
  </si>
  <si>
    <t>Labor, materials, equipment and other incidentals - construction of Tanggal Cadaanan/Cabaruan,</t>
  </si>
  <si>
    <t xml:space="preserve"> Brgy. Sta. Maria East</t>
  </si>
  <si>
    <t>Labor, materials, equipment and other incidentals - rehabilitation/construction of Lawak CIS,</t>
  </si>
  <si>
    <t xml:space="preserve"> Brgy. Lawak, Tayug, Pangasinan</t>
  </si>
  <si>
    <t>Labor, materials, equipment and other incidentals - rehabilitation/construction of Carosalesan II CIS,</t>
  </si>
  <si>
    <t xml:space="preserve"> Brgy. Carosalesan, Umingan, Pangasinan</t>
  </si>
  <si>
    <t>San Carlos, Bugallon, and Aguilar, Pangasinan</t>
  </si>
  <si>
    <t>Various materials, construction/installation of 20 units STWIP in various barangays/municipalities/cities</t>
  </si>
  <si>
    <t>Mangaldan, Manaoag, Sn. Fabian, San Jacinto, Laoac, Pangasinan</t>
  </si>
  <si>
    <t>Various materials, construction/installation of 17 units STWIP in various barangays/municipalities</t>
  </si>
  <si>
    <t>various barangays in Bautista, Pangasinan</t>
  </si>
  <si>
    <t>Various materials, construction/installation of 15 units STWIP</t>
  </si>
  <si>
    <t>various barangays and municipalities of Urbiztondo and Basista, Pangasinanj</t>
  </si>
  <si>
    <t>Various materials, equipment and other incidentals for the construction/installation of 17 units STWIP</t>
  </si>
  <si>
    <t>Various materials, construction/installation of 20 units STWIP in various barangays and municipalities</t>
  </si>
  <si>
    <t>Bayambang, San Carlos City, and Malasiqui, Pangasinan</t>
  </si>
  <si>
    <t>various barangays of Urbiztondo and Basista, Pangasinan</t>
  </si>
  <si>
    <t>Various materials, equipment and other incidentals for the construction/installation of 18 units STWIP</t>
  </si>
  <si>
    <t>Agno, Bolinao, Sual, Dasol and Alaminos, Pangasinan</t>
  </si>
  <si>
    <t xml:space="preserve">Various materials, construction/installation of 19 units STWIP in various barangays and municipalities </t>
  </si>
  <si>
    <t>Alcala, Binalonan and Pozorrubio, Pangasinan</t>
  </si>
  <si>
    <t>Various materials, construction/installation of 16 units STWIP in various barangays and municipalities</t>
  </si>
  <si>
    <t>Sison, Sto. Tomas, Villasis, Sta. Maria, San Quintin, Umingan, San Nicolas and Tayug, Pangasinan</t>
  </si>
  <si>
    <t>Brgy. Pangangaan, Umingan, Pangasinan</t>
  </si>
  <si>
    <t>Materials for construction of 2 units Artesian Well</t>
  </si>
  <si>
    <t>Nalsian - Bacayao, Calasiao, Pangasinan</t>
  </si>
  <si>
    <t>Materials, labor, equipment and other necessary for the construction of 1 unit Deepwell Handpump</t>
  </si>
  <si>
    <t>Materials in the construction of Water system @ Basilica de Manaoag,</t>
  </si>
  <si>
    <t xml:space="preserve">Materials for the installation of G.I. Pipes with cylinder brass Pump Assembly </t>
  </si>
  <si>
    <t>San Julian, Malasiqui, Pangasinan</t>
  </si>
  <si>
    <t>Materials, labor and other incidentals - construction of 1 unit deepwell handpump (Level 1) with cylinder Brass Assembly</t>
  </si>
  <si>
    <t>Samangsur, Bolinao, Pangasinan</t>
  </si>
  <si>
    <t>Materials, labor and other incidentals - construction of 1 unit deepwell handpump Level 1 (sleeve converted)</t>
  </si>
  <si>
    <t>Materials, labor and other incidentals - construction of 1 unit deepwell handpump  with cylinder Brass (Level 1 - dugwell w/ culvert)</t>
  </si>
  <si>
    <t xml:space="preserve"> Brgy. Amagbagan, Sison, Pangasinan</t>
  </si>
  <si>
    <t>Brgy. Sapang, Manaoag, Pangasinan</t>
  </si>
  <si>
    <t xml:space="preserve"> Brgy. Sugcong, Pozorrubio, Pangasinan</t>
  </si>
  <si>
    <t>Materials, labor and other incidentals - construction of 1 unit deepwell handpump Level 1 with cylinder brass assembly</t>
  </si>
  <si>
    <t xml:space="preserve">Various materials for the Installation of Motorpump with Pressure tank At Regional Trial Court, </t>
  </si>
  <si>
    <t>San Carlos City, Pangasinan</t>
  </si>
  <si>
    <t xml:space="preserve">various materials for the construction of 1 unit Artesian Well, </t>
  </si>
  <si>
    <t>San Vicente, Calasiao, Pangasinan</t>
  </si>
  <si>
    <t xml:space="preserve">Materials, labor and other incidentals for the upgrading/Improvement of PPH, </t>
  </si>
  <si>
    <t xml:space="preserve">Materials, labor and other incidentals for upgrading/improvement/rehabilitation of WPDH, </t>
  </si>
  <si>
    <t xml:space="preserve">Materials, labor and other incidentals for the construction of covered Pathway from Dietary building to Main Bldg. and Improvement of various Rooms/Area of Hospital Main Bldg for Level 2 @ EPDH, </t>
  </si>
  <si>
    <t>Urdaneta, Pangasinan</t>
  </si>
  <si>
    <t>Mangatarem, Pangasinan</t>
  </si>
  <si>
    <t>Bolinao, Pangasinan</t>
  </si>
  <si>
    <t>Umingan, Pangasinan</t>
  </si>
  <si>
    <t>Dasol, Pangasinan</t>
  </si>
  <si>
    <t>Materials, labor, equipment, and other incidentals for the construction of Farm to Market Road (Bolo-Sta. Cruz Road),</t>
  </si>
  <si>
    <t xml:space="preserve"> Brgy. Bolo, San Jacinto, Pangasinan</t>
  </si>
  <si>
    <t xml:space="preserve">104 MT Asphalt Pre-Mix and 5 drums Emulsified Asphalt for Asphalting of Victorio-Pangascasan (Sual Coastal Road), </t>
  </si>
  <si>
    <t>Victoria Sec., Alaminos City</t>
  </si>
  <si>
    <t xml:space="preserve">Materials, labor and other incidentals for the concreting of Roadline Leading to Umbrella Rock, </t>
  </si>
  <si>
    <t>Agno, Pangasinan</t>
  </si>
  <si>
    <t>Brgy. Balingasay Rd., Bolinao, Pangasinan</t>
  </si>
  <si>
    <t>Materials, labor and other incidentals for proposed concrete paving</t>
  </si>
  <si>
    <t>Brgy. Tara, Bolinao, Pangasinan</t>
  </si>
  <si>
    <t>Materials, labor and other incidentals for proposed concreting</t>
  </si>
  <si>
    <t>327 MT Asphalt Pre-mix and 14 drums e. Asphalt - Asphalting of Road Network at OPAG Cmpd.,</t>
  </si>
  <si>
    <t xml:space="preserve"> Sta. Barbara, Pangasinan</t>
  </si>
  <si>
    <t>Materials, labor, equipment and other incidentals for the construction of slope Protection,</t>
  </si>
  <si>
    <t xml:space="preserve"> Brgy. Bañaga, Bugallon, Pangasinan</t>
  </si>
  <si>
    <t>Materials, labor, equipment and other incidentals- Improvement/Widening/Concreting of farm to market road,</t>
  </si>
  <si>
    <t xml:space="preserve"> Brgy. Anonang, San Fabian, Pangasinan</t>
  </si>
  <si>
    <t xml:space="preserve">Asphalting/blocktopping of various roads, </t>
  </si>
  <si>
    <t>Mangaldan, Pangasinan</t>
  </si>
  <si>
    <t xml:space="preserve">Materials, labor and other incidentals - New construction of ARAGAAG Bridge (to replace old existing Bridge)  - 1, </t>
  </si>
  <si>
    <t xml:space="preserve">Materials, labor and other incidentals - New Construction of 2 - BARREL RCBC (to replace old RCDG)  , </t>
  </si>
  <si>
    <t>San Manuel, Pangasinan</t>
  </si>
  <si>
    <t xml:space="preserve">Materials, labor and other incidentals - New Construction of 2 - BARREL RCBC (to replace old CASANTIAGOAN RCDG)  , </t>
  </si>
  <si>
    <t xml:space="preserve">Materials, labor, equipment and other incidentals for the improvement/rehabilitation of Bued-Ambonao Road, </t>
  </si>
  <si>
    <t>Calasiao, Pangasinan</t>
  </si>
  <si>
    <t>Materials, labor, equipment and other incidentals for the Improvement/rehabilitation of Mapandan - Urdaneta Road,</t>
  </si>
  <si>
    <t xml:space="preserve"> Mapandan, Pangasinan</t>
  </si>
  <si>
    <t xml:space="preserve">Materials, labor, equipment and other incidentals for the concreting of Parian - Bantocaling - Bantay Road, </t>
  </si>
  <si>
    <t xml:space="preserve">Materials, labor, equipment and other incidentals for the Improvement/rehabilitation of Mapandan - Banaoang Road, </t>
  </si>
  <si>
    <t xml:space="preserve">Materials, labor, and other incidentals for the concreting of Olo - Naguilayan Road, </t>
  </si>
  <si>
    <t xml:space="preserve">Materials, labor, equipment and other incidentals for the concreting of Urdaneta - Asingan - Tayug Road, </t>
  </si>
  <si>
    <t>Ariston East and West, Asingan, Pangasinan</t>
  </si>
  <si>
    <t xml:space="preserve">219 MT Asphalt Pre-mix 7 drums E. Asphalt - Asphalting of Dangley- Aloleng - Mamio Road, </t>
  </si>
  <si>
    <t xml:space="preserve">1524 MT Asphalt Pre-mix, 66 drums E. Asphalt - Asphalting of Rajal - Esmeralda Road, </t>
  </si>
  <si>
    <t>Balungao, Pangasinan</t>
  </si>
  <si>
    <t xml:space="preserve">2547 MT Asphalt Pre-mix and 95 drums E. Asphalt - Improvement/Rehabilitation of Bani - Mabini Road, </t>
  </si>
  <si>
    <t>Bani and Mabini, Pangasinan</t>
  </si>
  <si>
    <t xml:space="preserve">1642 MT Asphalt Pre-mix and 71 drums E. Asphalt - Improvement/Rehabilitation of Poponto - Villanueva Road, </t>
  </si>
  <si>
    <t>Bautista, Pangasinan</t>
  </si>
  <si>
    <t xml:space="preserve">1150 MT Asphalt Pre-mix and 50 drums E. Asphalt - Improvement/rehabilitation of Bayambang - Urbiztondo Road, </t>
  </si>
  <si>
    <t xml:space="preserve">1398 MT Asphalt Pre-mix and 61 drums E. Asphalt - Improvement/rehabilitation of Binalonan-San Manuel Road, </t>
  </si>
  <si>
    <t xml:space="preserve">1806 MT Asphalt Pre-mix, 79 drums E. Asphalt Asphalting of Burgos-Iliw-Iliw Road, </t>
  </si>
  <si>
    <t>Burgos, Pangasinan</t>
  </si>
  <si>
    <t xml:space="preserve">690 MT Asphalt Pre-mix, 30 drums E. Asphalt - Asphalting of Patar - Capandanan Road, </t>
  </si>
  <si>
    <t>Mabini, Pangasinan</t>
  </si>
  <si>
    <t xml:space="preserve">621 MT Asphalt Pre-mix, 27 drums E. Asphalt - Improvement/rehabilitation of Mapandan-Urdaneta Road, </t>
  </si>
  <si>
    <t xml:space="preserve">1518 MT Asphalt Pre-mix and 66 drums E. Asphalt - Improvement/rehabilitation of Pao-Pozorrubio Road, </t>
  </si>
  <si>
    <t>621 MT Asphalt Pre-mix, and 19 drums E. asphalt - blocktopping of Licsi-Manaoag Sugar Central Road,</t>
  </si>
  <si>
    <t>1719 MT Asphalt Pre-mix and 52 drums E. Asphalt - Improvement/rehabiitation (blocktopping) of Mapandan-Manaoag Road,</t>
  </si>
  <si>
    <t xml:space="preserve">806 MT Asphalt Pre-mix and 35 drums E. Asphalt - Improvement/blocktopping of Mapandan-Urdaneta road, </t>
  </si>
  <si>
    <t xml:space="preserve">1380 MT Pre-mix and 60 drums E. Asphalt - Improvement/rehabilitation of San Jacinto-Pozorrubio Road, </t>
  </si>
  <si>
    <t>966 MT Asphalt Pre-mix and 42 drums E. Asphalt - Improvement/rehabilitation of Pozorrubio-Sogcong Road,</t>
  </si>
  <si>
    <t xml:space="preserve"> Pozorrubio, Pangasinan</t>
  </si>
  <si>
    <t xml:space="preserve">966 MT Asphalt Pre-mix and 42 drums E. Asphalt - Improvement/rehabilitation of Salvacion-San Vicente Road, </t>
  </si>
  <si>
    <t>Rosales, Pangasinan</t>
  </si>
  <si>
    <t xml:space="preserve">1725 MT Asphalt Pre-mix and 75 drums E. Asphalt -Asphalting of Urbiztondo-San Carlos Road, </t>
  </si>
  <si>
    <t xml:space="preserve">690 MT Asphalt Pre-mix, and 30 drums E. Asphalt - Improvement/rehabilitation of Asingan-San Manuel-Agno Gorge Road, </t>
  </si>
  <si>
    <t xml:space="preserve">414 MT Asphalt and 14 drums E. Asphalt - Improvement/rehabilitation of Poblacion Natividad-Salud-Sta. Maria Road, </t>
  </si>
  <si>
    <t>Natividad,Pangasinan</t>
  </si>
  <si>
    <t xml:space="preserve">380 MT Asphalt Pre-mix and 17 drums E. Asphalt - Improvement/rehabilitation of  Batakil-Sison Road, </t>
  </si>
  <si>
    <t xml:space="preserve">828 MT Asphalt Pre-mix, 36 drums E. Asphalt - Asphalting of Cabatuan-Nampalcan Road, </t>
  </si>
  <si>
    <t xml:space="preserve">2422 MT Asphalt Pre-mix, 104 drums E. Asphalt - Asphalting of San Juan-Resurreccion Road, </t>
  </si>
  <si>
    <t>828 MT Asphalt Pre-mix, 36 drums E. Asphalt - Asphalting of Villabantog-Calitlitan Road,</t>
  </si>
  <si>
    <t xml:space="preserve"> Umingan, Pangasinan</t>
  </si>
  <si>
    <t>472 MT Asphalt Pre-mix, 21 drums E. Asphalt - Asphalting of Cadamortisan-Diket Road,</t>
  </si>
  <si>
    <t xml:space="preserve">1472 MT Asphalt Pre-mix and 64 drums E. Asphalt - Improvement/rehabilitation of Nancalobasaan-Cabalitian Road, </t>
  </si>
  <si>
    <t xml:space="preserve">1035 MT Asphalt Pre-mix and 45 drums E. Asphalt - Improvement/rehabilitation of Urbiztondo-Bayambang Road, </t>
  </si>
  <si>
    <t xml:space="preserve">1104 MT Asphalt Pre-mix and 48 drums E. Asphalt - Improvement/rehabilitation of Urdaneta-Manaoag Rd., San Vicente, </t>
  </si>
  <si>
    <t xml:space="preserve">621 MT Asphalt Pre-mix and 27 drums E. Asphalt - Improvement/rehabilitation of Urdaneta-Asingan Road, via Calepaan, </t>
  </si>
  <si>
    <t>Urdaneta City, Pangasinan</t>
  </si>
  <si>
    <t xml:space="preserve">690 MT Asphalt Pre-mix and 30 drums E. Asphalt - Improvement/rehabilitation of Urdaneta-Cili Jct. Road, </t>
  </si>
  <si>
    <t xml:space="preserve">1265 MT Asphalt Pre-mix, 39 drums E. Asphalt - blocktopping of Tayug - Natividad Road (with Exemptions), </t>
  </si>
  <si>
    <t>Natividad, Pangasinan</t>
  </si>
  <si>
    <t>Materials, labor, equipment and other incidentals for the construction of concrete barrier at approach of Nilombot Bridge,</t>
  </si>
  <si>
    <t xml:space="preserve"> Nilombot, Mapandan, Pangasinan</t>
  </si>
  <si>
    <t xml:space="preserve">Materials, labor, equipment, and other incidentals for the concreting of Camanang Road, </t>
  </si>
  <si>
    <t xml:space="preserve">236 MT Asphalt Pre-mix and 7 drums E. Asphalt - blocktopping of Everlasting St., </t>
  </si>
  <si>
    <t xml:space="preserve">Asphalting materials for Asphalting of Cabarangan Rd., </t>
  </si>
  <si>
    <t xml:space="preserve">138 MT Asphalt Pre-mix and 6 drums E. Asphalt - Asphalting of Teacher's Village Road, </t>
  </si>
  <si>
    <t>Brgy. Zone VIII, Bayambang, Pangasinan</t>
  </si>
  <si>
    <t xml:space="preserve">Various materials for the construction of Stone Protection (Stone Masonry) and concrete pouring of road shoulder along Mapandan-Urdaneta Road, </t>
  </si>
  <si>
    <t>Matulong Section, Manaoag, Pangasinan</t>
  </si>
  <si>
    <t>483 MT Asphalt Pre-mix and 15 drums E. Asphalt - proposed Patching and blocktopping of Brgy. Road and Brgy. San Isidro Noter,</t>
  </si>
  <si>
    <t xml:space="preserve"> Binmaley, Pangasinan</t>
  </si>
  <si>
    <t xml:space="preserve">329 MT - Asphalt Pre-mix, 101 drums E. Asphalt - Asphating/blocktopping/patching of Baligayan - </t>
  </si>
  <si>
    <t>Labuan Rd., San Quintin, Pangasinan</t>
  </si>
  <si>
    <t>2 drums E. Asphalt and 75 MT Asphalt Pre-mix - Improvement(blocktopping) of Lokeb Sur Road,</t>
  </si>
  <si>
    <t xml:space="preserve"> Malasiqui, Pangasinan</t>
  </si>
  <si>
    <t>17 drums Emulsified asphalt and 465 MT Asphalt pre-mix in Asphalting/blocktopping of</t>
  </si>
  <si>
    <t xml:space="preserve"> Namolan Road, Lingayen, Pangasinan</t>
  </si>
  <si>
    <t>143 MT Asphalt Pre-Mix &amp; 6 drums Emulsified Asphalt in Asphalting Sitio Maburac Road,</t>
  </si>
  <si>
    <t xml:space="preserve"> Brgy. Capulaan, Villasis, Pangasinan</t>
  </si>
  <si>
    <t>Municipality of Mapandan</t>
  </si>
  <si>
    <t>976.5 MT Emulsified Asphalt and 39 drums Asphalt Pre-Mix in the improvement/Asphalt repair of various farm to Market Roads</t>
  </si>
  <si>
    <t xml:space="preserve">Materials, labor, equipment and other incidentals for the construction of Pototan Bridge, </t>
  </si>
  <si>
    <t xml:space="preserve">Labor, materials, equipment and other incidentals- rehabilitation/construction of Carosalesan I CIS, </t>
  </si>
  <si>
    <t>Brgy. Carosalesan, Umingan, Pangasinan</t>
  </si>
  <si>
    <t>40000 pcs. Mangrove propagules ( Bakawan Babae, Bakawan Lalaki, Baowan Bato) propagation of Mangrove, Bolinao Prov'l Mangrove Nursery, Arnedo,  3rd Qtr, CY 2015</t>
  </si>
  <si>
    <t>We hereby certify that we have reviewed the contents and hereby attest to the veracity and correctness of the data or information contained in this document.</t>
  </si>
  <si>
    <t>ARTURO V. SORIANO</t>
  </si>
  <si>
    <t>Provincial Accountant</t>
  </si>
  <si>
    <t>AMADO T. ESPINO, JR.</t>
  </si>
  <si>
    <t>Governor</t>
  </si>
  <si>
    <t>10/17/2014</t>
  </si>
  <si>
    <t>Materials Only</t>
  </si>
  <si>
    <t>Labor and Materials Only</t>
  </si>
  <si>
    <t>8-18-2015</t>
  </si>
  <si>
    <t>9-11-2015</t>
  </si>
  <si>
    <t>FDP Form 8 - Local Disaster Risk Reduction and Management Fund Utilization</t>
  </si>
  <si>
    <t>(COA Form)</t>
  </si>
  <si>
    <t>LOCAL DISASTER RISK REDUCTION AND MANAGEMENT FUND UTILIZATION</t>
  </si>
  <si>
    <t>For the Quarter JULY - SEPTEMBER, CY 2015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</si>
  <si>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</si>
  <si>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</si>
  <si>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</si>
  <si>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</si>
  <si>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</si>
  <si>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</si>
  <si>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</si>
  <si>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</si>
  <si>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</si>
  <si>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</si>
  <si>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</si>
  <si>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</si>
  <si>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</si>
  <si>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</si>
  <si>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</si>
  <si>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</si>
  <si>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</si>
  <si>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</si>
  <si>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</si>
  <si>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</si>
  <si>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</si>
  <si>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</si>
  <si>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</si>
  <si>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</si>
  <si>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</si>
  <si>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</si>
  <si>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</si>
  <si>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</si>
  <si>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</si>
  <si>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</si>
  <si>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</si>
  <si>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</si>
  <si>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</si>
  <si>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</si>
  <si>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</si>
  <si>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</si>
  <si>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</si>
  <si>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</si>
  <si>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</si>
  <si>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</si>
  <si>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</si>
  <si>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</si>
  <si>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</si>
  <si>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</si>
  <si>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ARTURO V. SORIANO, CPA</t>
  </si>
  <si>
    <t>FDP Form 11 - SEF Utilization</t>
  </si>
  <si>
    <t>(SEF Budget Accountability Form No. 1)</t>
  </si>
  <si>
    <t>REPORT OF SEF UTILIZATION</t>
  </si>
  <si>
    <t>For the Quarter Ending September 30, 2015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</si>
  <si>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</si>
  <si>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</si>
  <si>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</si>
  <si>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</si>
  <si>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</si>
  <si>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</si>
  <si>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</si>
  <si>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</si>
  <si>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</si>
  <si>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</si>
  <si>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</si>
  <si>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</si>
  <si>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</si>
  <si>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</si>
  <si>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</si>
  <si>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</si>
  <si>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Governor</t>
  </si>
  <si>
    <t>FDP Form 9 - Statement of Cash Flow</t>
  </si>
  <si>
    <t>STATEMENT OF CASH FLOWS</t>
  </si>
  <si>
    <t>General Fund</t>
  </si>
  <si>
    <t>For the Third Quarter Ending September 30, 2015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</si>
  <si>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</si>
  <si>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</si>
  <si>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</si>
  <si>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</si>
  <si>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</si>
  <si>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</si>
  <si>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Other Receipts</t>
  </si>
  <si>
    <t>Total Cash Inflow</t>
  </si>
  <si>
    <t>Cash Outflows:</t>
  </si>
  <si>
    <t xml:space="preserve">Payments to - </t>
  </si>
  <si>
    <t xml:space="preserve">   To suppliers/creditors</t>
  </si>
  <si>
    <t xml:space="preserve">   To employees</t>
  </si>
  <si>
    <t>Interest  Expenses</t>
  </si>
  <si>
    <t>Other Disbursements</t>
  </si>
  <si>
    <t>Total Cash Outflow</t>
  </si>
  <si>
    <t>Cash Provided by (Used In)</t>
  </si>
  <si>
    <t>Cash Flows from Investing Activities:</t>
  </si>
  <si>
    <t>Sale of Property, Plant and Equipment and Public</t>
  </si>
  <si>
    <t>Infrastracture</t>
  </si>
  <si>
    <t>Sale of Debt Securities of other Entities</t>
  </si>
  <si>
    <t>Collection of Principal on Loans to other Entities</t>
  </si>
  <si>
    <t xml:space="preserve">Purchase of Property, Plant and Equipment and Public </t>
  </si>
  <si>
    <t xml:space="preserve"> Grant/Loans to Other Entities</t>
  </si>
  <si>
    <t>Cash Flows from Financing Activities:</t>
  </si>
  <si>
    <t>Issuance of Debt Securities</t>
  </si>
  <si>
    <t>Acquisition of Loan</t>
  </si>
  <si>
    <t>Retirement/.Redemption of Debt Securities</t>
  </si>
  <si>
    <t>Payment of Loan Amortization</t>
  </si>
  <si>
    <t>Net Increase in Cash</t>
  </si>
  <si>
    <t>Cash at Beginning of the Period</t>
  </si>
  <si>
    <t>Cash at the End of the Period</t>
  </si>
  <si>
    <t xml:space="preserve"> Certified Correct: </t>
  </si>
  <si>
    <t>FDP Form 6 - Trust Fund Utilization</t>
  </si>
  <si>
    <t>CONSOLIDATED QUARTERLY REPORT ON GOVERNMENT PROJECTS, PROGRAMS or ACTIVITIES</t>
  </si>
  <si>
    <t>FOR THE JULY - SEPTEMBER QUARTER, CY 2015</t>
  </si>
  <si>
    <t>Province</t>
  </si>
  <si>
    <t>: PANGASINAN</t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</si>
  <si>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</si>
  <si>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</si>
  <si>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</si>
  <si>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</si>
  <si>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</si>
  <si>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</si>
  <si>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</si>
  <si>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</si>
  <si>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</si>
  <si>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t>50% payment for construction &amp; improvement/rehab of farm-to-market road at Brgy. Primicias, Bautista, Pangasinan</t>
  </si>
  <si>
    <t>Brgy. Primicias, Bautista, Pangasinan</t>
  </si>
  <si>
    <t>fund from the Department of Agriculture</t>
  </si>
  <si>
    <t>50% payment for construction &amp; improvement/rehab of farm-to-market road at Pogo-Diaz, Bautista, Pangasinan</t>
  </si>
  <si>
    <t>Pogo-Diaz, Bautista, Pangasinan</t>
  </si>
  <si>
    <t>On-going</t>
  </si>
  <si>
    <t>payment of 100% work accomplishment for furnishing labor, materials, equipment and other incidentals necessary for the Improvement/ Rehabilitation of Umingan Community Hospital at Umingan, Pangasinan</t>
  </si>
  <si>
    <t>fund from the Department of Labor and Employment</t>
  </si>
  <si>
    <t>payment of 1000 bags of Certified Seeds for the implementation of the Agricultural Technology Enhancement and Loan Assistance Program for rice in the province</t>
  </si>
  <si>
    <t>FDP Form 12- Unliquidated Cash Advances</t>
  </si>
  <si>
    <t>UNLIQUIDATED CASH ADVANCES</t>
  </si>
  <si>
    <t>As of September 30, 2015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</si>
  <si>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</si>
  <si>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</si>
  <si>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</si>
  <si>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</si>
  <si>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</si>
  <si>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</si>
  <si>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</si>
  <si>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</si>
  <si>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</si>
  <si>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</si>
  <si>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</si>
  <si>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</si>
  <si>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</si>
  <si>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</si>
  <si>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</si>
  <si>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</si>
  <si>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</si>
  <si>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</si>
  <si>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</si>
  <si>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Marife Acerit</t>
  </si>
  <si>
    <t>Expenses of the 16th Association of Tourism Officers of the Phils.(ATOP) National Convention which shall be held on Oct.1-4, 2015</t>
  </si>
  <si>
    <t>Dr.Anna Ma. Teresa S. De Guzman</t>
  </si>
  <si>
    <t>Meals &amp; Snacks served during the conduct of Municipal Program Implementation Review (MPIR)</t>
  </si>
  <si>
    <t>Maria Luisa A. Elduayan</t>
  </si>
  <si>
    <t>Expenses for the 1st Pangasinan Tourism Quiz Bee</t>
  </si>
  <si>
    <t>Expenses for the 2nd Pangasinan Tourism Skills Competition</t>
  </si>
  <si>
    <t>Nestor P. Batalla</t>
  </si>
  <si>
    <t>Expenses of participants to attend the KakaoKonek 2015</t>
  </si>
  <si>
    <t>Irmina B. Francisco</t>
  </si>
  <si>
    <t>Miscellaneous Expenses</t>
  </si>
  <si>
    <t>Irmina B. Francsico</t>
  </si>
  <si>
    <t>Expenses to be incurred in the purchase of Postage Stamps for use in mailing Official Communications in the Office of the Governor</t>
  </si>
  <si>
    <t>Jessieca A. Rosario</t>
  </si>
  <si>
    <t xml:space="preserve"> Expenses for Board &amp; Lodging for the 2days Value Orientation &amp; Team Bldg. of PPO Staff &amp; League of Population Officers &amp; Workers in the Phils.(LEPOWPHIL) Pang. Chapter on Sept.24-25, 2015 at the Teacher's Camp, Leonard Wood Road Baguio City</t>
  </si>
  <si>
    <t>payment of Annual Reg.fees of various motor vehicles with Plate Nos.ending in (9) &amp; (0)</t>
  </si>
  <si>
    <t>Leonardo Cruz</t>
  </si>
  <si>
    <t>Expenses for participants to attend the KakaoKonek 2015 - National Cacao Congress to be held at SMX Convention Center, Lanang, Davao City on Sept.11-13, 2015</t>
  </si>
  <si>
    <t>Rogelio D. Caronongan,Jr.</t>
  </si>
  <si>
    <t>Traveling and registration fee expenses</t>
  </si>
  <si>
    <t>Ildefonso C. Camba III</t>
  </si>
  <si>
    <t>Roderick E. Espiritu</t>
  </si>
  <si>
    <t>Merlyn Y. Adan</t>
  </si>
  <si>
    <t>Miscellaneous  and Registration  fee Expenses</t>
  </si>
  <si>
    <t>Atty. Verna T. Nava-Perez</t>
  </si>
  <si>
    <t>Traveling Expenses</t>
  </si>
  <si>
    <t>Ramon Morden</t>
  </si>
  <si>
    <t>Financial Assistance</t>
  </si>
  <si>
    <t>Romeo Oca</t>
  </si>
  <si>
    <t>Monika Aliguas Labaupa</t>
  </si>
  <si>
    <t>Nestor Quiambao</t>
  </si>
  <si>
    <t>Loida Q. Alamar</t>
  </si>
  <si>
    <t>Daisy Tomelden</t>
  </si>
  <si>
    <t>Seminar Expenses</t>
  </si>
  <si>
    <t>Imelda Jacinto</t>
  </si>
  <si>
    <t>Engr. Valeriano Mamaril</t>
  </si>
  <si>
    <t>Engr. Alberto Cabrera</t>
  </si>
  <si>
    <t>Mario Tiangson</t>
  </si>
  <si>
    <t>Aldrine Calamiong</t>
  </si>
  <si>
    <t xml:space="preserve">Bella B. De Quintos </t>
  </si>
  <si>
    <t>Expenses for jobs and livelihood fair, rosales pang.</t>
  </si>
  <si>
    <t>Richelle Ragundin</t>
  </si>
  <si>
    <t>Wilfreda Vicente</t>
  </si>
  <si>
    <t>Dr. Cielo E. Almoite</t>
  </si>
  <si>
    <t>Training expenses</t>
  </si>
  <si>
    <t xml:space="preserve">Irmina B. Francisco </t>
  </si>
  <si>
    <t>Mr.Ramon M. Morden</t>
  </si>
  <si>
    <t>Arturo V. Soriano</t>
  </si>
  <si>
    <t>Milagros F. Navarro</t>
  </si>
  <si>
    <t>Jamie T. Mendez</t>
  </si>
  <si>
    <t xml:space="preserve">Corazon L. Pantua </t>
  </si>
  <si>
    <t>Janine Alexis S. Fabia</t>
  </si>
  <si>
    <t xml:space="preserve">Cecilia V. Bautista </t>
  </si>
  <si>
    <t>Ramilyn N. Saumat</t>
  </si>
  <si>
    <t>Training and Miscellaneous  expenses</t>
  </si>
  <si>
    <t>Rowena Brenda O. Guiang</t>
  </si>
  <si>
    <t>07/1/2015</t>
  </si>
  <si>
    <t>07/20/2015</t>
  </si>
  <si>
    <t xml:space="preserve">Jennifer D. Cruz </t>
  </si>
  <si>
    <t>06/30/2015</t>
  </si>
  <si>
    <t xml:space="preserve">Ferlynor M. Aranda </t>
  </si>
  <si>
    <t xml:space="preserve"> Traveling Expenses</t>
  </si>
  <si>
    <t xml:space="preserve">Rowena U. Dela Cruz  </t>
  </si>
  <si>
    <t xml:space="preserve">Rufo F. Aquino </t>
  </si>
  <si>
    <t xml:space="preserve">Mixon D. Flores </t>
  </si>
  <si>
    <t xml:space="preserve">Juliet F. Robina </t>
  </si>
  <si>
    <t xml:space="preserve">Hon.Mojamito R. Libunao,Jr. </t>
  </si>
  <si>
    <t xml:space="preserve">Hon.Napoleon C. Fontelera,Jr. </t>
  </si>
  <si>
    <t xml:space="preserve">Hon.Raul P. Sison </t>
  </si>
  <si>
    <t xml:space="preserve">Elmar Z. De Guzman </t>
  </si>
  <si>
    <t xml:space="preserve">Danilo G. Padulip </t>
  </si>
  <si>
    <t xml:space="preserve">Atty.Verna T. Nava-Perez </t>
  </si>
  <si>
    <t>Col.Fernando R. De Guzman</t>
  </si>
  <si>
    <t>Cristina J. Bumiltac</t>
  </si>
  <si>
    <t>Various foodstuff &amp; other operational expenses</t>
  </si>
  <si>
    <t>Salvador Vedaña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</si>
  <si>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</si>
  <si>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</si>
  <si>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</si>
  <si>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</si>
  <si>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</si>
  <si>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</si>
  <si>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</si>
  <si>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</si>
  <si>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</si>
  <si>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</si>
  <si>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</si>
  <si>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</si>
  <si>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</si>
  <si>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</si>
  <si>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</si>
  <si>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AMADO T. ESPINO, JR</t>
  </si>
  <si>
    <t xml:space="preserve">           Governor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</si>
</sst>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(\P* #,##0.00_);_(\P* \(#,##0.00\);_(\P* &quot;-&quot;??_);_(@_)"/>
    <numFmt numFmtId="165" formatCode="\ mm\-dd\-yyyy"/>
    <numFmt numFmtId="166" formatCode="_(\P* #,##0.00_);_(\P* \(#,##0.00\);_(&quot;$&quot;* &quot;-&quot;??_);_(@_)"/>
    <numFmt numFmtId="167" formatCode="_(\P#,##0.00_);_(* \(#,##0.00\);_(* &quot;-&quot;??_);_(@_)"/>
    <numFmt numFmtId="168" formatCode="_(&quot;P&quot;* #,##0.00_);_(&quot;P&quot;* \(#,##0.00\);_(&quot;P&quot;* &quot;-&quot;??_);_(@_)"/>
    <numFmt numFmtId="169" formatCode="_*\ #,##0.00_);_(&quot;$&quot;* \(#,##0.00\);_(&quot;$&quot;* &quot;-&quot;??_);_(@_)"/>
    <numFmt numFmtId="170" formatCode="_(\P* #,##0.00_);_(&quot;$&quot;* \(#,##0.00\);_(&quot;$&quot;* &quot;-&quot;??_);_(@_)"/>
    <numFmt numFmtId="171" formatCode="mm/dd/yyyy;@"/>
    <numFmt numFmtId="172" formatCode="mm/dd/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vantGarde Bk BT"/>
    </font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6" fillId="0" borderId="2" xfId="0" applyFont="1" applyBorder="1"/>
    <xf numFmtId="43" fontId="7" fillId="0" borderId="1" xfId="2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left" vertical="center" wrapText="1"/>
    </xf>
    <xf numFmtId="14" fontId="8" fillId="3" borderId="5" xfId="4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left" vertical="center" wrapText="1"/>
    </xf>
    <xf numFmtId="43" fontId="8" fillId="3" borderId="1" xfId="2" applyFont="1" applyFill="1" applyBorder="1" applyAlignment="1">
      <alignment vertical="center"/>
    </xf>
    <xf numFmtId="43" fontId="8" fillId="3" borderId="1" xfId="2" applyNumberFormat="1" applyFont="1" applyFill="1" applyBorder="1" applyAlignment="1">
      <alignment vertical="center"/>
    </xf>
    <xf numFmtId="0" fontId="8" fillId="0" borderId="1" xfId="4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4" fontId="8" fillId="3" borderId="3" xfId="4" applyNumberFormat="1" applyFont="1" applyFill="1" applyBorder="1" applyAlignment="1">
      <alignment horizontal="center" vertical="center"/>
    </xf>
    <xf numFmtId="14" fontId="8" fillId="3" borderId="8" xfId="4" applyNumberFormat="1" applyFont="1" applyFill="1" applyBorder="1" applyAlignment="1">
      <alignment horizontal="center" vertical="center"/>
    </xf>
    <xf numFmtId="14" fontId="8" fillId="0" borderId="3" xfId="4" applyNumberFormat="1" applyFont="1" applyBorder="1" applyAlignment="1">
      <alignment horizontal="center" vertical="center"/>
    </xf>
    <xf numFmtId="14" fontId="8" fillId="0" borderId="8" xfId="4" applyNumberFormat="1" applyFont="1" applyBorder="1" applyAlignment="1">
      <alignment horizontal="center" vertical="center"/>
    </xf>
    <xf numFmtId="14" fontId="8" fillId="0" borderId="8" xfId="2" applyNumberFormat="1" applyFont="1" applyBorder="1" applyAlignment="1">
      <alignment horizontal="center" vertical="center" wrapText="1"/>
    </xf>
    <xf numFmtId="14" fontId="8" fillId="3" borderId="3" xfId="2" applyNumberFormat="1" applyFont="1" applyFill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14" fontId="8" fillId="0" borderId="9" xfId="2" applyNumberFormat="1" applyFont="1" applyBorder="1" applyAlignment="1">
      <alignment horizontal="center" vertical="center" wrapText="1"/>
    </xf>
    <xf numFmtId="14" fontId="8" fillId="0" borderId="3" xfId="2" applyNumberFormat="1" applyFont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43" fontId="8" fillId="0" borderId="1" xfId="2" applyFont="1" applyFill="1" applyBorder="1" applyAlignment="1">
      <alignment vertical="center"/>
    </xf>
    <xf numFmtId="9" fontId="7" fillId="0" borderId="1" xfId="2" applyNumberFormat="1" applyFont="1" applyBorder="1" applyAlignment="1">
      <alignment horizontal="center" vertical="center"/>
    </xf>
    <xf numFmtId="43" fontId="8" fillId="2" borderId="1" xfId="2" applyNumberFormat="1" applyFont="1" applyFill="1" applyBorder="1" applyAlignment="1">
      <alignment vertical="center"/>
    </xf>
    <xf numFmtId="0" fontId="6" fillId="0" borderId="1" xfId="0" applyFont="1" applyBorder="1"/>
    <xf numFmtId="0" fontId="3" fillId="0" borderId="1" xfId="0" applyFont="1" applyBorder="1"/>
    <xf numFmtId="0" fontId="8" fillId="0" borderId="1" xfId="5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8" fillId="3" borderId="10" xfId="4" applyFont="1" applyFill="1" applyBorder="1" applyAlignment="1">
      <alignment vertical="center" wrapText="1"/>
    </xf>
    <xf numFmtId="43" fontId="8" fillId="0" borderId="10" xfId="2" applyFont="1" applyFill="1" applyBorder="1" applyAlignment="1">
      <alignment vertical="center"/>
    </xf>
    <xf numFmtId="43" fontId="8" fillId="3" borderId="5" xfId="2" applyFont="1" applyFill="1" applyBorder="1" applyAlignment="1">
      <alignment vertical="center"/>
    </xf>
    <xf numFmtId="9" fontId="8" fillId="3" borderId="10" xfId="2" applyNumberFormat="1" applyFont="1" applyFill="1" applyBorder="1" applyAlignment="1">
      <alignment horizontal="center" vertical="center"/>
    </xf>
    <xf numFmtId="14" fontId="8" fillId="3" borderId="5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14" fontId="8" fillId="3" borderId="8" xfId="2" applyNumberFormat="1" applyFont="1" applyFill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/>
    </xf>
    <xf numFmtId="43" fontId="8" fillId="0" borderId="1" xfId="2" applyFont="1" applyBorder="1" applyAlignment="1">
      <alignment vertical="center"/>
    </xf>
    <xf numFmtId="9" fontId="8" fillId="0" borderId="2" xfId="2" applyNumberFormat="1" applyFont="1" applyBorder="1" applyAlignment="1">
      <alignment horizontal="center" vertical="center"/>
    </xf>
    <xf numFmtId="43" fontId="8" fillId="3" borderId="2" xfId="2" applyFont="1" applyFill="1" applyBorder="1" applyAlignment="1">
      <alignment vertical="center"/>
    </xf>
    <xf numFmtId="43" fontId="8" fillId="2" borderId="2" xfId="2" applyNumberFormat="1" applyFont="1" applyFill="1" applyBorder="1" applyAlignment="1">
      <alignment vertical="center"/>
    </xf>
    <xf numFmtId="43" fontId="8" fillId="3" borderId="1" xfId="2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43" fontId="8" fillId="0" borderId="1" xfId="1" applyFont="1" applyBorder="1" applyAlignment="1">
      <alignment vertical="center" wrapText="1"/>
    </xf>
    <xf numFmtId="43" fontId="8" fillId="0" borderId="2" xfId="1" applyFont="1" applyBorder="1" applyAlignment="1">
      <alignment vertical="center" wrapText="1"/>
    </xf>
    <xf numFmtId="43" fontId="8" fillId="0" borderId="10" xfId="1" applyFont="1" applyBorder="1" applyAlignment="1">
      <alignment vertical="center" wrapText="1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14" fontId="8" fillId="3" borderId="1" xfId="2" quotePrefix="1" applyNumberFormat="1" applyFont="1" applyFill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/>
    </xf>
    <xf numFmtId="14" fontId="8" fillId="3" borderId="0" xfId="2" applyNumberFormat="1" applyFont="1" applyFill="1" applyBorder="1" applyAlignment="1">
      <alignment horizontal="center" vertical="center" wrapText="1"/>
    </xf>
    <xf numFmtId="9" fontId="9" fillId="0" borderId="1" xfId="2" applyNumberFormat="1" applyFont="1" applyBorder="1" applyAlignment="1">
      <alignment horizontal="center" vertical="center" wrapText="1"/>
    </xf>
    <xf numFmtId="10" fontId="9" fillId="0" borderId="1" xfId="2" applyNumberFormat="1" applyFont="1" applyBorder="1" applyAlignment="1">
      <alignment horizontal="center" vertical="center"/>
    </xf>
    <xf numFmtId="43" fontId="8" fillId="0" borderId="1" xfId="2" applyNumberFormat="1" applyFont="1" applyFill="1" applyBorder="1" applyAlignment="1">
      <alignment vertical="center"/>
    </xf>
    <xf numFmtId="43" fontId="8" fillId="0" borderId="1" xfId="2" applyNumberFormat="1" applyFont="1" applyBorder="1" applyAlignment="1">
      <alignment vertical="center"/>
    </xf>
    <xf numFmtId="14" fontId="8" fillId="0" borderId="1" xfId="2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164" fontId="8" fillId="0" borderId="1" xfId="5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left" vertical="center" wrapText="1"/>
    </xf>
    <xf numFmtId="0" fontId="3" fillId="0" borderId="5" xfId="0" applyFont="1" applyBorder="1"/>
    <xf numFmtId="0" fontId="10" fillId="0" borderId="0" xfId="5" applyFont="1" applyBorder="1" applyAlignment="1">
      <alignment horizontal="left" vertical="center"/>
    </xf>
    <xf numFmtId="0" fontId="10" fillId="0" borderId="0" xfId="0" applyFont="1" applyBorder="1"/>
    <xf numFmtId="0" fontId="10" fillId="0" borderId="1" xfId="5" applyFont="1" applyBorder="1" applyAlignment="1">
      <alignment horizontal="left" vertical="center"/>
    </xf>
    <xf numFmtId="0" fontId="7" fillId="0" borderId="6" xfId="4" applyFont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/>
    </xf>
    <xf numFmtId="9" fontId="8" fillId="3" borderId="1" xfId="2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8" fillId="2" borderId="0" xfId="2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9" fontId="4" fillId="0" borderId="0" xfId="1" applyNumberFormat="1" applyFont="1" applyBorder="1" applyAlignment="1">
      <alignment horizontal="center" vertical="center"/>
    </xf>
    <xf numFmtId="43" fontId="4" fillId="0" borderId="1" xfId="1" quotePrefix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4" fontId="4" fillId="0" borderId="1" xfId="1" quotePrefix="1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 wrapText="1"/>
    </xf>
    <xf numFmtId="9" fontId="8" fillId="0" borderId="1" xfId="2" applyNumberFormat="1" applyFont="1" applyFill="1" applyBorder="1" applyAlignment="1">
      <alignment horizontal="center" vertical="center"/>
    </xf>
    <xf numFmtId="0" fontId="6" fillId="0" borderId="0" xfId="0" applyFont="1" applyBorder="1"/>
    <xf numFmtId="43" fontId="4" fillId="0" borderId="0" xfId="1" applyFont="1" applyBorder="1" applyAlignment="1">
      <alignment horizontal="center" vertical="center" wrapText="1"/>
    </xf>
    <xf numFmtId="14" fontId="8" fillId="0" borderId="0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3" fontId="18" fillId="0" borderId="1" xfId="1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43" fontId="18" fillId="0" borderId="5" xfId="1" applyFont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3" fontId="15" fillId="0" borderId="1" xfId="1" applyFont="1" applyBorder="1" applyAlignment="1">
      <alignment vertical="center"/>
    </xf>
    <xf numFmtId="43" fontId="15" fillId="0" borderId="5" xfId="1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43" fontId="18" fillId="0" borderId="12" xfId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43" fontId="18" fillId="0" borderId="14" xfId="1" applyFont="1" applyBorder="1" applyAlignment="1">
      <alignment vertical="center"/>
    </xf>
    <xf numFmtId="43" fontId="18" fillId="0" borderId="8" xfId="1" applyFont="1" applyBorder="1" applyAlignment="1">
      <alignment vertical="center"/>
    </xf>
    <xf numFmtId="43" fontId="4" fillId="0" borderId="0" xfId="1" applyFont="1" applyAlignment="1">
      <alignment vertical="center"/>
    </xf>
    <xf numFmtId="43" fontId="15" fillId="0" borderId="1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43" fontId="15" fillId="0" borderId="15" xfId="0" applyNumberFormat="1" applyFont="1" applyBorder="1" applyAlignment="1">
      <alignment vertical="center"/>
    </xf>
    <xf numFmtId="43" fontId="15" fillId="0" borderId="15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43" fontId="4" fillId="0" borderId="0" xfId="1" applyFont="1" applyFill="1"/>
    <xf numFmtId="43" fontId="15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/>
    <xf numFmtId="166" fontId="3" fillId="0" borderId="0" xfId="0" quotePrefix="1" applyNumberFormat="1" applyFont="1"/>
    <xf numFmtId="0" fontId="3" fillId="0" borderId="14" xfId="0" applyFont="1" applyBorder="1"/>
    <xf numFmtId="4" fontId="3" fillId="0" borderId="14" xfId="0" quotePrefix="1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/>
    <xf numFmtId="167" fontId="3" fillId="0" borderId="14" xfId="1" quotePrefix="1" applyNumberFormat="1" applyFont="1" applyBorder="1"/>
    <xf numFmtId="166" fontId="22" fillId="0" borderId="16" xfId="1" applyNumberFormat="1" applyFont="1" applyBorder="1"/>
    <xf numFmtId="166" fontId="3" fillId="0" borderId="0" xfId="1" applyNumberFormat="1" applyFont="1" applyBorder="1"/>
    <xf numFmtId="0" fontId="22" fillId="0" borderId="0" xfId="0" applyFont="1"/>
    <xf numFmtId="0" fontId="24" fillId="0" borderId="0" xfId="0" applyFont="1"/>
    <xf numFmtId="0" fontId="25" fillId="0" borderId="0" xfId="4" applyFont="1"/>
    <xf numFmtId="0" fontId="25" fillId="0" borderId="0" xfId="6" applyFont="1"/>
    <xf numFmtId="43" fontId="25" fillId="0" borderId="0" xfId="1" applyFont="1"/>
    <xf numFmtId="0" fontId="26" fillId="0" borderId="0" xfId="6" applyFont="1" applyAlignment="1">
      <alignment horizontal="center"/>
    </xf>
    <xf numFmtId="15" fontId="27" fillId="0" borderId="0" xfId="0" applyNumberFormat="1" applyFont="1" applyAlignment="1">
      <alignment horizontal="center"/>
    </xf>
    <xf numFmtId="168" fontId="25" fillId="0" borderId="0" xfId="7" applyNumberFormat="1" applyFont="1"/>
    <xf numFmtId="43" fontId="25" fillId="0" borderId="0" xfId="6" applyNumberFormat="1" applyFont="1"/>
    <xf numFmtId="43" fontId="28" fillId="0" borderId="0" xfId="1" applyFont="1"/>
    <xf numFmtId="169" fontId="25" fillId="0" borderId="6" xfId="6" applyNumberFormat="1" applyFont="1" applyBorder="1"/>
    <xf numFmtId="169" fontId="25" fillId="0" borderId="6" xfId="7" applyNumberFormat="1" applyFont="1" applyBorder="1"/>
    <xf numFmtId="43" fontId="25" fillId="0" borderId="0" xfId="7" applyFont="1" applyBorder="1"/>
    <xf numFmtId="43" fontId="25" fillId="0" borderId="0" xfId="7" applyFont="1"/>
    <xf numFmtId="43" fontId="28" fillId="0" borderId="0" xfId="1" applyFont="1" applyBorder="1"/>
    <xf numFmtId="43" fontId="25" fillId="0" borderId="0" xfId="7" applyFont="1" applyAlignment="1">
      <alignment horizontal="center"/>
    </xf>
    <xf numFmtId="43" fontId="1" fillId="0" borderId="0" xfId="1" applyFont="1"/>
    <xf numFmtId="43" fontId="25" fillId="0" borderId="6" xfId="7" applyFont="1" applyBorder="1" applyAlignment="1">
      <alignment horizontal="center"/>
    </xf>
    <xf numFmtId="43" fontId="28" fillId="0" borderId="0" xfId="0" applyNumberFormat="1" applyFont="1"/>
    <xf numFmtId="0" fontId="25" fillId="0" borderId="0" xfId="0" applyFont="1"/>
    <xf numFmtId="43" fontId="0" fillId="0" borderId="0" xfId="0" applyNumberFormat="1"/>
    <xf numFmtId="43" fontId="25" fillId="0" borderId="14" xfId="6" applyNumberFormat="1" applyFont="1" applyBorder="1"/>
    <xf numFmtId="0" fontId="26" fillId="0" borderId="0" xfId="6" applyFont="1"/>
    <xf numFmtId="43" fontId="28" fillId="0" borderId="14" xfId="1" applyFont="1" applyBorder="1"/>
    <xf numFmtId="170" fontId="26" fillId="0" borderId="17" xfId="7" applyNumberFormat="1" applyFont="1" applyBorder="1"/>
    <xf numFmtId="168" fontId="25" fillId="0" borderId="0" xfId="1" applyNumberFormat="1" applyFont="1"/>
    <xf numFmtId="43" fontId="25" fillId="0" borderId="0" xfId="1" applyFont="1" applyFill="1"/>
    <xf numFmtId="0" fontId="29" fillId="0" borderId="0" xfId="0" applyFont="1"/>
    <xf numFmtId="43" fontId="3" fillId="0" borderId="0" xfId="1" applyFont="1"/>
    <xf numFmtId="0" fontId="14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30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1" fillId="0" borderId="0" xfId="0" applyFont="1" applyBorder="1" applyAlignment="1">
      <alignment horizontal="center"/>
    </xf>
    <xf numFmtId="43" fontId="32" fillId="0" borderId="0" xfId="1" applyFont="1"/>
    <xf numFmtId="0" fontId="32" fillId="0" borderId="0" xfId="0" applyFont="1"/>
    <xf numFmtId="43" fontId="31" fillId="0" borderId="0" xfId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/>
    <xf numFmtId="0" fontId="3" fillId="0" borderId="0" xfId="0" applyFont="1" applyBorder="1" applyAlignment="1">
      <alignment horizontal="left"/>
    </xf>
    <xf numFmtId="0" fontId="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4" xfId="0" applyFont="1" applyBorder="1" applyAlignment="1">
      <alignment horizontal="left"/>
    </xf>
    <xf numFmtId="0" fontId="33" fillId="0" borderId="25" xfId="0" applyFont="1" applyBorder="1"/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43" fontId="1" fillId="0" borderId="5" xfId="1" applyFont="1" applyBorder="1"/>
    <xf numFmtId="171" fontId="4" fillId="0" borderId="5" xfId="1" applyNumberFormat="1" applyFont="1" applyBorder="1" applyAlignment="1">
      <alignment horizontal="left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horizontal="left"/>
    </xf>
    <xf numFmtId="43" fontId="1" fillId="0" borderId="1" xfId="1" applyFont="1" applyBorder="1"/>
    <xf numFmtId="171" fontId="4" fillId="0" borderId="1" xfId="1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4" fillId="0" borderId="29" xfId="8" applyFont="1" applyBorder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172" fontId="4" fillId="0" borderId="1" xfId="8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9" xfId="8" applyFont="1" applyBorder="1" applyAlignment="1">
      <alignment horizontal="left"/>
    </xf>
    <xf numFmtId="172" fontId="4" fillId="0" borderId="1" xfId="8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14" fontId="4" fillId="0" borderId="1" xfId="8" quotePrefix="1" applyNumberFormat="1" applyFont="1" applyFill="1" applyBorder="1" applyAlignment="1">
      <alignment horizontal="center" vertical="center"/>
    </xf>
    <xf numFmtId="14" fontId="4" fillId="0" borderId="1" xfId="8" quotePrefix="1" applyNumberFormat="1" applyFont="1" applyFill="1" applyBorder="1" applyAlignment="1">
      <alignment horizontal="center"/>
    </xf>
    <xf numFmtId="0" fontId="4" fillId="0" borderId="29" xfId="9" applyFont="1" applyFill="1" applyBorder="1" applyAlignment="1">
      <alignment horizontal="left"/>
    </xf>
    <xf numFmtId="43" fontId="4" fillId="0" borderId="1" xfId="10" applyFont="1" applyFill="1" applyBorder="1"/>
    <xf numFmtId="14" fontId="4" fillId="0" borderId="1" xfId="9" quotePrefix="1" applyNumberFormat="1" applyFont="1" applyFill="1" applyBorder="1" applyAlignment="1">
      <alignment horizontal="center" vertical="center"/>
    </xf>
    <xf numFmtId="43" fontId="4" fillId="0" borderId="1" xfId="10" applyFont="1" applyBorder="1"/>
    <xf numFmtId="172" fontId="4" fillId="0" borderId="1" xfId="9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29" xfId="8" applyFont="1" applyFill="1" applyBorder="1" applyAlignment="1">
      <alignment horizontal="left"/>
    </xf>
    <xf numFmtId="172" fontId="4" fillId="0" borderId="1" xfId="8" quotePrefix="1" applyNumberFormat="1" applyFont="1" applyFill="1" applyBorder="1" applyAlignment="1">
      <alignment horizontal="center" vertical="center"/>
    </xf>
    <xf numFmtId="0" fontId="3" fillId="0" borderId="29" xfId="8" applyFont="1" applyFill="1" applyBorder="1" applyAlignment="1">
      <alignment horizontal="left"/>
    </xf>
    <xf numFmtId="172" fontId="3" fillId="0" borderId="1" xfId="8" applyNumberFormat="1" applyFont="1" applyFill="1" applyBorder="1" applyAlignment="1">
      <alignment horizontal="center"/>
    </xf>
    <xf numFmtId="0" fontId="4" fillId="0" borderId="29" xfId="1" applyNumberFormat="1" applyFont="1" applyFill="1" applyBorder="1" applyAlignment="1">
      <alignment horizontal="left"/>
    </xf>
    <xf numFmtId="43" fontId="3" fillId="0" borderId="1" xfId="1" applyFont="1" applyFill="1" applyBorder="1"/>
    <xf numFmtId="171" fontId="4" fillId="0" borderId="1" xfId="1" applyNumberFormat="1" applyFont="1" applyFill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3" fontId="3" fillId="0" borderId="30" xfId="1" applyFont="1" applyBorder="1"/>
    <xf numFmtId="0" fontId="4" fillId="0" borderId="36" xfId="1" applyNumberFormat="1" applyFont="1" applyFill="1" applyBorder="1" applyAlignment="1">
      <alignment horizontal="left"/>
    </xf>
    <xf numFmtId="43" fontId="3" fillId="0" borderId="4" xfId="1" applyFont="1" applyFill="1" applyBorder="1"/>
    <xf numFmtId="171" fontId="4" fillId="0" borderId="4" xfId="1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/>
    <xf numFmtId="43" fontId="3" fillId="0" borderId="37" xfId="1" applyFont="1" applyBorder="1"/>
    <xf numFmtId="0" fontId="22" fillId="0" borderId="38" xfId="0" applyFont="1" applyBorder="1" applyAlignment="1">
      <alignment horizontal="center"/>
    </xf>
    <xf numFmtId="170" fontId="22" fillId="0" borderId="39" xfId="0" applyNumberFormat="1" applyFont="1" applyBorder="1"/>
    <xf numFmtId="0" fontId="3" fillId="0" borderId="38" xfId="0" applyFont="1" applyBorder="1" applyAlignment="1">
      <alignment horizontal="left"/>
    </xf>
    <xf numFmtId="43" fontId="3" fillId="0" borderId="39" xfId="0" applyNumberFormat="1" applyFont="1" applyBorder="1"/>
    <xf numFmtId="170" fontId="22" fillId="0" borderId="38" xfId="0" applyNumberFormat="1" applyFont="1" applyBorder="1"/>
    <xf numFmtId="170" fontId="22" fillId="0" borderId="40" xfId="0" applyNumberFormat="1" applyFont="1" applyBorder="1"/>
    <xf numFmtId="43" fontId="33" fillId="0" borderId="0" xfId="0" applyNumberFormat="1" applyFont="1"/>
    <xf numFmtId="0" fontId="0" fillId="0" borderId="0" xfId="0" applyFont="1" applyAlignment="1">
      <alignment horizontal="left" wrapText="1"/>
    </xf>
    <xf numFmtId="0" fontId="33" fillId="0" borderId="0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11" fillId="0" borderId="0" xfId="0" applyFont="1" applyBorder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11">
    <cellStyle name="Comma" xfId="1" builtinId="3"/>
    <cellStyle name="Comma 2" xfId="2"/>
    <cellStyle name="Comma 3" xfId="3"/>
    <cellStyle name="Comma 4 10" xfId="7"/>
    <cellStyle name="Comma 50" xfId="10"/>
    <cellStyle name="Normal" xfId="0" builtinId="0"/>
    <cellStyle name="Normal 2" xfId="4"/>
    <cellStyle name="Normal 2 2" xfId="5"/>
    <cellStyle name="Normal 31" xfId="9"/>
    <cellStyle name="Normal 32" xfId="8"/>
    <cellStyle name="Normal 4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218</xdr:row>
      <xdr:rowOff>142875</xdr:rowOff>
    </xdr:from>
    <xdr:to>
      <xdr:col>0</xdr:col>
      <xdr:colOff>2047876</xdr:colOff>
      <xdr:row>222</xdr:row>
      <xdr:rowOff>250247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6" y="79581375"/>
          <a:ext cx="2038350" cy="974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219</xdr:row>
      <xdr:rowOff>1</xdr:rowOff>
    </xdr:from>
    <xdr:to>
      <xdr:col>7</xdr:col>
      <xdr:colOff>76200</xdr:colOff>
      <xdr:row>223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79638526"/>
          <a:ext cx="2228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49</xdr:row>
      <xdr:rowOff>123825</xdr:rowOff>
    </xdr:from>
    <xdr:to>
      <xdr:col>6</xdr:col>
      <xdr:colOff>533400</xdr:colOff>
      <xdr:row>53</xdr:row>
      <xdr:rowOff>259773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0" y="13811250"/>
          <a:ext cx="2247900" cy="107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43</xdr:row>
      <xdr:rowOff>38100</xdr:rowOff>
    </xdr:from>
    <xdr:to>
      <xdr:col>8</xdr:col>
      <xdr:colOff>333375</xdr:colOff>
      <xdr:row>47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7525" y="8658225"/>
          <a:ext cx="2152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49</xdr:row>
      <xdr:rowOff>85725</xdr:rowOff>
    </xdr:from>
    <xdr:to>
      <xdr:col>8</xdr:col>
      <xdr:colOff>323850</xdr:colOff>
      <xdr:row>53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5" y="9906000"/>
          <a:ext cx="2143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8287</xdr:colOff>
      <xdr:row>53</xdr:row>
      <xdr:rowOff>73709</xdr:rowOff>
    </xdr:from>
    <xdr:to>
      <xdr:col>9</xdr:col>
      <xdr:colOff>685800</xdr:colOff>
      <xdr:row>58</xdr:row>
      <xdr:rowOff>166587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587" y="9798734"/>
          <a:ext cx="1944338" cy="1007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14</xdr:row>
      <xdr:rowOff>28575</xdr:rowOff>
    </xdr:from>
    <xdr:to>
      <xdr:col>1</xdr:col>
      <xdr:colOff>466725</xdr:colOff>
      <xdr:row>18</xdr:row>
      <xdr:rowOff>202622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477000"/>
          <a:ext cx="2095500" cy="974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800099</xdr:colOff>
      <xdr:row>14</xdr:row>
      <xdr:rowOff>85725</xdr:rowOff>
    </xdr:from>
    <xdr:to>
      <xdr:col>8</xdr:col>
      <xdr:colOff>361950</xdr:colOff>
      <xdr:row>18</xdr:row>
      <xdr:rowOff>202622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53199" y="6534150"/>
          <a:ext cx="2238376" cy="91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93</xdr:row>
      <xdr:rowOff>133349</xdr:rowOff>
    </xdr:from>
    <xdr:to>
      <xdr:col>1</xdr:col>
      <xdr:colOff>66674</xdr:colOff>
      <xdr:row>98</xdr:row>
      <xdr:rowOff>238124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4" y="22583774"/>
          <a:ext cx="2219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9524</xdr:colOff>
      <xdr:row>94</xdr:row>
      <xdr:rowOff>123825</xdr:rowOff>
    </xdr:from>
    <xdr:to>
      <xdr:col>7</xdr:col>
      <xdr:colOff>476249</xdr:colOff>
      <xdr:row>98</xdr:row>
      <xdr:rowOff>250247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49" y="22736175"/>
          <a:ext cx="2162175" cy="878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S%203RD%20QUARTER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STATEMENT OF CASHFLOWS"/>
    </sheetNames>
    <sheetDataSet>
      <sheetData sheetId="0">
        <row r="9">
          <cell r="I9">
            <v>5543181.9000000004</v>
          </cell>
        </row>
        <row r="10">
          <cell r="I10">
            <v>202478991</v>
          </cell>
        </row>
        <row r="11">
          <cell r="I11">
            <v>82420329.460000008</v>
          </cell>
        </row>
        <row r="12">
          <cell r="I12">
            <v>313834.53000000003</v>
          </cell>
        </row>
        <row r="13">
          <cell r="I13">
            <v>4505711.04</v>
          </cell>
        </row>
        <row r="17">
          <cell r="I17">
            <v>110827395.28999998</v>
          </cell>
        </row>
        <row r="18">
          <cell r="I18">
            <v>66146578.329999998</v>
          </cell>
        </row>
        <row r="19">
          <cell r="I19">
            <v>5457105.9199999999</v>
          </cell>
        </row>
        <row r="20">
          <cell r="I20">
            <v>545404</v>
          </cell>
        </row>
        <row r="28">
          <cell r="I28">
            <v>638750</v>
          </cell>
        </row>
        <row r="31">
          <cell r="I31">
            <v>33176306.859999999</v>
          </cell>
        </row>
        <row r="39">
          <cell r="I39">
            <v>107685553.13</v>
          </cell>
        </row>
        <row r="43">
          <cell r="I43">
            <v>13148584.609999999</v>
          </cell>
        </row>
      </sheetData>
      <sheetData sheetId="1">
        <row r="9">
          <cell r="I9">
            <v>4314787.1300000008</v>
          </cell>
        </row>
        <row r="10">
          <cell r="I10">
            <v>202478991</v>
          </cell>
        </row>
        <row r="11">
          <cell r="I11">
            <v>80552108.549999997</v>
          </cell>
        </row>
        <row r="12">
          <cell r="I12">
            <v>304144.46000000002</v>
          </cell>
        </row>
        <row r="13">
          <cell r="I13">
            <v>2492435.6799999997</v>
          </cell>
        </row>
        <row r="17">
          <cell r="I17">
            <v>143098672.73999998</v>
          </cell>
        </row>
        <row r="18">
          <cell r="I18">
            <v>72707362.549999997</v>
          </cell>
        </row>
        <row r="19">
          <cell r="I19">
            <v>490275.01</v>
          </cell>
        </row>
        <row r="20">
          <cell r="I20">
            <v>0</v>
          </cell>
        </row>
        <row r="28">
          <cell r="I28">
            <v>428875</v>
          </cell>
        </row>
        <row r="31">
          <cell r="I31">
            <v>54148484.68</v>
          </cell>
        </row>
        <row r="43">
          <cell r="I43">
            <v>3473415.73</v>
          </cell>
        </row>
      </sheetData>
      <sheetData sheetId="2">
        <row r="9">
          <cell r="I9">
            <v>9552691.8999999985</v>
          </cell>
        </row>
        <row r="10">
          <cell r="I10">
            <v>202478991</v>
          </cell>
        </row>
        <row r="11">
          <cell r="I11">
            <v>57009394.170000002</v>
          </cell>
        </row>
        <row r="12">
          <cell r="I12">
            <v>302368.7</v>
          </cell>
        </row>
        <row r="13">
          <cell r="I13">
            <v>34242597.450000003</v>
          </cell>
        </row>
        <row r="17">
          <cell r="I17">
            <v>169949098.49999997</v>
          </cell>
        </row>
        <row r="18">
          <cell r="I18">
            <v>65758909.329999998</v>
          </cell>
        </row>
        <row r="19">
          <cell r="I19">
            <v>1487233.97</v>
          </cell>
        </row>
        <row r="20">
          <cell r="I20">
            <v>80303</v>
          </cell>
        </row>
        <row r="28">
          <cell r="I28">
            <v>656250</v>
          </cell>
        </row>
        <row r="31">
          <cell r="I31">
            <v>39079690.460000001</v>
          </cell>
        </row>
        <row r="39">
          <cell r="I39">
            <v>15631603.01</v>
          </cell>
        </row>
        <row r="43">
          <cell r="I43">
            <v>30976584</v>
          </cell>
        </row>
        <row r="47">
          <cell r="J47">
            <v>819067821.91999984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topLeftCell="A7" zoomScaleSheetLayoutView="100" workbookViewId="0">
      <pane ySplit="1560" activePane="bottomLeft"/>
      <selection activeCell="A2" sqref="A2"/>
      <selection pane="bottomLeft"/>
    </sheetView>
  </sheetViews>
  <sheetFormatPr defaultRowHeight="15.75"/>
  <cols>
    <col min="1" max="1" width="27.42578125" style="1" customWidth="1"/>
    <col min="2" max="2" width="14.42578125" style="1" customWidth="1"/>
    <col min="3" max="3" width="15.85546875" style="1" customWidth="1"/>
    <col min="4" max="4" width="14.140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customWidth="1"/>
    <col min="9" max="9" width="12.140625" style="1" customWidth="1"/>
    <col min="10" max="16384" width="9.140625" style="1"/>
  </cols>
  <sheetData>
    <row r="1" spans="1:12">
      <c r="A1" s="1" t="s">
        <v>0</v>
      </c>
    </row>
    <row r="3" spans="1:12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12">
      <c r="A4" s="107" t="s">
        <v>24</v>
      </c>
      <c r="B4" s="107"/>
      <c r="C4" s="107"/>
      <c r="D4" s="107"/>
      <c r="E4" s="107"/>
      <c r="F4" s="107"/>
      <c r="G4" s="107"/>
      <c r="H4" s="107"/>
      <c r="I4" s="107"/>
    </row>
    <row r="6" spans="1:12">
      <c r="A6" s="1" t="s">
        <v>2</v>
      </c>
    </row>
    <row r="8" spans="1:12">
      <c r="A8" s="108" t="s">
        <v>3</v>
      </c>
      <c r="B8" s="108" t="s">
        <v>4</v>
      </c>
      <c r="C8" s="108" t="s">
        <v>5</v>
      </c>
      <c r="D8" s="108" t="s">
        <v>6</v>
      </c>
      <c r="E8" s="110" t="s">
        <v>7</v>
      </c>
      <c r="F8" s="112" t="s">
        <v>10</v>
      </c>
      <c r="G8" s="113"/>
      <c r="H8" s="110" t="s">
        <v>11</v>
      </c>
      <c r="I8" s="110" t="s">
        <v>147</v>
      </c>
    </row>
    <row r="9" spans="1:12" ht="47.25">
      <c r="A9" s="109"/>
      <c r="B9" s="109"/>
      <c r="C9" s="109"/>
      <c r="D9" s="109"/>
      <c r="E9" s="111"/>
      <c r="F9" s="2" t="s">
        <v>8</v>
      </c>
      <c r="G9" s="2" t="s">
        <v>9</v>
      </c>
      <c r="H9" s="111"/>
      <c r="I9" s="111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 ht="31.5">
      <c r="A11" s="22" t="s">
        <v>148</v>
      </c>
      <c r="B11" s="6" t="s">
        <v>149</v>
      </c>
      <c r="C11" s="10">
        <v>2973554</v>
      </c>
      <c r="D11" s="7"/>
      <c r="E11" s="7"/>
      <c r="F11" s="31"/>
      <c r="G11" s="7"/>
      <c r="H11" s="7"/>
      <c r="I11" s="32" t="s">
        <v>146</v>
      </c>
      <c r="K11" s="23">
        <v>6911</v>
      </c>
      <c r="L11" s="24" t="s">
        <v>25</v>
      </c>
    </row>
    <row r="12" spans="1:12" ht="80.25" customHeight="1">
      <c r="A12" s="22" t="s">
        <v>111</v>
      </c>
      <c r="B12" s="5" t="s">
        <v>73</v>
      </c>
      <c r="C12" s="7">
        <v>1405947</v>
      </c>
      <c r="D12" s="7"/>
      <c r="E12" s="7"/>
      <c r="F12" s="31"/>
      <c r="G12" s="7"/>
      <c r="H12" s="7"/>
      <c r="I12" s="32">
        <v>42067</v>
      </c>
      <c r="K12" s="23">
        <v>6911</v>
      </c>
      <c r="L12" s="24" t="s">
        <v>26</v>
      </c>
    </row>
    <row r="13" spans="1:12" ht="81" customHeight="1">
      <c r="A13" s="41" t="s">
        <v>112</v>
      </c>
      <c r="B13" s="5" t="s">
        <v>74</v>
      </c>
      <c r="C13" s="42">
        <v>1446450</v>
      </c>
      <c r="D13" s="7"/>
      <c r="E13" s="7"/>
      <c r="F13" s="31"/>
      <c r="G13" s="7"/>
      <c r="H13" s="7"/>
      <c r="I13" s="33">
        <v>42067</v>
      </c>
      <c r="K13" s="23">
        <v>6911</v>
      </c>
      <c r="L13" s="24" t="s">
        <v>28</v>
      </c>
    </row>
    <row r="14" spans="1:12" ht="47.25">
      <c r="A14" s="41" t="s">
        <v>113</v>
      </c>
      <c r="B14" s="5" t="s">
        <v>75</v>
      </c>
      <c r="C14" s="42">
        <v>1861017</v>
      </c>
      <c r="D14" s="7"/>
      <c r="E14" s="7"/>
      <c r="F14" s="31"/>
      <c r="G14" s="7"/>
      <c r="H14" s="7"/>
      <c r="I14" s="25">
        <v>42067</v>
      </c>
      <c r="K14" s="23">
        <v>6911</v>
      </c>
      <c r="L14" s="24" t="s">
        <v>29</v>
      </c>
    </row>
    <row r="15" spans="1:12" ht="53.25" customHeight="1">
      <c r="A15" s="41" t="s">
        <v>114</v>
      </c>
      <c r="B15" s="5" t="s">
        <v>76</v>
      </c>
      <c r="C15" s="42">
        <v>2305855</v>
      </c>
      <c r="D15" s="7"/>
      <c r="E15" s="7"/>
      <c r="F15" s="31"/>
      <c r="G15" s="7"/>
      <c r="H15" s="7"/>
      <c r="I15" s="33">
        <v>42067</v>
      </c>
      <c r="K15" s="23">
        <v>6911</v>
      </c>
      <c r="L15" s="24" t="s">
        <v>30</v>
      </c>
    </row>
    <row r="16" spans="1:12" ht="56.25" customHeight="1">
      <c r="A16" s="41" t="s">
        <v>115</v>
      </c>
      <c r="B16" s="5" t="s">
        <v>17</v>
      </c>
      <c r="C16" s="42">
        <v>2238748</v>
      </c>
      <c r="D16" s="7"/>
      <c r="E16" s="7"/>
      <c r="F16" s="31"/>
      <c r="G16" s="7"/>
      <c r="H16" s="7"/>
      <c r="I16" s="33">
        <v>42067</v>
      </c>
      <c r="K16" s="23">
        <v>6911</v>
      </c>
      <c r="L16" s="24" t="s">
        <v>31</v>
      </c>
    </row>
    <row r="17" spans="1:12" ht="61.5" customHeight="1">
      <c r="A17" s="41" t="s">
        <v>116</v>
      </c>
      <c r="B17" s="5" t="s">
        <v>18</v>
      </c>
      <c r="C17" s="42">
        <v>1146662</v>
      </c>
      <c r="D17" s="7"/>
      <c r="E17" s="7"/>
      <c r="F17" s="31"/>
      <c r="G17" s="7"/>
      <c r="H17" s="7"/>
      <c r="I17" s="33">
        <v>42067</v>
      </c>
      <c r="K17" s="23">
        <v>6911</v>
      </c>
      <c r="L17" s="24" t="s">
        <v>32</v>
      </c>
    </row>
    <row r="18" spans="1:12" ht="53.25" customHeight="1">
      <c r="A18" s="41" t="s">
        <v>117</v>
      </c>
      <c r="B18" s="5" t="s">
        <v>77</v>
      </c>
      <c r="C18" s="42">
        <v>217442</v>
      </c>
      <c r="D18" s="7"/>
      <c r="E18" s="7"/>
      <c r="F18" s="31"/>
      <c r="G18" s="7"/>
      <c r="H18" s="7"/>
      <c r="I18" s="33">
        <v>42067</v>
      </c>
      <c r="K18" s="23">
        <v>6911</v>
      </c>
      <c r="L18" s="24" t="s">
        <v>33</v>
      </c>
    </row>
    <row r="19" spans="1:12" ht="47.25">
      <c r="A19" s="41" t="s">
        <v>118</v>
      </c>
      <c r="B19" s="5" t="s">
        <v>78</v>
      </c>
      <c r="C19" s="42">
        <v>388107</v>
      </c>
      <c r="D19" s="7"/>
      <c r="E19" s="7"/>
      <c r="F19" s="31"/>
      <c r="G19" s="7"/>
      <c r="H19" s="7"/>
      <c r="I19" s="33">
        <v>42067</v>
      </c>
      <c r="K19" s="23">
        <v>6911</v>
      </c>
      <c r="L19" s="24" t="s">
        <v>34</v>
      </c>
    </row>
    <row r="20" spans="1:12" ht="66" customHeight="1">
      <c r="A20" s="41" t="s">
        <v>119</v>
      </c>
      <c r="B20" s="5" t="s">
        <v>16</v>
      </c>
      <c r="C20" s="42">
        <v>221234</v>
      </c>
      <c r="D20" s="7"/>
      <c r="E20" s="7"/>
      <c r="F20" s="31"/>
      <c r="G20" s="7"/>
      <c r="H20" s="7"/>
      <c r="I20" s="33">
        <v>42067</v>
      </c>
      <c r="K20" s="23">
        <v>6911</v>
      </c>
      <c r="L20" s="24" t="s">
        <v>35</v>
      </c>
    </row>
    <row r="21" spans="1:12" ht="47.25" customHeight="1">
      <c r="A21" s="41" t="s">
        <v>120</v>
      </c>
      <c r="B21" s="5" t="s">
        <v>16</v>
      </c>
      <c r="C21" s="42">
        <v>1979401</v>
      </c>
      <c r="D21" s="7"/>
      <c r="E21" s="7"/>
      <c r="F21" s="31"/>
      <c r="G21" s="7"/>
      <c r="H21" s="7"/>
      <c r="I21" s="33">
        <v>42075</v>
      </c>
      <c r="K21" s="23">
        <v>6911</v>
      </c>
      <c r="L21" s="24" t="s">
        <v>36</v>
      </c>
    </row>
    <row r="22" spans="1:12" ht="42.75">
      <c r="A22" s="41" t="s">
        <v>121</v>
      </c>
      <c r="B22" s="5" t="s">
        <v>18</v>
      </c>
      <c r="C22" s="42">
        <v>2593367</v>
      </c>
      <c r="D22" s="7"/>
      <c r="E22" s="7"/>
      <c r="F22" s="31"/>
      <c r="G22" s="7"/>
      <c r="H22" s="7"/>
      <c r="I22" s="33">
        <v>42075</v>
      </c>
      <c r="K22" s="23">
        <v>6911</v>
      </c>
      <c r="L22" s="24" t="s">
        <v>37</v>
      </c>
    </row>
    <row r="23" spans="1:12" ht="71.25">
      <c r="A23" s="41" t="s">
        <v>79</v>
      </c>
      <c r="B23" s="5" t="s">
        <v>21</v>
      </c>
      <c r="C23" s="42">
        <v>2422800</v>
      </c>
      <c r="D23" s="7"/>
      <c r="E23" s="7"/>
      <c r="F23" s="31"/>
      <c r="G23" s="7"/>
      <c r="H23" s="7"/>
      <c r="I23" s="33">
        <v>42086</v>
      </c>
      <c r="K23" s="23">
        <v>6911</v>
      </c>
      <c r="L23" s="24" t="s">
        <v>38</v>
      </c>
    </row>
    <row r="24" spans="1:12" ht="66.75" customHeight="1">
      <c r="A24" s="41" t="s">
        <v>122</v>
      </c>
      <c r="B24" s="5" t="s">
        <v>80</v>
      </c>
      <c r="C24" s="42">
        <v>1198627</v>
      </c>
      <c r="D24" s="7"/>
      <c r="E24" s="7"/>
      <c r="F24" s="31"/>
      <c r="G24" s="7"/>
      <c r="H24" s="7"/>
      <c r="I24" s="33">
        <v>42086</v>
      </c>
      <c r="K24" s="23">
        <v>6911</v>
      </c>
      <c r="L24" s="24" t="s">
        <v>39</v>
      </c>
    </row>
    <row r="25" spans="1:12" ht="45" customHeight="1">
      <c r="A25" s="26" t="s">
        <v>123</v>
      </c>
      <c r="B25" s="5" t="s">
        <v>81</v>
      </c>
      <c r="C25" s="28">
        <v>555185</v>
      </c>
      <c r="D25" s="7"/>
      <c r="E25" s="7"/>
      <c r="F25" s="43"/>
      <c r="G25" s="7"/>
      <c r="H25" s="7"/>
      <c r="I25" s="34">
        <v>42032</v>
      </c>
      <c r="K25" s="47" t="s">
        <v>13</v>
      </c>
      <c r="L25" s="27" t="s">
        <v>40</v>
      </c>
    </row>
    <row r="26" spans="1:12" ht="69.75" customHeight="1">
      <c r="A26" s="26" t="s">
        <v>124</v>
      </c>
      <c r="B26" s="5" t="s">
        <v>82</v>
      </c>
      <c r="C26" s="28">
        <v>266039</v>
      </c>
      <c r="D26" s="7"/>
      <c r="E26" s="7"/>
      <c r="F26" s="31"/>
      <c r="G26" s="7"/>
      <c r="H26" s="7"/>
      <c r="I26" s="35">
        <v>42062</v>
      </c>
      <c r="K26" s="47" t="s">
        <v>13</v>
      </c>
      <c r="L26" s="27" t="s">
        <v>44</v>
      </c>
    </row>
    <row r="27" spans="1:12" ht="57">
      <c r="A27" s="26" t="s">
        <v>125</v>
      </c>
      <c r="B27" s="5" t="s">
        <v>81</v>
      </c>
      <c r="C27" s="44">
        <v>1371178</v>
      </c>
      <c r="D27" s="7"/>
      <c r="E27" s="7"/>
      <c r="F27" s="31"/>
      <c r="G27" s="7"/>
      <c r="H27" s="7"/>
      <c r="I27" s="36">
        <v>42067</v>
      </c>
      <c r="K27" s="47" t="s">
        <v>13</v>
      </c>
      <c r="L27" s="27" t="s">
        <v>49</v>
      </c>
    </row>
    <row r="28" spans="1:12" ht="48.75" customHeight="1">
      <c r="A28" s="26" t="s">
        <v>126</v>
      </c>
      <c r="B28" s="5" t="s">
        <v>83</v>
      </c>
      <c r="C28" s="44">
        <v>190261</v>
      </c>
      <c r="D28" s="7"/>
      <c r="E28" s="7"/>
      <c r="F28" s="31"/>
      <c r="G28" s="7"/>
      <c r="H28" s="7"/>
      <c r="I28" s="36">
        <v>42086</v>
      </c>
      <c r="K28" s="47" t="s">
        <v>13</v>
      </c>
      <c r="L28" s="27" t="s">
        <v>56</v>
      </c>
    </row>
    <row r="29" spans="1:12" ht="42.75">
      <c r="A29" s="26" t="s">
        <v>85</v>
      </c>
      <c r="B29" s="5" t="s">
        <v>84</v>
      </c>
      <c r="C29" s="29">
        <v>500000</v>
      </c>
      <c r="D29" s="7"/>
      <c r="E29" s="7"/>
      <c r="F29" s="31"/>
      <c r="G29" s="7"/>
      <c r="H29" s="7"/>
      <c r="I29" s="37" t="s">
        <v>63</v>
      </c>
      <c r="K29" s="21"/>
      <c r="L29" s="46"/>
    </row>
    <row r="30" spans="1:12" ht="31.5">
      <c r="A30" s="26" t="s">
        <v>127</v>
      </c>
      <c r="B30" s="5" t="s">
        <v>18</v>
      </c>
      <c r="C30" s="29">
        <v>187485</v>
      </c>
      <c r="D30" s="7"/>
      <c r="E30" s="7"/>
      <c r="F30" s="31"/>
      <c r="G30" s="7"/>
      <c r="H30" s="7"/>
      <c r="I30" s="34">
        <v>42046</v>
      </c>
      <c r="K30" s="30">
        <v>3917</v>
      </c>
      <c r="L30" s="27" t="s">
        <v>64</v>
      </c>
    </row>
    <row r="31" spans="1:12" ht="71.25">
      <c r="A31" s="26" t="s">
        <v>86</v>
      </c>
      <c r="B31" s="5" t="s">
        <v>87</v>
      </c>
      <c r="C31" s="29">
        <v>1397805</v>
      </c>
      <c r="D31" s="7"/>
      <c r="E31" s="7"/>
      <c r="F31" s="31"/>
      <c r="G31" s="7"/>
      <c r="H31" s="7"/>
      <c r="I31" s="34">
        <v>42082</v>
      </c>
      <c r="K31" s="30">
        <v>3917</v>
      </c>
      <c r="L31" s="27" t="s">
        <v>65</v>
      </c>
    </row>
    <row r="32" spans="1:12">
      <c r="A32" s="12"/>
      <c r="B32" s="6"/>
      <c r="C32" s="10"/>
      <c r="D32" s="7"/>
      <c r="E32" s="7"/>
      <c r="F32" s="31"/>
      <c r="G32" s="7"/>
      <c r="H32" s="7"/>
      <c r="I32" s="17"/>
      <c r="K32" s="46"/>
      <c r="L32" s="46"/>
    </row>
    <row r="33" spans="1:12">
      <c r="A33" s="45" t="s">
        <v>22</v>
      </c>
      <c r="B33" s="2"/>
      <c r="C33" s="7"/>
      <c r="D33" s="7"/>
      <c r="E33" s="7"/>
      <c r="F33" s="31"/>
      <c r="G33" s="7"/>
      <c r="H33" s="7"/>
      <c r="I33" s="38"/>
      <c r="K33" s="46"/>
      <c r="L33" s="46"/>
    </row>
    <row r="34" spans="1:12" ht="47.25">
      <c r="A34" s="22" t="s">
        <v>128</v>
      </c>
      <c r="B34" s="5" t="s">
        <v>88</v>
      </c>
      <c r="C34" s="7">
        <v>1505900</v>
      </c>
      <c r="D34" s="7"/>
      <c r="E34" s="7"/>
      <c r="F34" s="31"/>
      <c r="G34" s="7"/>
      <c r="H34" s="7"/>
      <c r="I34" s="33">
        <v>42067</v>
      </c>
      <c r="J34" s="48"/>
      <c r="K34" s="23">
        <v>6911</v>
      </c>
      <c r="L34" s="24" t="s">
        <v>27</v>
      </c>
    </row>
    <row r="35" spans="1:12" ht="80.25" customHeight="1">
      <c r="A35" s="26" t="s">
        <v>130</v>
      </c>
      <c r="B35" s="5" t="s">
        <v>19</v>
      </c>
      <c r="C35" s="28">
        <v>644000</v>
      </c>
      <c r="D35" s="7"/>
      <c r="E35" s="7"/>
      <c r="F35" s="31"/>
      <c r="G35" s="7"/>
      <c r="H35" s="7"/>
      <c r="I35" s="34">
        <v>42032</v>
      </c>
      <c r="K35" s="47" t="s">
        <v>13</v>
      </c>
      <c r="L35" s="27" t="s">
        <v>41</v>
      </c>
    </row>
    <row r="36" spans="1:12" ht="41.25" customHeight="1">
      <c r="A36" s="26" t="s">
        <v>129</v>
      </c>
      <c r="B36" s="5" t="s">
        <v>89</v>
      </c>
      <c r="C36" s="28">
        <v>158774</v>
      </c>
      <c r="D36" s="7"/>
      <c r="E36" s="7"/>
      <c r="F36" s="31"/>
      <c r="G36" s="7"/>
      <c r="H36" s="7"/>
      <c r="I36" s="34">
        <v>42046</v>
      </c>
      <c r="K36" s="47" t="s">
        <v>13</v>
      </c>
      <c r="L36" s="27" t="s">
        <v>42</v>
      </c>
    </row>
    <row r="37" spans="1:12" ht="45.75" customHeight="1">
      <c r="A37" s="26" t="s">
        <v>131</v>
      </c>
      <c r="B37" s="5" t="s">
        <v>18</v>
      </c>
      <c r="C37" s="28">
        <v>314800</v>
      </c>
      <c r="D37" s="7"/>
      <c r="E37" s="7"/>
      <c r="F37" s="31"/>
      <c r="G37" s="7"/>
      <c r="H37" s="7"/>
      <c r="I37" s="34">
        <v>42046</v>
      </c>
      <c r="K37" s="47" t="s">
        <v>13</v>
      </c>
      <c r="L37" s="27" t="s">
        <v>43</v>
      </c>
    </row>
    <row r="38" spans="1:12" ht="56.25" customHeight="1">
      <c r="A38" s="26" t="s">
        <v>132</v>
      </c>
      <c r="B38" s="5" t="s">
        <v>14</v>
      </c>
      <c r="C38" s="44">
        <v>4058900</v>
      </c>
      <c r="D38" s="7"/>
      <c r="E38" s="7"/>
      <c r="F38" s="31"/>
      <c r="G38" s="7"/>
      <c r="H38" s="7"/>
      <c r="I38" s="36">
        <v>42067</v>
      </c>
      <c r="K38" s="47" t="s">
        <v>13</v>
      </c>
      <c r="L38" s="27" t="s">
        <v>45</v>
      </c>
    </row>
    <row r="39" spans="1:12" ht="78.75" customHeight="1">
      <c r="A39" s="26" t="s">
        <v>133</v>
      </c>
      <c r="B39" s="5" t="s">
        <v>90</v>
      </c>
      <c r="C39" s="44">
        <v>648200</v>
      </c>
      <c r="D39" s="7"/>
      <c r="E39" s="7"/>
      <c r="F39" s="31"/>
      <c r="G39" s="7"/>
      <c r="H39" s="7"/>
      <c r="I39" s="36">
        <v>42067</v>
      </c>
      <c r="K39" s="47" t="s">
        <v>13</v>
      </c>
      <c r="L39" s="27" t="s">
        <v>43</v>
      </c>
    </row>
    <row r="40" spans="1:12" ht="57">
      <c r="A40" s="26" t="s">
        <v>91</v>
      </c>
      <c r="B40" s="5" t="s">
        <v>92</v>
      </c>
      <c r="C40" s="44">
        <v>2536200</v>
      </c>
      <c r="D40" s="7"/>
      <c r="E40" s="7"/>
      <c r="F40" s="43"/>
      <c r="G40" s="19"/>
      <c r="H40" s="7"/>
      <c r="I40" s="36">
        <v>42067</v>
      </c>
      <c r="K40" s="47" t="s">
        <v>13</v>
      </c>
      <c r="L40" s="27" t="s">
        <v>46</v>
      </c>
    </row>
    <row r="41" spans="1:12" ht="56.25" customHeight="1">
      <c r="A41" s="26" t="s">
        <v>134</v>
      </c>
      <c r="B41" s="5" t="s">
        <v>93</v>
      </c>
      <c r="C41" s="44">
        <v>4175839</v>
      </c>
      <c r="D41" s="7"/>
      <c r="E41" s="7"/>
      <c r="F41" s="43"/>
      <c r="G41" s="19"/>
      <c r="H41" s="7"/>
      <c r="I41" s="36">
        <v>42067</v>
      </c>
      <c r="K41" s="47" t="s">
        <v>13</v>
      </c>
      <c r="L41" s="27" t="s">
        <v>47</v>
      </c>
    </row>
    <row r="42" spans="1:12" ht="61.5" customHeight="1">
      <c r="A42" s="26" t="s">
        <v>135</v>
      </c>
      <c r="B42" s="5" t="s">
        <v>94</v>
      </c>
      <c r="C42" s="44">
        <v>3652065</v>
      </c>
      <c r="D42" s="7"/>
      <c r="E42" s="7"/>
      <c r="F42" s="43"/>
      <c r="G42" s="19"/>
      <c r="H42" s="7"/>
      <c r="I42" s="36">
        <v>42067</v>
      </c>
      <c r="K42" s="47" t="s">
        <v>13</v>
      </c>
      <c r="L42" s="27" t="s">
        <v>48</v>
      </c>
    </row>
    <row r="43" spans="1:12" ht="31.5">
      <c r="A43" s="26" t="s">
        <v>136</v>
      </c>
      <c r="B43" s="5" t="s">
        <v>15</v>
      </c>
      <c r="C43" s="44">
        <v>1794383</v>
      </c>
      <c r="D43" s="7"/>
      <c r="E43" s="7"/>
      <c r="F43" s="43"/>
      <c r="G43" s="19"/>
      <c r="H43" s="7"/>
      <c r="I43" s="36">
        <v>42067</v>
      </c>
      <c r="K43" s="47" t="s">
        <v>13</v>
      </c>
      <c r="L43" s="27" t="s">
        <v>50</v>
      </c>
    </row>
    <row r="44" spans="1:12" ht="31.5">
      <c r="A44" s="26" t="s">
        <v>137</v>
      </c>
      <c r="B44" s="5" t="s">
        <v>95</v>
      </c>
      <c r="C44" s="44">
        <v>925800</v>
      </c>
      <c r="D44" s="7"/>
      <c r="E44" s="7"/>
      <c r="F44" s="43"/>
      <c r="G44" s="19"/>
      <c r="H44" s="7"/>
      <c r="I44" s="36">
        <v>42067</v>
      </c>
      <c r="K44" s="47" t="s">
        <v>13</v>
      </c>
      <c r="L44" s="27" t="s">
        <v>51</v>
      </c>
    </row>
    <row r="45" spans="1:12" ht="31.5">
      <c r="A45" s="26" t="s">
        <v>138</v>
      </c>
      <c r="B45" s="5" t="s">
        <v>95</v>
      </c>
      <c r="C45" s="44">
        <v>340200</v>
      </c>
      <c r="D45" s="7"/>
      <c r="E45" s="7"/>
      <c r="F45" s="43"/>
      <c r="G45" s="19"/>
      <c r="H45" s="7"/>
      <c r="I45" s="36">
        <v>42079</v>
      </c>
      <c r="K45" s="47" t="s">
        <v>13</v>
      </c>
      <c r="L45" s="27" t="s">
        <v>52</v>
      </c>
    </row>
    <row r="46" spans="1:12" ht="42.75">
      <c r="A46" s="26" t="s">
        <v>97</v>
      </c>
      <c r="B46" s="5" t="s">
        <v>96</v>
      </c>
      <c r="C46" s="44">
        <v>1582900</v>
      </c>
      <c r="D46" s="7"/>
      <c r="E46" s="7"/>
      <c r="F46" s="43"/>
      <c r="G46" s="19"/>
      <c r="H46" s="7"/>
      <c r="I46" s="36">
        <v>42079</v>
      </c>
      <c r="K46" s="47" t="s">
        <v>13</v>
      </c>
      <c r="L46" s="27" t="s">
        <v>53</v>
      </c>
    </row>
    <row r="47" spans="1:12" ht="31.5">
      <c r="A47" s="26" t="s">
        <v>139</v>
      </c>
      <c r="B47" s="5" t="s">
        <v>96</v>
      </c>
      <c r="C47" s="44">
        <v>1972600</v>
      </c>
      <c r="D47" s="7"/>
      <c r="E47" s="7"/>
      <c r="F47" s="43"/>
      <c r="G47" s="19"/>
      <c r="H47" s="7"/>
      <c r="I47" s="36">
        <v>42079</v>
      </c>
      <c r="K47" s="47" t="s">
        <v>13</v>
      </c>
      <c r="L47" s="27" t="s">
        <v>54</v>
      </c>
    </row>
    <row r="48" spans="1:12" ht="94.5">
      <c r="A48" s="26" t="s">
        <v>140</v>
      </c>
      <c r="B48" s="5" t="s">
        <v>98</v>
      </c>
      <c r="C48" s="44">
        <v>563600</v>
      </c>
      <c r="D48" s="7"/>
      <c r="E48" s="7"/>
      <c r="F48" s="43"/>
      <c r="G48" s="19"/>
      <c r="H48" s="7"/>
      <c r="I48" s="36">
        <v>42079</v>
      </c>
      <c r="K48" s="47" t="s">
        <v>13</v>
      </c>
      <c r="L48" s="27" t="s">
        <v>55</v>
      </c>
    </row>
    <row r="49" spans="1:12" ht="31.5">
      <c r="A49" s="26" t="s">
        <v>141</v>
      </c>
      <c r="B49" s="5" t="s">
        <v>99</v>
      </c>
      <c r="C49" s="44">
        <v>861900</v>
      </c>
      <c r="D49" s="7"/>
      <c r="E49" s="7"/>
      <c r="F49" s="43"/>
      <c r="G49" s="19"/>
      <c r="H49" s="7"/>
      <c r="I49" s="36">
        <v>42086</v>
      </c>
      <c r="K49" s="27" t="s">
        <v>13</v>
      </c>
      <c r="L49" s="27" t="s">
        <v>57</v>
      </c>
    </row>
    <row r="50" spans="1:12" ht="31.5">
      <c r="A50" s="26" t="s">
        <v>142</v>
      </c>
      <c r="B50" s="5" t="s">
        <v>14</v>
      </c>
      <c r="C50" s="44">
        <v>2597500</v>
      </c>
      <c r="D50" s="7"/>
      <c r="E50" s="7"/>
      <c r="F50" s="43"/>
      <c r="G50" s="19"/>
      <c r="H50" s="7"/>
      <c r="I50" s="36">
        <v>42086</v>
      </c>
      <c r="K50" s="47" t="s">
        <v>13</v>
      </c>
      <c r="L50" s="27" t="s">
        <v>58</v>
      </c>
    </row>
    <row r="51" spans="1:12" ht="31.5">
      <c r="A51" s="26" t="s">
        <v>143</v>
      </c>
      <c r="B51" s="5" t="s">
        <v>20</v>
      </c>
      <c r="C51" s="44">
        <v>4755300</v>
      </c>
      <c r="D51" s="7"/>
      <c r="E51" s="7"/>
      <c r="F51" s="43"/>
      <c r="G51" s="19"/>
      <c r="H51" s="7"/>
      <c r="I51" s="36">
        <v>42086</v>
      </c>
      <c r="K51" s="47" t="s">
        <v>13</v>
      </c>
      <c r="L51" s="27" t="s">
        <v>59</v>
      </c>
    </row>
    <row r="52" spans="1:12" ht="31.5">
      <c r="A52" s="26" t="s">
        <v>144</v>
      </c>
      <c r="B52" s="5" t="s">
        <v>20</v>
      </c>
      <c r="C52" s="44">
        <v>3591400</v>
      </c>
      <c r="D52" s="7"/>
      <c r="E52" s="7"/>
      <c r="F52" s="43"/>
      <c r="G52" s="19"/>
      <c r="H52" s="7"/>
      <c r="I52" s="36">
        <v>42086</v>
      </c>
      <c r="K52" s="47" t="s">
        <v>13</v>
      </c>
      <c r="L52" s="27" t="s">
        <v>60</v>
      </c>
    </row>
    <row r="53" spans="1:12" ht="57">
      <c r="A53" s="26" t="s">
        <v>145</v>
      </c>
      <c r="B53" s="5" t="s">
        <v>100</v>
      </c>
      <c r="C53" s="44">
        <v>4076795</v>
      </c>
      <c r="D53" s="7"/>
      <c r="E53" s="7"/>
      <c r="F53" s="43"/>
      <c r="G53" s="19"/>
      <c r="H53" s="7"/>
      <c r="I53" s="36">
        <v>42104</v>
      </c>
      <c r="K53" s="47" t="s">
        <v>13</v>
      </c>
      <c r="L53" s="27" t="s">
        <v>61</v>
      </c>
    </row>
    <row r="54" spans="1:12" ht="57">
      <c r="A54" s="26" t="s">
        <v>101</v>
      </c>
      <c r="B54" s="5" t="s">
        <v>102</v>
      </c>
      <c r="C54" s="44">
        <v>2692805</v>
      </c>
      <c r="D54" s="7"/>
      <c r="E54" s="7"/>
      <c r="F54" s="43"/>
      <c r="G54" s="19"/>
      <c r="H54" s="7"/>
      <c r="I54" s="36">
        <v>42104</v>
      </c>
      <c r="K54" s="47" t="s">
        <v>13</v>
      </c>
      <c r="L54" s="27" t="s">
        <v>62</v>
      </c>
    </row>
    <row r="55" spans="1:12" ht="60.75" customHeight="1">
      <c r="A55" s="26" t="s">
        <v>103</v>
      </c>
      <c r="B55" s="22" t="s">
        <v>104</v>
      </c>
      <c r="C55" s="29">
        <v>545054</v>
      </c>
      <c r="D55" s="7"/>
      <c r="E55" s="7"/>
      <c r="F55" s="43"/>
      <c r="G55" s="19"/>
      <c r="H55" s="7"/>
      <c r="I55" s="34">
        <v>42082</v>
      </c>
      <c r="K55" s="30">
        <v>3917</v>
      </c>
      <c r="L55" s="27" t="s">
        <v>66</v>
      </c>
    </row>
    <row r="56" spans="1:12" ht="42.75">
      <c r="A56" s="26" t="s">
        <v>67</v>
      </c>
      <c r="B56" s="5"/>
      <c r="C56" s="44">
        <v>2400000</v>
      </c>
      <c r="D56" s="7"/>
      <c r="E56" s="7"/>
      <c r="F56" s="43"/>
      <c r="G56" s="19"/>
      <c r="H56" s="7"/>
      <c r="I56" s="39"/>
      <c r="K56" s="47"/>
      <c r="L56" s="27"/>
    </row>
    <row r="57" spans="1:12" ht="42.75">
      <c r="A57" s="26" t="s">
        <v>68</v>
      </c>
      <c r="B57" s="5"/>
      <c r="C57" s="44">
        <v>1000000</v>
      </c>
      <c r="D57" s="7"/>
      <c r="E57" s="7"/>
      <c r="F57" s="43"/>
      <c r="G57" s="19"/>
      <c r="H57" s="7"/>
      <c r="I57" s="39"/>
      <c r="K57" s="30">
        <v>8915</v>
      </c>
      <c r="L57" s="30"/>
    </row>
    <row r="58" spans="1:12" ht="54" customHeight="1">
      <c r="A58" s="26" t="s">
        <v>106</v>
      </c>
      <c r="B58" s="5" t="s">
        <v>105</v>
      </c>
      <c r="C58" s="44">
        <v>173570.78</v>
      </c>
      <c r="D58" s="7"/>
      <c r="E58" s="7"/>
      <c r="F58" s="43"/>
      <c r="G58" s="19"/>
      <c r="H58" s="7"/>
      <c r="I58" s="40">
        <v>42060</v>
      </c>
      <c r="K58" s="30" t="s">
        <v>70</v>
      </c>
      <c r="L58" s="27" t="s">
        <v>69</v>
      </c>
    </row>
    <row r="59" spans="1:12" ht="64.5" customHeight="1">
      <c r="A59" s="26" t="s">
        <v>107</v>
      </c>
      <c r="B59" s="5" t="s">
        <v>108</v>
      </c>
      <c r="C59" s="44">
        <v>113118</v>
      </c>
      <c r="D59" s="7"/>
      <c r="E59" s="7"/>
      <c r="F59" s="43"/>
      <c r="G59" s="19"/>
      <c r="H59" s="7"/>
      <c r="I59" s="40">
        <v>42072</v>
      </c>
      <c r="K59" s="30" t="s">
        <v>70</v>
      </c>
      <c r="L59" s="27" t="s">
        <v>71</v>
      </c>
    </row>
    <row r="60" spans="1:12" ht="47.25">
      <c r="A60" s="26" t="s">
        <v>109</v>
      </c>
      <c r="B60" s="5" t="s">
        <v>110</v>
      </c>
      <c r="C60" s="44">
        <v>139921</v>
      </c>
      <c r="D60" s="7"/>
      <c r="E60" s="7"/>
      <c r="F60" s="31"/>
      <c r="G60" s="7"/>
      <c r="H60" s="7"/>
      <c r="I60" s="40">
        <v>42072</v>
      </c>
      <c r="K60" s="46"/>
      <c r="L60" s="27" t="s">
        <v>72</v>
      </c>
    </row>
    <row r="61" spans="1:12">
      <c r="A61" s="18" t="s">
        <v>23</v>
      </c>
      <c r="B61" s="5"/>
      <c r="C61" s="7"/>
      <c r="D61" s="7"/>
      <c r="E61" s="7"/>
      <c r="F61" s="8"/>
      <c r="G61" s="7"/>
      <c r="H61" s="7"/>
      <c r="I61" s="9"/>
      <c r="K61" s="46"/>
      <c r="L61" s="46"/>
    </row>
    <row r="62" spans="1:12">
      <c r="A62" s="20"/>
      <c r="B62" s="13"/>
      <c r="C62" s="14"/>
      <c r="D62" s="14"/>
      <c r="E62" s="14"/>
      <c r="F62" s="15"/>
      <c r="G62" s="14"/>
      <c r="H62" s="14"/>
      <c r="I62" s="16"/>
      <c r="K62" s="21"/>
      <c r="L62" s="46"/>
    </row>
    <row r="63" spans="1:12">
      <c r="A63" s="5"/>
      <c r="B63" s="11"/>
      <c r="C63" s="7"/>
      <c r="D63" s="7"/>
      <c r="E63" s="7"/>
      <c r="F63" s="8"/>
      <c r="G63" s="7"/>
      <c r="H63" s="7"/>
      <c r="I63" s="9"/>
      <c r="K63" s="46"/>
      <c r="L63" s="46"/>
    </row>
  </sheetData>
  <mergeCells count="10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86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topLeftCell="A8" zoomScaleSheetLayoutView="100" workbookViewId="0">
      <pane ySplit="1560" topLeftCell="A76" activePane="bottomLeft"/>
      <selection activeCell="L8" sqref="L1:L1048576"/>
      <selection pane="bottomLeft" activeCell="A63" sqref="A63"/>
    </sheetView>
  </sheetViews>
  <sheetFormatPr defaultRowHeight="15.75"/>
  <cols>
    <col min="1" max="1" width="59" style="1" customWidth="1"/>
    <col min="2" max="2" width="22.85546875" style="1" customWidth="1"/>
    <col min="3" max="3" width="15.85546875" style="1" customWidth="1"/>
    <col min="4" max="4" width="14.140625" style="1" customWidth="1"/>
    <col min="5" max="5" width="19.85546875" style="1" customWidth="1"/>
    <col min="6" max="6" width="14.42578125" style="1" customWidth="1"/>
    <col min="7" max="7" width="17.5703125" style="1" customWidth="1"/>
    <col min="8" max="8" width="18" style="1" customWidth="1"/>
    <col min="9" max="9" width="12.85546875" style="1" customWidth="1"/>
    <col min="10" max="10" width="3.28515625" style="1" customWidth="1"/>
    <col min="11" max="11" width="9.140625" style="1"/>
    <col min="12" max="12" width="11.140625" style="1" customWidth="1"/>
    <col min="13" max="16384" width="9.140625" style="1"/>
  </cols>
  <sheetData>
    <row r="1" spans="1:12">
      <c r="A1" s="1" t="s">
        <v>0</v>
      </c>
    </row>
    <row r="3" spans="1:12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12">
      <c r="A4" s="107" t="s">
        <v>150</v>
      </c>
      <c r="B4" s="107"/>
      <c r="C4" s="107"/>
      <c r="D4" s="107"/>
      <c r="E4" s="107"/>
      <c r="F4" s="107"/>
      <c r="G4" s="107"/>
      <c r="H4" s="107"/>
      <c r="I4" s="107"/>
    </row>
    <row r="6" spans="1:12">
      <c r="A6" s="1" t="s">
        <v>2</v>
      </c>
    </row>
    <row r="8" spans="1:12">
      <c r="A8" s="108" t="s">
        <v>3</v>
      </c>
      <c r="B8" s="108" t="s">
        <v>4</v>
      </c>
      <c r="C8" s="108" t="s">
        <v>5</v>
      </c>
      <c r="D8" s="108" t="s">
        <v>6</v>
      </c>
      <c r="E8" s="110" t="s">
        <v>7</v>
      </c>
      <c r="F8" s="112" t="s">
        <v>10</v>
      </c>
      <c r="G8" s="113"/>
      <c r="H8" s="110" t="s">
        <v>11</v>
      </c>
      <c r="I8" s="110" t="s">
        <v>147</v>
      </c>
    </row>
    <row r="9" spans="1:12" ht="47.25">
      <c r="A9" s="109"/>
      <c r="B9" s="109"/>
      <c r="C9" s="109"/>
      <c r="D9" s="109"/>
      <c r="E9" s="111"/>
      <c r="F9" s="2" t="s">
        <v>8</v>
      </c>
      <c r="G9" s="2" t="s">
        <v>9</v>
      </c>
      <c r="H9" s="111"/>
      <c r="I9" s="111"/>
      <c r="K9" s="107" t="s">
        <v>325</v>
      </c>
      <c r="L9" s="107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>
      <c r="A11" s="22"/>
      <c r="B11" s="6"/>
      <c r="C11" s="10"/>
      <c r="D11" s="7"/>
      <c r="E11" s="7"/>
      <c r="F11" s="31"/>
      <c r="G11" s="7"/>
      <c r="H11" s="7"/>
      <c r="I11" s="32"/>
      <c r="K11" s="23"/>
      <c r="L11" s="24"/>
    </row>
    <row r="12" spans="1:12" ht="38.25" customHeight="1">
      <c r="A12" s="49" t="s">
        <v>111</v>
      </c>
      <c r="B12" s="5" t="s">
        <v>152</v>
      </c>
      <c r="C12" s="50">
        <v>1405947</v>
      </c>
      <c r="D12" s="7"/>
      <c r="E12" s="7"/>
      <c r="F12" s="52">
        <v>1</v>
      </c>
      <c r="G12" s="51">
        <f>840374.8+560249.87</f>
        <v>1400624.67</v>
      </c>
      <c r="H12" s="7"/>
      <c r="I12" s="53" t="s">
        <v>165</v>
      </c>
      <c r="K12" s="23">
        <v>6911</v>
      </c>
      <c r="L12" s="24" t="s">
        <v>151</v>
      </c>
    </row>
    <row r="13" spans="1:12" ht="42.75" customHeight="1">
      <c r="A13" s="49" t="s">
        <v>319</v>
      </c>
      <c r="B13" s="5" t="s">
        <v>88</v>
      </c>
      <c r="C13" s="50">
        <v>1505900</v>
      </c>
      <c r="D13" s="7"/>
      <c r="E13" s="7"/>
      <c r="F13" s="52">
        <v>1</v>
      </c>
      <c r="G13" s="51">
        <v>1504565</v>
      </c>
      <c r="H13" s="7"/>
      <c r="I13" s="53" t="s">
        <v>154</v>
      </c>
      <c r="K13" s="23">
        <v>6911</v>
      </c>
      <c r="L13" s="24" t="s">
        <v>153</v>
      </c>
    </row>
    <row r="14" spans="1:12" ht="49.5" customHeight="1">
      <c r="A14" s="49" t="s">
        <v>112</v>
      </c>
      <c r="B14" s="5" t="s">
        <v>74</v>
      </c>
      <c r="C14" s="50">
        <v>1446450</v>
      </c>
      <c r="D14" s="7"/>
      <c r="E14" s="7"/>
      <c r="F14" s="52">
        <v>1</v>
      </c>
      <c r="G14" s="51">
        <v>1444560</v>
      </c>
      <c r="H14" s="7"/>
      <c r="I14" s="53" t="s">
        <v>154</v>
      </c>
      <c r="K14" s="23">
        <v>6911</v>
      </c>
      <c r="L14" s="24" t="s">
        <v>155</v>
      </c>
    </row>
    <row r="15" spans="1:12" ht="44.25" customHeight="1">
      <c r="A15" s="49" t="s">
        <v>161</v>
      </c>
      <c r="B15" s="5" t="s">
        <v>75</v>
      </c>
      <c r="C15" s="50">
        <v>1861017</v>
      </c>
      <c r="D15" s="7"/>
      <c r="E15" s="7"/>
      <c r="F15" s="52">
        <v>1</v>
      </c>
      <c r="G15" s="51">
        <f>838412.35+838412.35</f>
        <v>1676824.7</v>
      </c>
      <c r="H15" s="7"/>
      <c r="I15" s="53" t="s">
        <v>157</v>
      </c>
      <c r="K15" s="23">
        <v>6911</v>
      </c>
      <c r="L15" s="24" t="s">
        <v>156</v>
      </c>
    </row>
    <row r="16" spans="1:12" ht="53.25" customHeight="1">
      <c r="A16" s="49" t="s">
        <v>160</v>
      </c>
      <c r="B16" s="5" t="s">
        <v>159</v>
      </c>
      <c r="C16" s="50">
        <v>2305855</v>
      </c>
      <c r="D16" s="7"/>
      <c r="E16" s="7"/>
      <c r="F16" s="52">
        <v>1</v>
      </c>
      <c r="G16" s="51">
        <f>1147281.19+1147281.19</f>
        <v>2294562.38</v>
      </c>
      <c r="H16" s="7"/>
      <c r="I16" s="53" t="s">
        <v>157</v>
      </c>
      <c r="K16" s="23">
        <v>6911</v>
      </c>
      <c r="L16" s="24" t="s">
        <v>158</v>
      </c>
    </row>
    <row r="17" spans="1:12" ht="34.5" customHeight="1">
      <c r="A17" s="49" t="s">
        <v>164</v>
      </c>
      <c r="B17" s="5" t="s">
        <v>17</v>
      </c>
      <c r="C17" s="50">
        <v>2238748</v>
      </c>
      <c r="D17" s="7"/>
      <c r="E17" s="7"/>
      <c r="F17" s="52">
        <v>1</v>
      </c>
      <c r="G17" s="51">
        <v>2230830.79</v>
      </c>
      <c r="H17" s="7"/>
      <c r="I17" s="53" t="s">
        <v>163</v>
      </c>
      <c r="K17" s="23">
        <v>6911</v>
      </c>
      <c r="L17" s="24" t="s">
        <v>162</v>
      </c>
    </row>
    <row r="18" spans="1:12" ht="50.25" customHeight="1">
      <c r="A18" s="49" t="s">
        <v>166</v>
      </c>
      <c r="B18" s="5" t="s">
        <v>18</v>
      </c>
      <c r="C18" s="50">
        <v>1146662</v>
      </c>
      <c r="D18" s="7"/>
      <c r="E18" s="7"/>
      <c r="F18" s="31"/>
      <c r="G18" s="51">
        <v>1142327.1299999999</v>
      </c>
      <c r="H18" s="7"/>
      <c r="I18" s="53" t="s">
        <v>165</v>
      </c>
      <c r="K18" s="23">
        <v>6911</v>
      </c>
      <c r="L18" s="24" t="s">
        <v>32</v>
      </c>
    </row>
    <row r="19" spans="1:12" ht="26.25" customHeight="1">
      <c r="A19" s="49" t="s">
        <v>168</v>
      </c>
      <c r="B19" s="5" t="s">
        <v>169</v>
      </c>
      <c r="C19" s="50">
        <v>388107</v>
      </c>
      <c r="D19" s="7"/>
      <c r="E19" s="7"/>
      <c r="F19" s="52">
        <v>1</v>
      </c>
      <c r="G19" s="51">
        <v>385768.45</v>
      </c>
      <c r="H19" s="7"/>
      <c r="I19" s="53" t="s">
        <v>167</v>
      </c>
      <c r="K19" s="23">
        <v>6911</v>
      </c>
      <c r="L19" s="24" t="s">
        <v>171</v>
      </c>
    </row>
    <row r="20" spans="1:12" ht="45" customHeight="1">
      <c r="A20" s="49" t="s">
        <v>172</v>
      </c>
      <c r="B20" s="5" t="s">
        <v>173</v>
      </c>
      <c r="C20" s="50">
        <v>1979401</v>
      </c>
      <c r="D20" s="7"/>
      <c r="E20" s="7"/>
      <c r="F20" s="52">
        <v>1</v>
      </c>
      <c r="G20" s="51">
        <f>987293.64+987293.64</f>
        <v>1974587.28</v>
      </c>
      <c r="H20" s="7"/>
      <c r="I20" s="53" t="s">
        <v>157</v>
      </c>
      <c r="K20" s="23">
        <v>6911</v>
      </c>
      <c r="L20" s="24" t="s">
        <v>170</v>
      </c>
    </row>
    <row r="21" spans="1:12" ht="42" customHeight="1">
      <c r="A21" s="49" t="s">
        <v>176</v>
      </c>
      <c r="B21" s="5" t="s">
        <v>175</v>
      </c>
      <c r="C21" s="50">
        <v>2593367.1</v>
      </c>
      <c r="D21" s="7"/>
      <c r="E21" s="7"/>
      <c r="F21" s="52">
        <v>1</v>
      </c>
      <c r="G21" s="51">
        <f>1293521.53+1293521.54</f>
        <v>2587043.0700000003</v>
      </c>
      <c r="H21" s="7"/>
      <c r="I21" s="53" t="s">
        <v>157</v>
      </c>
      <c r="K21" s="23">
        <v>6911</v>
      </c>
      <c r="L21" s="24" t="s">
        <v>174</v>
      </c>
    </row>
    <row r="22" spans="1:12" ht="38.25" customHeight="1">
      <c r="A22" s="49" t="s">
        <v>179</v>
      </c>
      <c r="B22" s="5" t="s">
        <v>180</v>
      </c>
      <c r="C22" s="50">
        <v>53873.5</v>
      </c>
      <c r="D22" s="7"/>
      <c r="E22" s="7"/>
      <c r="F22" s="31"/>
      <c r="G22" s="7">
        <f>+C22</f>
        <v>53873.5</v>
      </c>
      <c r="H22" s="7"/>
      <c r="I22" s="54" t="s">
        <v>178</v>
      </c>
      <c r="K22" s="23">
        <v>6911</v>
      </c>
      <c r="L22" s="24" t="s">
        <v>177</v>
      </c>
    </row>
    <row r="23" spans="1:12" ht="32.25" customHeight="1">
      <c r="A23" s="49" t="s">
        <v>182</v>
      </c>
      <c r="B23" s="5" t="s">
        <v>175</v>
      </c>
      <c r="C23" s="50">
        <v>1638590</v>
      </c>
      <c r="D23" s="7"/>
      <c r="E23" s="7"/>
      <c r="F23" s="43"/>
      <c r="G23" s="7">
        <f t="shared" ref="G23:G39" si="0">+C23</f>
        <v>1638590</v>
      </c>
      <c r="H23" s="7"/>
      <c r="I23" s="54" t="s">
        <v>178</v>
      </c>
      <c r="K23" s="23">
        <v>6911</v>
      </c>
      <c r="L23" s="24" t="s">
        <v>181</v>
      </c>
    </row>
    <row r="24" spans="1:12" ht="34.5" customHeight="1">
      <c r="A24" s="49" t="s">
        <v>320</v>
      </c>
      <c r="B24" s="5" t="s">
        <v>16</v>
      </c>
      <c r="C24" s="50">
        <v>1236108</v>
      </c>
      <c r="D24" s="7"/>
      <c r="E24" s="7"/>
      <c r="F24" s="31"/>
      <c r="G24" s="7">
        <f t="shared" si="0"/>
        <v>1236108</v>
      </c>
      <c r="H24" s="7"/>
      <c r="I24" s="54" t="s">
        <v>178</v>
      </c>
      <c r="K24" s="23">
        <v>6911</v>
      </c>
      <c r="L24" s="24" t="s">
        <v>183</v>
      </c>
    </row>
    <row r="25" spans="1:12" ht="29.25" customHeight="1">
      <c r="A25" s="49" t="s">
        <v>185</v>
      </c>
      <c r="B25" s="5" t="s">
        <v>186</v>
      </c>
      <c r="C25" s="50">
        <v>3268546</v>
      </c>
      <c r="D25" s="7"/>
      <c r="E25" s="7"/>
      <c r="F25" s="31"/>
      <c r="G25" s="7">
        <f t="shared" si="0"/>
        <v>3268546</v>
      </c>
      <c r="H25" s="7"/>
      <c r="I25" s="54" t="s">
        <v>178</v>
      </c>
      <c r="K25" s="23">
        <v>6911</v>
      </c>
      <c r="L25" s="24" t="s">
        <v>184</v>
      </c>
    </row>
    <row r="26" spans="1:12" ht="36" customHeight="1">
      <c r="A26" s="49" t="s">
        <v>189</v>
      </c>
      <c r="B26" s="5" t="s">
        <v>188</v>
      </c>
      <c r="C26" s="50">
        <v>1222074</v>
      </c>
      <c r="D26" s="7"/>
      <c r="E26" s="7"/>
      <c r="F26" s="31"/>
      <c r="G26" s="7">
        <f t="shared" si="0"/>
        <v>1222074</v>
      </c>
      <c r="H26" s="7"/>
      <c r="I26" s="54" t="s">
        <v>178</v>
      </c>
      <c r="K26" s="23">
        <v>6911</v>
      </c>
      <c r="L26" s="24" t="s">
        <v>187</v>
      </c>
    </row>
    <row r="27" spans="1:12" ht="31.5" customHeight="1">
      <c r="A27" s="49" t="s">
        <v>191</v>
      </c>
      <c r="B27" s="5" t="s">
        <v>192</v>
      </c>
      <c r="C27" s="50">
        <v>500000</v>
      </c>
      <c r="D27" s="7"/>
      <c r="E27" s="7"/>
      <c r="F27" s="31"/>
      <c r="G27" s="7">
        <f t="shared" si="0"/>
        <v>500000</v>
      </c>
      <c r="H27" s="7"/>
      <c r="I27" s="54" t="s">
        <v>178</v>
      </c>
      <c r="K27" s="23">
        <v>6911</v>
      </c>
      <c r="L27" s="24" t="s">
        <v>190</v>
      </c>
    </row>
    <row r="28" spans="1:12" ht="36.75" customHeight="1">
      <c r="A28" s="49" t="s">
        <v>195</v>
      </c>
      <c r="B28" s="5" t="s">
        <v>194</v>
      </c>
      <c r="C28" s="50">
        <v>200000</v>
      </c>
      <c r="D28" s="7"/>
      <c r="E28" s="7"/>
      <c r="F28" s="31"/>
      <c r="G28" s="7">
        <f t="shared" si="0"/>
        <v>200000</v>
      </c>
      <c r="H28" s="7"/>
      <c r="I28" s="54" t="s">
        <v>178</v>
      </c>
      <c r="K28" s="23">
        <v>6911</v>
      </c>
      <c r="L28" s="24" t="s">
        <v>193</v>
      </c>
    </row>
    <row r="29" spans="1:12" ht="47.25" customHeight="1">
      <c r="A29" s="49" t="s">
        <v>197</v>
      </c>
      <c r="B29" s="5" t="s">
        <v>321</v>
      </c>
      <c r="C29" s="50">
        <v>300000</v>
      </c>
      <c r="D29" s="7"/>
      <c r="E29" s="7"/>
      <c r="F29" s="31"/>
      <c r="G29" s="7">
        <f t="shared" si="0"/>
        <v>300000</v>
      </c>
      <c r="H29" s="7"/>
      <c r="I29" s="54" t="s">
        <v>178</v>
      </c>
      <c r="K29" s="23">
        <v>6911</v>
      </c>
      <c r="L29" s="24" t="s">
        <v>196</v>
      </c>
    </row>
    <row r="30" spans="1:12" ht="29.25" customHeight="1">
      <c r="A30" s="49" t="s">
        <v>199</v>
      </c>
      <c r="B30" s="2" t="s">
        <v>16</v>
      </c>
      <c r="C30" s="50">
        <v>3751791</v>
      </c>
      <c r="D30" s="7"/>
      <c r="E30" s="7"/>
      <c r="F30" s="31"/>
      <c r="G30" s="7">
        <f t="shared" si="0"/>
        <v>3751791</v>
      </c>
      <c r="H30" s="7"/>
      <c r="I30" s="54" t="s">
        <v>178</v>
      </c>
      <c r="K30" s="23">
        <v>6911</v>
      </c>
      <c r="L30" s="24" t="s">
        <v>198</v>
      </c>
    </row>
    <row r="31" spans="1:12" ht="29.25" customHeight="1">
      <c r="A31" s="49" t="s">
        <v>201</v>
      </c>
      <c r="B31" s="6" t="s">
        <v>173</v>
      </c>
      <c r="C31" s="50">
        <v>1999787</v>
      </c>
      <c r="D31" s="7"/>
      <c r="E31" s="7"/>
      <c r="F31" s="31"/>
      <c r="G31" s="7">
        <f t="shared" si="0"/>
        <v>1999787</v>
      </c>
      <c r="H31" s="7"/>
      <c r="I31" s="54" t="s">
        <v>178</v>
      </c>
      <c r="K31" s="23">
        <v>6911</v>
      </c>
      <c r="L31" s="24" t="s">
        <v>200</v>
      </c>
    </row>
    <row r="32" spans="1:12" ht="33" customHeight="1">
      <c r="A32" s="26" t="s">
        <v>283</v>
      </c>
      <c r="B32" s="5" t="s">
        <v>284</v>
      </c>
      <c r="C32" s="60">
        <v>94205</v>
      </c>
      <c r="D32" s="7"/>
      <c r="E32" s="7"/>
      <c r="F32" s="31"/>
      <c r="G32" s="7">
        <f t="shared" si="0"/>
        <v>94205</v>
      </c>
      <c r="H32" s="7"/>
      <c r="I32" s="54" t="s">
        <v>178</v>
      </c>
      <c r="K32" s="30" t="s">
        <v>70</v>
      </c>
      <c r="L32" s="27" t="s">
        <v>282</v>
      </c>
    </row>
    <row r="33" spans="1:12" ht="51" customHeight="1">
      <c r="A33" s="26" t="s">
        <v>286</v>
      </c>
      <c r="B33" s="5" t="s">
        <v>287</v>
      </c>
      <c r="C33" s="60">
        <v>53771</v>
      </c>
      <c r="D33" s="7"/>
      <c r="E33" s="7"/>
      <c r="F33" s="31"/>
      <c r="G33" s="7">
        <f t="shared" si="0"/>
        <v>53771</v>
      </c>
      <c r="H33" s="7"/>
      <c r="I33" s="54" t="s">
        <v>178</v>
      </c>
      <c r="K33" s="30" t="s">
        <v>70</v>
      </c>
      <c r="L33" s="27" t="s">
        <v>285</v>
      </c>
    </row>
    <row r="34" spans="1:12" ht="36" customHeight="1">
      <c r="A34" s="26" t="s">
        <v>289</v>
      </c>
      <c r="B34" s="5" t="s">
        <v>290</v>
      </c>
      <c r="C34" s="60">
        <v>35805</v>
      </c>
      <c r="D34" s="7"/>
      <c r="E34" s="7"/>
      <c r="F34" s="31"/>
      <c r="G34" s="7">
        <f t="shared" si="0"/>
        <v>35805</v>
      </c>
      <c r="H34" s="7"/>
      <c r="I34" s="54" t="s">
        <v>178</v>
      </c>
      <c r="K34" s="30" t="s">
        <v>70</v>
      </c>
      <c r="L34" s="27" t="s">
        <v>288</v>
      </c>
    </row>
    <row r="35" spans="1:12" ht="36.75" customHeight="1">
      <c r="A35" s="26" t="s">
        <v>292</v>
      </c>
      <c r="B35" s="5" t="s">
        <v>84</v>
      </c>
      <c r="C35" s="60">
        <v>171928</v>
      </c>
      <c r="D35" s="7"/>
      <c r="E35" s="7"/>
      <c r="F35" s="31"/>
      <c r="G35" s="7">
        <f t="shared" si="0"/>
        <v>171928</v>
      </c>
      <c r="H35" s="7"/>
      <c r="I35" s="54" t="s">
        <v>178</v>
      </c>
      <c r="K35" s="30" t="s">
        <v>70</v>
      </c>
      <c r="L35" s="27" t="s">
        <v>291</v>
      </c>
    </row>
    <row r="36" spans="1:12" ht="36" customHeight="1">
      <c r="A36" s="26" t="s">
        <v>289</v>
      </c>
      <c r="B36" s="5" t="s">
        <v>294</v>
      </c>
      <c r="C36" s="60">
        <v>33622</v>
      </c>
      <c r="D36" s="7"/>
      <c r="E36" s="7"/>
      <c r="F36" s="31"/>
      <c r="G36" s="7">
        <f t="shared" si="0"/>
        <v>33622</v>
      </c>
      <c r="H36" s="7"/>
      <c r="I36" s="54" t="s">
        <v>178</v>
      </c>
      <c r="K36" s="30" t="s">
        <v>70</v>
      </c>
      <c r="L36" s="27" t="s">
        <v>293</v>
      </c>
    </row>
    <row r="37" spans="1:12" ht="39.75" customHeight="1">
      <c r="A37" s="26" t="s">
        <v>296</v>
      </c>
      <c r="B37" s="5" t="s">
        <v>297</v>
      </c>
      <c r="C37" s="63">
        <v>97283</v>
      </c>
      <c r="D37" s="7"/>
      <c r="E37" s="7"/>
      <c r="F37" s="31"/>
      <c r="G37" s="7">
        <f t="shared" si="0"/>
        <v>97283</v>
      </c>
      <c r="H37" s="7"/>
      <c r="I37" s="54" t="s">
        <v>178</v>
      </c>
      <c r="K37" s="30" t="s">
        <v>70</v>
      </c>
      <c r="L37" s="27" t="s">
        <v>295</v>
      </c>
    </row>
    <row r="38" spans="1:12" ht="33.75" customHeight="1">
      <c r="A38" s="26" t="s">
        <v>299</v>
      </c>
      <c r="B38" s="5" t="s">
        <v>300</v>
      </c>
      <c r="C38" s="64">
        <v>399302</v>
      </c>
      <c r="D38" s="7"/>
      <c r="E38" s="7"/>
      <c r="F38" s="31"/>
      <c r="G38" s="7">
        <f t="shared" si="0"/>
        <v>399302</v>
      </c>
      <c r="H38" s="7"/>
      <c r="I38" s="54" t="s">
        <v>178</v>
      </c>
      <c r="K38" s="30" t="s">
        <v>70</v>
      </c>
      <c r="L38" s="27" t="s">
        <v>298</v>
      </c>
    </row>
    <row r="39" spans="1:12" ht="34.5" customHeight="1">
      <c r="A39" s="26" t="s">
        <v>302</v>
      </c>
      <c r="B39" s="5" t="s">
        <v>303</v>
      </c>
      <c r="C39" s="64">
        <v>40520</v>
      </c>
      <c r="D39" s="7"/>
      <c r="E39" s="7"/>
      <c r="F39" s="31"/>
      <c r="G39" s="7">
        <f t="shared" si="0"/>
        <v>40520</v>
      </c>
      <c r="H39" s="7"/>
      <c r="I39" s="54" t="s">
        <v>178</v>
      </c>
      <c r="K39" s="30" t="s">
        <v>70</v>
      </c>
      <c r="L39" s="27" t="s">
        <v>301</v>
      </c>
    </row>
    <row r="40" spans="1:12" ht="51" customHeight="1">
      <c r="A40" s="26" t="s">
        <v>307</v>
      </c>
      <c r="B40" s="5" t="s">
        <v>309</v>
      </c>
      <c r="C40" s="64">
        <v>1500750</v>
      </c>
      <c r="D40" s="7"/>
      <c r="E40" s="7"/>
      <c r="F40" s="31"/>
      <c r="G40" s="60">
        <v>1500300</v>
      </c>
      <c r="H40" s="7"/>
      <c r="I40" s="55" t="s">
        <v>178</v>
      </c>
      <c r="K40" s="30" t="s">
        <v>70</v>
      </c>
      <c r="L40" s="27" t="s">
        <v>304</v>
      </c>
    </row>
    <row r="41" spans="1:12" ht="48" customHeight="1">
      <c r="A41" s="26" t="s">
        <v>308</v>
      </c>
      <c r="B41" s="5" t="s">
        <v>309</v>
      </c>
      <c r="C41" s="64">
        <v>1500000</v>
      </c>
      <c r="D41" s="7"/>
      <c r="E41" s="7"/>
      <c r="F41" s="31"/>
      <c r="G41" s="60">
        <v>1499520</v>
      </c>
      <c r="H41" s="7"/>
      <c r="I41" s="55" t="s">
        <v>178</v>
      </c>
      <c r="K41" s="30" t="s">
        <v>70</v>
      </c>
      <c r="L41" s="27" t="s">
        <v>305</v>
      </c>
    </row>
    <row r="42" spans="1:12" ht="51" customHeight="1">
      <c r="A42" s="26" t="s">
        <v>308</v>
      </c>
      <c r="B42" s="5" t="s">
        <v>309</v>
      </c>
      <c r="C42" s="64">
        <v>1652550</v>
      </c>
      <c r="D42" s="7"/>
      <c r="E42" s="7"/>
      <c r="F42" s="31"/>
      <c r="G42" s="60">
        <v>1651950</v>
      </c>
      <c r="H42" s="7"/>
      <c r="I42" s="55" t="s">
        <v>178</v>
      </c>
      <c r="K42" s="30" t="s">
        <v>70</v>
      </c>
      <c r="L42" s="27" t="s">
        <v>306</v>
      </c>
    </row>
    <row r="43" spans="1:12" ht="19.5" customHeight="1">
      <c r="A43" s="67" t="s">
        <v>315</v>
      </c>
      <c r="B43" s="5"/>
      <c r="C43" s="65">
        <v>10227000</v>
      </c>
      <c r="D43" s="7"/>
      <c r="E43" s="7"/>
      <c r="F43" s="31"/>
      <c r="G43" s="7">
        <f t="shared" ref="G43:G51" si="1">+C43</f>
        <v>10227000</v>
      </c>
      <c r="H43" s="7"/>
      <c r="I43" s="55" t="s">
        <v>178</v>
      </c>
      <c r="K43" s="66" t="s">
        <v>314</v>
      </c>
      <c r="L43" s="27" t="s">
        <v>310</v>
      </c>
    </row>
    <row r="44" spans="1:12" ht="19.5" customHeight="1">
      <c r="A44" s="67" t="s">
        <v>316</v>
      </c>
      <c r="B44" s="5"/>
      <c r="C44" s="65">
        <v>15000000</v>
      </c>
      <c r="D44" s="7"/>
      <c r="E44" s="7"/>
      <c r="F44" s="31"/>
      <c r="G44" s="7">
        <f t="shared" si="1"/>
        <v>15000000</v>
      </c>
      <c r="H44" s="7"/>
      <c r="I44" s="55" t="s">
        <v>178</v>
      </c>
      <c r="K44" s="66" t="s">
        <v>314</v>
      </c>
      <c r="L44" s="27" t="s">
        <v>311</v>
      </c>
    </row>
    <row r="45" spans="1:12" ht="20.25" customHeight="1">
      <c r="A45" s="67" t="s">
        <v>316</v>
      </c>
      <c r="B45" s="5"/>
      <c r="C45" s="65">
        <v>9645000</v>
      </c>
      <c r="D45" s="7"/>
      <c r="E45" s="7"/>
      <c r="F45" s="31"/>
      <c r="G45" s="7">
        <f t="shared" si="1"/>
        <v>9645000</v>
      </c>
      <c r="H45" s="7"/>
      <c r="I45" s="55" t="s">
        <v>178</v>
      </c>
      <c r="K45" s="66" t="s">
        <v>314</v>
      </c>
      <c r="L45" s="27" t="s">
        <v>312</v>
      </c>
    </row>
    <row r="46" spans="1:12" ht="18.75" customHeight="1">
      <c r="A46" s="67" t="s">
        <v>316</v>
      </c>
      <c r="B46" s="5"/>
      <c r="C46" s="65">
        <v>15115000</v>
      </c>
      <c r="D46" s="7"/>
      <c r="E46" s="7"/>
      <c r="F46" s="31"/>
      <c r="G46" s="7">
        <f t="shared" si="1"/>
        <v>15115000</v>
      </c>
      <c r="H46" s="7"/>
      <c r="I46" s="55" t="s">
        <v>178</v>
      </c>
      <c r="K46" s="66" t="s">
        <v>314</v>
      </c>
      <c r="L46" s="27" t="s">
        <v>313</v>
      </c>
    </row>
    <row r="47" spans="1:12" ht="19.5" customHeight="1">
      <c r="A47" s="67" t="s">
        <v>318</v>
      </c>
      <c r="B47" s="5"/>
      <c r="C47" s="65">
        <v>55336869.380000003</v>
      </c>
      <c r="D47" s="7"/>
      <c r="E47" s="7"/>
      <c r="F47" s="31"/>
      <c r="G47" s="7">
        <f t="shared" si="1"/>
        <v>55336869.380000003</v>
      </c>
      <c r="H47" s="7"/>
      <c r="I47" s="55" t="s">
        <v>178</v>
      </c>
      <c r="K47" s="66" t="s">
        <v>317</v>
      </c>
      <c r="L47" s="27"/>
    </row>
    <row r="48" spans="1:12" ht="37.5" customHeight="1">
      <c r="A48" s="26" t="s">
        <v>271</v>
      </c>
      <c r="B48" s="13" t="s">
        <v>272</v>
      </c>
      <c r="C48" s="60">
        <v>480303.98</v>
      </c>
      <c r="D48" s="14"/>
      <c r="E48" s="14"/>
      <c r="F48" s="15"/>
      <c r="G48" s="7">
        <f t="shared" si="1"/>
        <v>480303.98</v>
      </c>
      <c r="H48" s="14"/>
      <c r="I48" s="54" t="s">
        <v>178</v>
      </c>
      <c r="K48" s="62" t="s">
        <v>264</v>
      </c>
      <c r="L48" s="27" t="s">
        <v>270</v>
      </c>
    </row>
    <row r="49" spans="1:12" ht="42.75" customHeight="1">
      <c r="A49" s="26" t="s">
        <v>263</v>
      </c>
      <c r="B49" s="5" t="s">
        <v>18</v>
      </c>
      <c r="C49" s="29">
        <v>330891.11</v>
      </c>
      <c r="D49" s="7"/>
      <c r="E49" s="7"/>
      <c r="F49" s="43"/>
      <c r="G49" s="7">
        <f t="shared" si="1"/>
        <v>330891.11</v>
      </c>
      <c r="H49" s="7"/>
      <c r="I49" s="54" t="s">
        <v>178</v>
      </c>
      <c r="K49" s="30">
        <v>3917</v>
      </c>
      <c r="L49" s="27" t="s">
        <v>262</v>
      </c>
    </row>
    <row r="50" spans="1:12" ht="41.25" customHeight="1">
      <c r="A50" s="26" t="s">
        <v>278</v>
      </c>
      <c r="B50" s="13" t="s">
        <v>276</v>
      </c>
      <c r="C50" s="60">
        <v>1020320</v>
      </c>
      <c r="D50" s="14"/>
      <c r="E50" s="14"/>
      <c r="F50" s="15"/>
      <c r="G50" s="7">
        <f t="shared" si="1"/>
        <v>1020320</v>
      </c>
      <c r="H50" s="14"/>
      <c r="I50" s="54" t="s">
        <v>178</v>
      </c>
      <c r="K50" s="30" t="s">
        <v>273</v>
      </c>
      <c r="L50" s="27" t="s">
        <v>275</v>
      </c>
    </row>
    <row r="51" spans="1:12" ht="40.5" customHeight="1">
      <c r="A51" s="26" t="s">
        <v>277</v>
      </c>
      <c r="B51" s="13" t="s">
        <v>276</v>
      </c>
      <c r="C51" s="60">
        <v>37000000</v>
      </c>
      <c r="D51" s="14"/>
      <c r="E51" s="14"/>
      <c r="F51" s="15"/>
      <c r="G51" s="7">
        <f t="shared" si="1"/>
        <v>37000000</v>
      </c>
      <c r="H51" s="14"/>
      <c r="I51" s="54" t="s">
        <v>178</v>
      </c>
      <c r="K51" s="30" t="s">
        <v>273</v>
      </c>
      <c r="L51" s="27" t="s">
        <v>274</v>
      </c>
    </row>
    <row r="52" spans="1:12" ht="44.25" customHeight="1">
      <c r="A52" s="45" t="s">
        <v>22</v>
      </c>
      <c r="B52" s="2"/>
      <c r="C52" s="7"/>
      <c r="D52" s="7"/>
      <c r="E52" s="7"/>
      <c r="F52" s="31"/>
      <c r="G52" s="7"/>
      <c r="H52" s="7"/>
      <c r="I52" s="38"/>
      <c r="K52" s="46"/>
      <c r="L52" s="46"/>
    </row>
    <row r="53" spans="1:12" ht="33.75" customHeight="1">
      <c r="A53" s="26" t="s">
        <v>203</v>
      </c>
      <c r="B53" s="5" t="s">
        <v>19</v>
      </c>
      <c r="C53" s="28">
        <v>644000</v>
      </c>
      <c r="D53" s="7"/>
      <c r="E53" s="7"/>
      <c r="F53" s="58">
        <v>1</v>
      </c>
      <c r="G53" s="57">
        <v>643430</v>
      </c>
      <c r="H53" s="7"/>
      <c r="I53" s="53" t="s">
        <v>154</v>
      </c>
      <c r="J53" s="48"/>
      <c r="K53" s="56" t="s">
        <v>13</v>
      </c>
      <c r="L53" s="27" t="s">
        <v>202</v>
      </c>
    </row>
    <row r="54" spans="1:12" ht="27.75" customHeight="1">
      <c r="A54" s="26" t="s">
        <v>206</v>
      </c>
      <c r="B54" s="5" t="s">
        <v>16</v>
      </c>
      <c r="C54" s="59">
        <v>314800</v>
      </c>
      <c r="D54" s="7"/>
      <c r="E54" s="7"/>
      <c r="F54" s="58">
        <v>1</v>
      </c>
      <c r="G54" s="57">
        <v>314600</v>
      </c>
      <c r="H54" s="7"/>
      <c r="I54" s="53" t="s">
        <v>205</v>
      </c>
      <c r="K54" s="56" t="s">
        <v>13</v>
      </c>
      <c r="L54" s="27" t="s">
        <v>204</v>
      </c>
    </row>
    <row r="55" spans="1:12" ht="49.5" customHeight="1">
      <c r="A55" s="26" t="s">
        <v>209</v>
      </c>
      <c r="B55" s="5" t="s">
        <v>93</v>
      </c>
      <c r="C55" s="60">
        <v>4175839</v>
      </c>
      <c r="D55" s="7"/>
      <c r="E55" s="7"/>
      <c r="F55" s="58">
        <v>1</v>
      </c>
      <c r="G55" s="60">
        <v>4170057.2</v>
      </c>
      <c r="H55" s="7"/>
      <c r="I55" s="53" t="s">
        <v>208</v>
      </c>
      <c r="K55" s="56" t="s">
        <v>13</v>
      </c>
      <c r="L55" s="27" t="s">
        <v>207</v>
      </c>
    </row>
    <row r="56" spans="1:12" ht="38.25" customHeight="1">
      <c r="A56" s="26" t="s">
        <v>212</v>
      </c>
      <c r="B56" s="61" t="s">
        <v>94</v>
      </c>
      <c r="C56" s="60">
        <v>3652065</v>
      </c>
      <c r="D56" s="7"/>
      <c r="E56" s="60"/>
      <c r="F56" s="58">
        <v>0.6</v>
      </c>
      <c r="G56" s="60">
        <v>2185596.7200000002</v>
      </c>
      <c r="H56" s="7"/>
      <c r="I56" s="53" t="s">
        <v>211</v>
      </c>
      <c r="K56" s="56" t="s">
        <v>13</v>
      </c>
      <c r="L56" s="27" t="s">
        <v>210</v>
      </c>
    </row>
    <row r="57" spans="1:12" ht="47.25" customHeight="1">
      <c r="A57" s="26" t="s">
        <v>322</v>
      </c>
      <c r="B57" s="5" t="s">
        <v>15</v>
      </c>
      <c r="C57" s="60">
        <v>1794383</v>
      </c>
      <c r="D57" s="7"/>
      <c r="E57" s="7"/>
      <c r="F57" s="58">
        <v>1</v>
      </c>
      <c r="G57" s="60">
        <f>1071690.75+714460.5</f>
        <v>1786151.25</v>
      </c>
      <c r="H57" s="7"/>
      <c r="I57" s="53" t="s">
        <v>165</v>
      </c>
      <c r="K57" s="56" t="s">
        <v>13</v>
      </c>
      <c r="L57" s="27" t="s">
        <v>213</v>
      </c>
    </row>
    <row r="58" spans="1:12" ht="52.5" customHeight="1">
      <c r="A58" s="26" t="s">
        <v>214</v>
      </c>
      <c r="B58" s="5" t="s">
        <v>215</v>
      </c>
      <c r="C58" s="60">
        <v>4076795</v>
      </c>
      <c r="D58" s="7"/>
      <c r="E58" s="7"/>
      <c r="F58" s="31"/>
      <c r="G58" s="7">
        <f>+C58</f>
        <v>4076795</v>
      </c>
      <c r="H58" s="7"/>
      <c r="I58" s="54" t="s">
        <v>178</v>
      </c>
      <c r="K58" s="56" t="s">
        <v>13</v>
      </c>
      <c r="L58" s="27" t="s">
        <v>61</v>
      </c>
    </row>
    <row r="59" spans="1:12" ht="48" customHeight="1">
      <c r="A59" s="26" t="s">
        <v>216</v>
      </c>
      <c r="B59" s="5" t="s">
        <v>217</v>
      </c>
      <c r="C59" s="60">
        <v>2692805</v>
      </c>
      <c r="D59" s="7"/>
      <c r="E59" s="7"/>
      <c r="F59" s="31"/>
      <c r="G59" s="7">
        <f t="shared" ref="G59:G77" si="2">+C59</f>
        <v>2692805</v>
      </c>
      <c r="H59" s="7"/>
      <c r="I59" s="54" t="s">
        <v>178</v>
      </c>
      <c r="K59" s="56" t="s">
        <v>13</v>
      </c>
      <c r="L59" s="27" t="s">
        <v>62</v>
      </c>
    </row>
    <row r="60" spans="1:12" ht="30" customHeight="1">
      <c r="A60" s="26" t="s">
        <v>219</v>
      </c>
      <c r="B60" s="5" t="s">
        <v>220</v>
      </c>
      <c r="C60" s="60">
        <v>1096696</v>
      </c>
      <c r="D60" s="7"/>
      <c r="E60" s="7"/>
      <c r="F60" s="43"/>
      <c r="G60" s="7">
        <f t="shared" si="2"/>
        <v>1096696</v>
      </c>
      <c r="H60" s="7"/>
      <c r="I60" s="54" t="s">
        <v>178</v>
      </c>
      <c r="K60" s="56" t="s">
        <v>13</v>
      </c>
      <c r="L60" s="27" t="s">
        <v>218</v>
      </c>
    </row>
    <row r="61" spans="1:12" ht="36.75" customHeight="1">
      <c r="A61" s="26" t="s">
        <v>323</v>
      </c>
      <c r="B61" s="5" t="s">
        <v>222</v>
      </c>
      <c r="C61" s="60">
        <v>2464200</v>
      </c>
      <c r="D61" s="7"/>
      <c r="E61" s="7"/>
      <c r="F61" s="43"/>
      <c r="G61" s="7">
        <f t="shared" si="2"/>
        <v>2464200</v>
      </c>
      <c r="H61" s="7"/>
      <c r="I61" s="54" t="s">
        <v>178</v>
      </c>
      <c r="K61" s="56" t="s">
        <v>13</v>
      </c>
      <c r="L61" s="27" t="s">
        <v>221</v>
      </c>
    </row>
    <row r="62" spans="1:12" ht="42" customHeight="1">
      <c r="A62" s="26" t="s">
        <v>324</v>
      </c>
      <c r="B62" s="5" t="s">
        <v>21</v>
      </c>
      <c r="C62" s="60">
        <v>5274600</v>
      </c>
      <c r="D62" s="7"/>
      <c r="E62" s="7"/>
      <c r="F62" s="43"/>
      <c r="G62" s="7">
        <f t="shared" si="2"/>
        <v>5274600</v>
      </c>
      <c r="H62" s="7"/>
      <c r="I62" s="54" t="s">
        <v>178</v>
      </c>
      <c r="K62" s="56" t="s">
        <v>13</v>
      </c>
      <c r="L62" s="27" t="s">
        <v>223</v>
      </c>
    </row>
    <row r="63" spans="1:12" ht="36" customHeight="1">
      <c r="A63" s="26" t="s">
        <v>225</v>
      </c>
      <c r="B63" s="5" t="s">
        <v>226</v>
      </c>
      <c r="C63" s="60">
        <v>1762300</v>
      </c>
      <c r="D63" s="7"/>
      <c r="E63" s="7"/>
      <c r="F63" s="43"/>
      <c r="G63" s="7">
        <f t="shared" si="2"/>
        <v>1762300</v>
      </c>
      <c r="H63" s="7"/>
      <c r="I63" s="54" t="s">
        <v>178</v>
      </c>
      <c r="K63" s="56" t="s">
        <v>13</v>
      </c>
      <c r="L63" s="27" t="s">
        <v>224</v>
      </c>
    </row>
    <row r="64" spans="1:12" ht="28.5" customHeight="1">
      <c r="A64" s="26" t="s">
        <v>228</v>
      </c>
      <c r="B64" s="5" t="s">
        <v>21</v>
      </c>
      <c r="C64" s="60">
        <v>1701800</v>
      </c>
      <c r="D64" s="7"/>
      <c r="E64" s="7"/>
      <c r="F64" s="43"/>
      <c r="G64" s="7">
        <f t="shared" si="2"/>
        <v>1701800</v>
      </c>
      <c r="H64" s="7"/>
      <c r="I64" s="54" t="s">
        <v>178</v>
      </c>
      <c r="K64" s="56" t="s">
        <v>13</v>
      </c>
      <c r="L64" s="27" t="s">
        <v>227</v>
      </c>
    </row>
    <row r="65" spans="1:12" ht="51.75" customHeight="1">
      <c r="A65" s="26" t="s">
        <v>230</v>
      </c>
      <c r="B65" s="5" t="s">
        <v>229</v>
      </c>
      <c r="C65" s="60">
        <v>790400</v>
      </c>
      <c r="D65" s="7"/>
      <c r="E65" s="7"/>
      <c r="F65" s="43"/>
      <c r="G65" s="7">
        <f t="shared" si="2"/>
        <v>790400</v>
      </c>
      <c r="H65" s="7"/>
      <c r="I65" s="54" t="s">
        <v>178</v>
      </c>
      <c r="K65" s="56" t="s">
        <v>13</v>
      </c>
      <c r="L65" s="27" t="s">
        <v>232</v>
      </c>
    </row>
    <row r="66" spans="1:12" ht="35.25" customHeight="1">
      <c r="A66" s="26" t="s">
        <v>233</v>
      </c>
      <c r="B66" s="5" t="s">
        <v>234</v>
      </c>
      <c r="C66" s="60">
        <v>1918704</v>
      </c>
      <c r="D66" s="7"/>
      <c r="E66" s="7"/>
      <c r="F66" s="43"/>
      <c r="G66" s="7">
        <f t="shared" si="2"/>
        <v>1918704</v>
      </c>
      <c r="H66" s="7"/>
      <c r="I66" s="54" t="s">
        <v>178</v>
      </c>
      <c r="K66" s="56" t="s">
        <v>13</v>
      </c>
      <c r="L66" s="27" t="s">
        <v>231</v>
      </c>
    </row>
    <row r="67" spans="1:12" ht="26.25" customHeight="1">
      <c r="A67" s="26" t="s">
        <v>236</v>
      </c>
      <c r="B67" s="5" t="s">
        <v>18</v>
      </c>
      <c r="C67" s="60">
        <v>2802300</v>
      </c>
      <c r="D67" s="7"/>
      <c r="E67" s="7"/>
      <c r="F67" s="43"/>
      <c r="G67" s="7">
        <f t="shared" si="2"/>
        <v>2802300</v>
      </c>
      <c r="H67" s="7"/>
      <c r="I67" s="54" t="s">
        <v>178</v>
      </c>
      <c r="K67" s="56" t="s">
        <v>13</v>
      </c>
      <c r="L67" s="27" t="s">
        <v>235</v>
      </c>
    </row>
    <row r="68" spans="1:12" ht="21.75" customHeight="1">
      <c r="A68" s="26" t="s">
        <v>239</v>
      </c>
      <c r="B68" s="5" t="s">
        <v>238</v>
      </c>
      <c r="C68" s="60">
        <v>872900</v>
      </c>
      <c r="D68" s="7"/>
      <c r="E68" s="7"/>
      <c r="F68" s="43"/>
      <c r="G68" s="7">
        <f t="shared" si="2"/>
        <v>872900</v>
      </c>
      <c r="H68" s="7"/>
      <c r="I68" s="54" t="s">
        <v>178</v>
      </c>
      <c r="K68" s="56" t="s">
        <v>13</v>
      </c>
      <c r="L68" s="27" t="s">
        <v>237</v>
      </c>
    </row>
    <row r="69" spans="1:12" ht="36.75" customHeight="1">
      <c r="A69" s="26" t="s">
        <v>241</v>
      </c>
      <c r="B69" s="5" t="s">
        <v>326</v>
      </c>
      <c r="C69" s="60">
        <v>5932350</v>
      </c>
      <c r="D69" s="7"/>
      <c r="E69" s="7"/>
      <c r="F69" s="43"/>
      <c r="G69" s="7">
        <f t="shared" si="2"/>
        <v>5932350</v>
      </c>
      <c r="H69" s="7"/>
      <c r="I69" s="54" t="s">
        <v>178</v>
      </c>
      <c r="K69" s="56" t="s">
        <v>13</v>
      </c>
      <c r="L69" s="27" t="s">
        <v>240</v>
      </c>
    </row>
    <row r="70" spans="1:12" ht="22.5" customHeight="1">
      <c r="A70" s="26" t="s">
        <v>243</v>
      </c>
      <c r="B70" s="5" t="s">
        <v>244</v>
      </c>
      <c r="C70" s="60">
        <v>4876500</v>
      </c>
      <c r="D70" s="7"/>
      <c r="E70" s="7"/>
      <c r="F70" s="43"/>
      <c r="G70" s="7">
        <f t="shared" si="2"/>
        <v>4876500</v>
      </c>
      <c r="H70" s="7"/>
      <c r="I70" s="54" t="s">
        <v>178</v>
      </c>
      <c r="K70" s="56" t="s">
        <v>13</v>
      </c>
      <c r="L70" s="27" t="s">
        <v>242</v>
      </c>
    </row>
    <row r="71" spans="1:12" ht="31.5">
      <c r="A71" s="26" t="s">
        <v>246</v>
      </c>
      <c r="B71" s="5" t="s">
        <v>247</v>
      </c>
      <c r="C71" s="60">
        <v>957500</v>
      </c>
      <c r="D71" s="7"/>
      <c r="E71" s="7"/>
      <c r="F71" s="43"/>
      <c r="G71" s="7">
        <f t="shared" si="2"/>
        <v>957500</v>
      </c>
      <c r="H71" s="7"/>
      <c r="I71" s="54" t="s">
        <v>178</v>
      </c>
      <c r="K71" s="56" t="s">
        <v>13</v>
      </c>
      <c r="L71" s="27" t="s">
        <v>245</v>
      </c>
    </row>
    <row r="72" spans="1:12" ht="31.5">
      <c r="A72" s="26" t="s">
        <v>249</v>
      </c>
      <c r="B72" s="5" t="s">
        <v>250</v>
      </c>
      <c r="C72" s="60">
        <v>325800</v>
      </c>
      <c r="D72" s="7"/>
      <c r="E72" s="7"/>
      <c r="F72" s="43"/>
      <c r="G72" s="7">
        <f t="shared" si="2"/>
        <v>325800</v>
      </c>
      <c r="H72" s="7"/>
      <c r="I72" s="54" t="s">
        <v>178</v>
      </c>
      <c r="K72" s="56" t="s">
        <v>13</v>
      </c>
      <c r="L72" s="27" t="s">
        <v>248</v>
      </c>
    </row>
    <row r="73" spans="1:12" ht="31.5">
      <c r="A73" s="26" t="s">
        <v>252</v>
      </c>
      <c r="B73" s="5" t="s">
        <v>253</v>
      </c>
      <c r="C73" s="60">
        <f>1082279+144761</f>
        <v>1227040</v>
      </c>
      <c r="D73" s="7"/>
      <c r="E73" s="7"/>
      <c r="F73" s="43"/>
      <c r="G73" s="7">
        <f t="shared" si="2"/>
        <v>1227040</v>
      </c>
      <c r="H73" s="7"/>
      <c r="I73" s="54" t="s">
        <v>178</v>
      </c>
      <c r="K73" s="56" t="s">
        <v>13</v>
      </c>
      <c r="L73" s="27" t="s">
        <v>251</v>
      </c>
    </row>
    <row r="74" spans="1:12" ht="31.5">
      <c r="A74" s="26" t="s">
        <v>255</v>
      </c>
      <c r="B74" s="5" t="s">
        <v>21</v>
      </c>
      <c r="C74" s="60">
        <v>9226000</v>
      </c>
      <c r="D74" s="7"/>
      <c r="E74" s="7"/>
      <c r="F74" s="43"/>
      <c r="G74" s="7">
        <f t="shared" si="2"/>
        <v>9226000</v>
      </c>
      <c r="H74" s="7"/>
      <c r="I74" s="54" t="s">
        <v>178</v>
      </c>
      <c r="K74" s="56" t="s">
        <v>13</v>
      </c>
      <c r="L74" s="27" t="s">
        <v>254</v>
      </c>
    </row>
    <row r="75" spans="1:12" ht="36" customHeight="1">
      <c r="A75" s="26" t="s">
        <v>257</v>
      </c>
      <c r="B75" s="22" t="s">
        <v>258</v>
      </c>
      <c r="C75" s="60">
        <v>19409216</v>
      </c>
      <c r="D75" s="7"/>
      <c r="E75" s="7"/>
      <c r="F75" s="43"/>
      <c r="G75" s="7">
        <f t="shared" si="2"/>
        <v>19409216</v>
      </c>
      <c r="H75" s="7"/>
      <c r="I75" s="54" t="s">
        <v>178</v>
      </c>
      <c r="K75" s="56" t="s">
        <v>13</v>
      </c>
      <c r="L75" s="27" t="s">
        <v>256</v>
      </c>
    </row>
    <row r="76" spans="1:12" ht="37.5" customHeight="1">
      <c r="A76" s="26" t="s">
        <v>261</v>
      </c>
      <c r="B76" s="5" t="s">
        <v>104</v>
      </c>
      <c r="C76" s="29">
        <v>545054</v>
      </c>
      <c r="D76" s="7"/>
      <c r="E76" s="7"/>
      <c r="F76" s="43"/>
      <c r="G76" s="7">
        <f t="shared" si="2"/>
        <v>545054</v>
      </c>
      <c r="H76" s="7"/>
      <c r="I76" s="53" t="s">
        <v>260</v>
      </c>
      <c r="K76" s="30">
        <v>3917</v>
      </c>
      <c r="L76" s="27" t="s">
        <v>259</v>
      </c>
    </row>
    <row r="77" spans="1:12" ht="31.5" customHeight="1">
      <c r="A77" s="26" t="s">
        <v>68</v>
      </c>
      <c r="B77" s="5"/>
      <c r="C77" s="60">
        <f>1000000+975000</f>
        <v>1975000</v>
      </c>
      <c r="D77" s="7"/>
      <c r="E77" s="7"/>
      <c r="F77" s="43"/>
      <c r="G77" s="7">
        <f t="shared" si="2"/>
        <v>1975000</v>
      </c>
      <c r="H77" s="7"/>
      <c r="I77" s="39"/>
      <c r="K77" s="30">
        <v>8915</v>
      </c>
      <c r="L77" s="30"/>
    </row>
    <row r="78" spans="1:12">
      <c r="A78" s="26"/>
      <c r="B78" s="5"/>
      <c r="C78" s="44"/>
      <c r="D78" s="7"/>
      <c r="E78" s="7"/>
      <c r="F78" s="31"/>
      <c r="G78" s="7"/>
      <c r="H78" s="7"/>
      <c r="I78" s="40"/>
      <c r="K78" s="46"/>
      <c r="L78" s="27"/>
    </row>
    <row r="79" spans="1:12">
      <c r="A79" s="18" t="s">
        <v>23</v>
      </c>
      <c r="B79" s="5"/>
      <c r="C79" s="7"/>
      <c r="D79" s="7"/>
      <c r="E79" s="7"/>
      <c r="F79" s="8"/>
      <c r="G79" s="7"/>
      <c r="H79" s="7"/>
      <c r="I79" s="9"/>
      <c r="K79" s="46"/>
      <c r="L79" s="46"/>
    </row>
    <row r="80" spans="1:12">
      <c r="A80" s="26" t="s">
        <v>266</v>
      </c>
      <c r="B80" s="13" t="s">
        <v>18</v>
      </c>
      <c r="C80" s="60">
        <v>1126019.03</v>
      </c>
      <c r="D80" s="14"/>
      <c r="E80" s="14"/>
      <c r="F80" s="15"/>
      <c r="G80" s="7">
        <f t="shared" ref="G80:G82" si="3">+C80</f>
        <v>1126019.03</v>
      </c>
      <c r="H80" s="14"/>
      <c r="I80" s="54" t="s">
        <v>178</v>
      </c>
      <c r="K80" s="62" t="s">
        <v>264</v>
      </c>
      <c r="L80" s="27" t="s">
        <v>265</v>
      </c>
    </row>
    <row r="81" spans="1:12" ht="31.5">
      <c r="A81" s="26" t="s">
        <v>268</v>
      </c>
      <c r="B81" s="13" t="s">
        <v>269</v>
      </c>
      <c r="C81" s="60">
        <v>3137237</v>
      </c>
      <c r="D81" s="14"/>
      <c r="E81" s="14"/>
      <c r="F81" s="15"/>
      <c r="G81" s="7">
        <f t="shared" si="3"/>
        <v>3137237</v>
      </c>
      <c r="H81" s="14"/>
      <c r="I81" s="54" t="s">
        <v>178</v>
      </c>
      <c r="K81" s="62" t="s">
        <v>264</v>
      </c>
      <c r="L81" s="27" t="s">
        <v>267</v>
      </c>
    </row>
    <row r="82" spans="1:12" ht="31.5">
      <c r="A82" s="26" t="s">
        <v>281</v>
      </c>
      <c r="B82" s="13" t="s">
        <v>280</v>
      </c>
      <c r="C82" s="60">
        <v>112187</v>
      </c>
      <c r="D82" s="14"/>
      <c r="E82" s="14"/>
      <c r="F82" s="15"/>
      <c r="G82" s="7">
        <f t="shared" si="3"/>
        <v>112187</v>
      </c>
      <c r="H82" s="14"/>
      <c r="I82" s="54" t="s">
        <v>178</v>
      </c>
      <c r="K82" s="30">
        <v>8919</v>
      </c>
      <c r="L82" s="27" t="s">
        <v>279</v>
      </c>
    </row>
  </sheetData>
  <mergeCells count="11"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82" orientation="landscape" horizontalDpi="300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23"/>
  <sheetViews>
    <sheetView topLeftCell="A217" zoomScaleSheetLayoutView="106" workbookViewId="0">
      <selection activeCell="B231" sqref="B231"/>
    </sheetView>
  </sheetViews>
  <sheetFormatPr defaultRowHeight="15.75"/>
  <cols>
    <col min="1" max="1" width="47.140625" style="1" customWidth="1"/>
    <col min="2" max="2" width="22.85546875" style="1" customWidth="1"/>
    <col min="3" max="3" width="19" style="1" customWidth="1"/>
    <col min="4" max="4" width="14.85546875" style="1" customWidth="1"/>
    <col min="5" max="5" width="19.85546875" style="1" customWidth="1"/>
    <col min="6" max="6" width="14.42578125" style="1" customWidth="1"/>
    <col min="7" max="7" width="17.5703125" style="1" customWidth="1"/>
    <col min="8" max="8" width="18" style="1" customWidth="1"/>
    <col min="9" max="9" width="12.85546875" style="1" customWidth="1"/>
    <col min="10" max="10" width="3.28515625" style="1" hidden="1" customWidth="1"/>
    <col min="11" max="11" width="9.140625" style="1" hidden="1" customWidth="1"/>
    <col min="12" max="12" width="11.140625" style="1" hidden="1" customWidth="1"/>
    <col min="13" max="13" width="0" style="1" hidden="1" customWidth="1"/>
    <col min="14" max="16384" width="9.140625" style="1"/>
  </cols>
  <sheetData>
    <row r="1" spans="1:12">
      <c r="A1" s="1" t="s">
        <v>0</v>
      </c>
    </row>
    <row r="3" spans="1:12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12">
      <c r="A4" s="107" t="s">
        <v>327</v>
      </c>
      <c r="B4" s="107"/>
      <c r="C4" s="107"/>
      <c r="D4" s="107"/>
      <c r="E4" s="107"/>
      <c r="F4" s="107"/>
      <c r="G4" s="107"/>
      <c r="H4" s="107"/>
      <c r="I4" s="107"/>
    </row>
    <row r="6" spans="1:12">
      <c r="A6" s="1" t="s">
        <v>2</v>
      </c>
    </row>
    <row r="8" spans="1:12">
      <c r="A8" s="108" t="s">
        <v>3</v>
      </c>
      <c r="B8" s="108" t="s">
        <v>4</v>
      </c>
      <c r="C8" s="108" t="s">
        <v>5</v>
      </c>
      <c r="D8" s="108" t="s">
        <v>6</v>
      </c>
      <c r="E8" s="110" t="s">
        <v>7</v>
      </c>
      <c r="F8" s="112" t="s">
        <v>10</v>
      </c>
      <c r="G8" s="113"/>
      <c r="H8" s="110" t="s">
        <v>11</v>
      </c>
      <c r="I8" s="110" t="s">
        <v>147</v>
      </c>
    </row>
    <row r="9" spans="1:12" ht="47.25">
      <c r="A9" s="109"/>
      <c r="B9" s="109"/>
      <c r="C9" s="109"/>
      <c r="D9" s="109"/>
      <c r="E9" s="111"/>
      <c r="F9" s="2" t="s">
        <v>8</v>
      </c>
      <c r="G9" s="2" t="s">
        <v>9</v>
      </c>
      <c r="H9" s="111"/>
      <c r="I9" s="111"/>
      <c r="K9" s="107" t="s">
        <v>325</v>
      </c>
      <c r="L9" s="107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>
      <c r="A11" s="22"/>
      <c r="B11" s="6"/>
      <c r="C11" s="10"/>
      <c r="D11" s="7"/>
      <c r="E11" s="7"/>
      <c r="F11" s="31"/>
      <c r="G11" s="7"/>
      <c r="H11" s="7"/>
      <c r="I11" s="32"/>
      <c r="K11" s="23"/>
      <c r="L11" s="24"/>
    </row>
    <row r="12" spans="1:12" ht="47.25" customHeight="1">
      <c r="A12" s="41" t="s">
        <v>555</v>
      </c>
      <c r="B12" s="5" t="s">
        <v>149</v>
      </c>
      <c r="C12" s="28">
        <f>1780839.23+1187226.15</f>
        <v>2968065.38</v>
      </c>
      <c r="D12" s="94" t="s">
        <v>851</v>
      </c>
      <c r="E12" s="95">
        <v>42153</v>
      </c>
      <c r="F12" s="87">
        <v>1</v>
      </c>
      <c r="G12" s="28">
        <v>2973554</v>
      </c>
      <c r="H12" s="7"/>
      <c r="I12" s="54" t="s">
        <v>178</v>
      </c>
      <c r="K12" s="23">
        <v>6911</v>
      </c>
      <c r="L12" s="24" t="s">
        <v>328</v>
      </c>
    </row>
    <row r="13" spans="1:12" ht="42.75" customHeight="1">
      <c r="A13" s="41" t="s">
        <v>330</v>
      </c>
      <c r="B13" s="5" t="s">
        <v>329</v>
      </c>
      <c r="C13" s="28">
        <v>1504565</v>
      </c>
      <c r="D13" s="96">
        <v>42052</v>
      </c>
      <c r="E13" s="96">
        <v>42053</v>
      </c>
      <c r="F13" s="87">
        <v>1</v>
      </c>
      <c r="G13" s="28">
        <v>1504565</v>
      </c>
      <c r="H13" s="7"/>
      <c r="I13" s="54" t="s">
        <v>178</v>
      </c>
      <c r="K13" s="23">
        <v>6911</v>
      </c>
      <c r="L13" s="24" t="s">
        <v>153</v>
      </c>
    </row>
    <row r="14" spans="1:12" ht="49.5" customHeight="1">
      <c r="A14" s="41" t="s">
        <v>556</v>
      </c>
      <c r="B14" s="5" t="s">
        <v>332</v>
      </c>
      <c r="C14" s="28">
        <v>1444560</v>
      </c>
      <c r="D14" s="115" t="s">
        <v>852</v>
      </c>
      <c r="E14" s="116"/>
      <c r="F14" s="87">
        <v>1</v>
      </c>
      <c r="G14" s="28">
        <v>1444560</v>
      </c>
      <c r="H14" s="7"/>
      <c r="I14" s="54" t="s">
        <v>178</v>
      </c>
      <c r="K14" s="23">
        <v>6911</v>
      </c>
      <c r="L14" s="24" t="s">
        <v>155</v>
      </c>
    </row>
    <row r="15" spans="1:12" ht="53.25" customHeight="1">
      <c r="A15" s="41" t="s">
        <v>331</v>
      </c>
      <c r="B15" s="5" t="s">
        <v>332</v>
      </c>
      <c r="C15" s="28">
        <v>216995.8</v>
      </c>
      <c r="D15" s="115" t="s">
        <v>853</v>
      </c>
      <c r="E15" s="116"/>
      <c r="F15" s="87">
        <v>1</v>
      </c>
      <c r="G15" s="28">
        <v>216995.8</v>
      </c>
      <c r="H15" s="7"/>
      <c r="I15" s="54" t="s">
        <v>178</v>
      </c>
      <c r="K15" s="23">
        <v>6911</v>
      </c>
      <c r="L15" s="24" t="s">
        <v>333</v>
      </c>
    </row>
    <row r="16" spans="1:12" ht="54" customHeight="1">
      <c r="A16" s="41" t="s">
        <v>334</v>
      </c>
      <c r="B16" s="5" t="s">
        <v>20</v>
      </c>
      <c r="C16" s="28">
        <v>2420650</v>
      </c>
      <c r="D16" s="115" t="s">
        <v>852</v>
      </c>
      <c r="E16" s="116"/>
      <c r="F16" s="87">
        <v>1</v>
      </c>
      <c r="G16" s="28">
        <v>2420650</v>
      </c>
      <c r="H16" s="7"/>
      <c r="I16" s="54" t="s">
        <v>178</v>
      </c>
      <c r="K16" s="23">
        <v>6911</v>
      </c>
      <c r="L16" s="23" t="s">
        <v>335</v>
      </c>
    </row>
    <row r="17" spans="1:12" ht="50.25" customHeight="1">
      <c r="A17" s="41" t="s">
        <v>336</v>
      </c>
      <c r="B17" s="5" t="s">
        <v>80</v>
      </c>
      <c r="C17" s="28">
        <v>1194505.82</v>
      </c>
      <c r="D17" s="115" t="s">
        <v>853</v>
      </c>
      <c r="E17" s="116"/>
      <c r="F17" s="87">
        <v>1</v>
      </c>
      <c r="G17" s="28">
        <v>1194505.82</v>
      </c>
      <c r="H17" s="7"/>
      <c r="I17" s="54" t="s">
        <v>178</v>
      </c>
      <c r="K17" s="23">
        <v>6911</v>
      </c>
      <c r="L17" s="24" t="s">
        <v>337</v>
      </c>
    </row>
    <row r="18" spans="1:12" ht="39.75" customHeight="1">
      <c r="A18" s="41" t="s">
        <v>338</v>
      </c>
      <c r="B18" s="5" t="s">
        <v>339</v>
      </c>
      <c r="C18" s="28">
        <v>53666.5</v>
      </c>
      <c r="D18" s="115" t="s">
        <v>852</v>
      </c>
      <c r="E18" s="116"/>
      <c r="F18" s="87">
        <v>1</v>
      </c>
      <c r="G18" s="28">
        <v>53666.5</v>
      </c>
      <c r="H18" s="7"/>
      <c r="I18" s="54" t="s">
        <v>178</v>
      </c>
      <c r="K18" s="23">
        <v>6911</v>
      </c>
      <c r="L18" s="24" t="s">
        <v>340</v>
      </c>
    </row>
    <row r="19" spans="1:12" ht="51.75" customHeight="1">
      <c r="A19" s="41" t="s">
        <v>557</v>
      </c>
      <c r="B19" s="5" t="s">
        <v>558</v>
      </c>
      <c r="C19" s="28">
        <f>1143349.91+490007.1</f>
        <v>1633357.0099999998</v>
      </c>
      <c r="D19" s="115" t="s">
        <v>852</v>
      </c>
      <c r="E19" s="116"/>
      <c r="F19" s="87">
        <v>1</v>
      </c>
      <c r="G19" s="28">
        <f>1143349.91+490007.1</f>
        <v>1633357.0099999998</v>
      </c>
      <c r="H19" s="7"/>
      <c r="I19" s="54" t="s">
        <v>178</v>
      </c>
      <c r="K19" s="23">
        <v>6911</v>
      </c>
      <c r="L19" s="24" t="s">
        <v>341</v>
      </c>
    </row>
    <row r="20" spans="1:12" ht="48" customHeight="1">
      <c r="A20" s="41" t="s">
        <v>342</v>
      </c>
      <c r="B20" s="5" t="s">
        <v>18</v>
      </c>
      <c r="C20" s="28">
        <v>1231834.03</v>
      </c>
      <c r="D20" s="115" t="s">
        <v>853</v>
      </c>
      <c r="E20" s="116"/>
      <c r="F20" s="87">
        <v>1</v>
      </c>
      <c r="G20" s="28">
        <v>1231834.03</v>
      </c>
      <c r="H20" s="7"/>
      <c r="I20" s="54" t="s">
        <v>178</v>
      </c>
      <c r="K20" s="23">
        <v>6911</v>
      </c>
      <c r="L20" s="24" t="s">
        <v>343</v>
      </c>
    </row>
    <row r="21" spans="1:12" ht="32.25" customHeight="1">
      <c r="A21" s="41" t="s">
        <v>348</v>
      </c>
      <c r="B21" s="5" t="s">
        <v>347</v>
      </c>
      <c r="C21" s="28">
        <v>1216521.92</v>
      </c>
      <c r="D21" s="115" t="s">
        <v>853</v>
      </c>
      <c r="E21" s="116"/>
      <c r="F21" s="87">
        <v>1</v>
      </c>
      <c r="G21" s="28">
        <v>1216521.92</v>
      </c>
      <c r="H21" s="7"/>
      <c r="I21" s="54" t="s">
        <v>178</v>
      </c>
      <c r="K21" s="23">
        <v>6911</v>
      </c>
      <c r="L21" s="24" t="s">
        <v>349</v>
      </c>
    </row>
    <row r="22" spans="1:12" ht="54.75" customHeight="1">
      <c r="A22" s="41" t="s">
        <v>560</v>
      </c>
      <c r="B22" s="5" t="s">
        <v>559</v>
      </c>
      <c r="C22" s="42">
        <v>989621</v>
      </c>
      <c r="D22" s="115" t="s">
        <v>852</v>
      </c>
      <c r="E22" s="116"/>
      <c r="F22" s="31"/>
      <c r="G22" s="42">
        <v>989621</v>
      </c>
      <c r="H22" s="7"/>
      <c r="I22" s="54" t="s">
        <v>178</v>
      </c>
      <c r="K22" s="23">
        <v>6911</v>
      </c>
      <c r="L22" s="24" t="s">
        <v>350</v>
      </c>
    </row>
    <row r="23" spans="1:12" ht="29.25" customHeight="1">
      <c r="A23" s="41" t="s">
        <v>561</v>
      </c>
      <c r="B23" s="5" t="s">
        <v>95</v>
      </c>
      <c r="C23" s="42">
        <v>1275446</v>
      </c>
      <c r="D23" s="115" t="s">
        <v>852</v>
      </c>
      <c r="E23" s="116"/>
      <c r="F23" s="31"/>
      <c r="G23" s="28">
        <v>1017503.25</v>
      </c>
      <c r="H23" s="7"/>
      <c r="I23" s="88" t="s">
        <v>351</v>
      </c>
      <c r="K23" s="23">
        <v>6911</v>
      </c>
      <c r="L23" s="24" t="s">
        <v>352</v>
      </c>
    </row>
    <row r="24" spans="1:12" ht="49.5" customHeight="1">
      <c r="A24" s="41" t="s">
        <v>563</v>
      </c>
      <c r="B24" s="5" t="s">
        <v>562</v>
      </c>
      <c r="C24" s="42">
        <v>6155643</v>
      </c>
      <c r="D24" s="115" t="s">
        <v>852</v>
      </c>
      <c r="E24" s="116"/>
      <c r="F24" s="31"/>
      <c r="G24" s="42">
        <v>6155643</v>
      </c>
      <c r="H24" s="7"/>
      <c r="I24" s="54" t="s">
        <v>178</v>
      </c>
      <c r="K24" s="23">
        <v>6911</v>
      </c>
      <c r="L24" s="24" t="s">
        <v>353</v>
      </c>
    </row>
    <row r="25" spans="1:12" ht="31.5" customHeight="1">
      <c r="A25" s="41" t="s">
        <v>564</v>
      </c>
      <c r="B25" s="5" t="s">
        <v>565</v>
      </c>
      <c r="C25" s="42">
        <v>2528258</v>
      </c>
      <c r="D25" s="115" t="s">
        <v>852</v>
      </c>
      <c r="E25" s="116"/>
      <c r="F25" s="31"/>
      <c r="G25" s="42">
        <v>2528258</v>
      </c>
      <c r="H25" s="7"/>
      <c r="I25" s="54" t="s">
        <v>178</v>
      </c>
      <c r="K25" s="23">
        <v>6911</v>
      </c>
      <c r="L25" s="24" t="s">
        <v>354</v>
      </c>
    </row>
    <row r="26" spans="1:12" ht="48" customHeight="1">
      <c r="A26" s="41" t="s">
        <v>567</v>
      </c>
      <c r="B26" s="5" t="s">
        <v>566</v>
      </c>
      <c r="C26" s="42">
        <v>1381500</v>
      </c>
      <c r="D26" s="115" t="s">
        <v>852</v>
      </c>
      <c r="E26" s="116"/>
      <c r="F26" s="31"/>
      <c r="G26" s="42">
        <v>1381500</v>
      </c>
      <c r="H26" s="7"/>
      <c r="I26" s="54" t="s">
        <v>178</v>
      </c>
      <c r="K26" s="23">
        <v>6911</v>
      </c>
      <c r="L26" s="24" t="s">
        <v>355</v>
      </c>
    </row>
    <row r="27" spans="1:12" ht="47.25" customHeight="1">
      <c r="A27" s="41" t="s">
        <v>568</v>
      </c>
      <c r="B27" s="5" t="s">
        <v>16</v>
      </c>
      <c r="C27" s="42">
        <v>2643052</v>
      </c>
      <c r="D27" s="115" t="s">
        <v>852</v>
      </c>
      <c r="E27" s="116"/>
      <c r="F27" s="87"/>
      <c r="G27" s="42">
        <v>2643052</v>
      </c>
      <c r="H27" s="7"/>
      <c r="I27" s="54" t="s">
        <v>356</v>
      </c>
      <c r="K27" s="23">
        <v>6911</v>
      </c>
      <c r="L27" s="24" t="s">
        <v>357</v>
      </c>
    </row>
    <row r="28" spans="1:12" ht="45" hidden="1" customHeight="1">
      <c r="A28" s="41" t="s">
        <v>569</v>
      </c>
      <c r="B28" s="79" t="s">
        <v>95</v>
      </c>
      <c r="C28" s="28">
        <v>1319830</v>
      </c>
      <c r="D28" s="7"/>
      <c r="E28" s="7"/>
      <c r="F28" s="31"/>
      <c r="G28" s="28">
        <v>1319830</v>
      </c>
      <c r="H28" s="7"/>
      <c r="I28" s="54" t="s">
        <v>178</v>
      </c>
      <c r="K28" s="23">
        <v>6911</v>
      </c>
      <c r="L28" s="24" t="s">
        <v>359</v>
      </c>
    </row>
    <row r="29" spans="1:12" ht="51" customHeight="1">
      <c r="A29" s="41" t="s">
        <v>570</v>
      </c>
      <c r="B29" s="5" t="s">
        <v>15</v>
      </c>
      <c r="C29" s="42">
        <v>2310734.73</v>
      </c>
      <c r="D29" s="115" t="s">
        <v>852</v>
      </c>
      <c r="E29" s="116"/>
      <c r="F29" s="31"/>
      <c r="G29" s="42">
        <v>2310734.73</v>
      </c>
      <c r="H29" s="7"/>
      <c r="I29" s="54" t="s">
        <v>361</v>
      </c>
      <c r="K29" s="23">
        <v>6911</v>
      </c>
      <c r="L29" s="24" t="s">
        <v>360</v>
      </c>
    </row>
    <row r="30" spans="1:12" ht="51" customHeight="1">
      <c r="A30" s="41" t="s">
        <v>571</v>
      </c>
      <c r="B30" s="5" t="s">
        <v>572</v>
      </c>
      <c r="C30" s="42">
        <v>7046000</v>
      </c>
      <c r="D30" s="115" t="s">
        <v>852</v>
      </c>
      <c r="E30" s="116"/>
      <c r="F30" s="31"/>
      <c r="G30" s="42">
        <v>7046000</v>
      </c>
      <c r="H30" s="7"/>
      <c r="I30" s="54" t="s">
        <v>178</v>
      </c>
      <c r="K30" s="23">
        <v>6911</v>
      </c>
      <c r="L30" s="24" t="s">
        <v>362</v>
      </c>
    </row>
    <row r="31" spans="1:12" ht="60.75" customHeight="1">
      <c r="A31" s="41" t="s">
        <v>574</v>
      </c>
      <c r="B31" s="5" t="s">
        <v>573</v>
      </c>
      <c r="C31" s="42">
        <v>4106733</v>
      </c>
      <c r="D31" s="115" t="s">
        <v>852</v>
      </c>
      <c r="E31" s="116"/>
      <c r="F31" s="31"/>
      <c r="G31" s="42">
        <v>4106733</v>
      </c>
      <c r="H31" s="7"/>
      <c r="I31" s="54" t="s">
        <v>178</v>
      </c>
      <c r="K31" s="23">
        <v>6911</v>
      </c>
      <c r="L31" s="24" t="s">
        <v>363</v>
      </c>
    </row>
    <row r="32" spans="1:12" ht="54" customHeight="1">
      <c r="A32" s="41" t="s">
        <v>575</v>
      </c>
      <c r="B32" s="5" t="s">
        <v>16</v>
      </c>
      <c r="C32" s="42">
        <v>3999989</v>
      </c>
      <c r="D32" s="115" t="s">
        <v>852</v>
      </c>
      <c r="E32" s="116"/>
      <c r="F32" s="31"/>
      <c r="G32" s="42">
        <v>3999989</v>
      </c>
      <c r="H32" s="7"/>
      <c r="I32" s="54" t="s">
        <v>178</v>
      </c>
      <c r="K32" s="23">
        <v>6911</v>
      </c>
      <c r="L32" s="24" t="s">
        <v>364</v>
      </c>
    </row>
    <row r="33" spans="1:12" ht="45.75" customHeight="1">
      <c r="A33" s="41" t="s">
        <v>577</v>
      </c>
      <c r="B33" s="5" t="s">
        <v>576</v>
      </c>
      <c r="C33" s="42">
        <v>5781936</v>
      </c>
      <c r="D33" s="115" t="s">
        <v>852</v>
      </c>
      <c r="E33" s="116"/>
      <c r="F33" s="31"/>
      <c r="G33" s="42">
        <v>5781936</v>
      </c>
      <c r="H33" s="7"/>
      <c r="I33" s="54" t="s">
        <v>178</v>
      </c>
      <c r="K33" s="23">
        <v>6911</v>
      </c>
      <c r="L33" s="24" t="s">
        <v>365</v>
      </c>
    </row>
    <row r="34" spans="1:12" ht="39.75" customHeight="1">
      <c r="A34" s="41" t="s">
        <v>579</v>
      </c>
      <c r="B34" s="5" t="s">
        <v>578</v>
      </c>
      <c r="C34" s="42">
        <v>255014</v>
      </c>
      <c r="D34" s="115" t="s">
        <v>852</v>
      </c>
      <c r="E34" s="116"/>
      <c r="F34" s="31"/>
      <c r="G34" s="42">
        <v>255014</v>
      </c>
      <c r="H34" s="7"/>
      <c r="I34" s="54" t="s">
        <v>178</v>
      </c>
      <c r="K34" s="23">
        <v>6911</v>
      </c>
      <c r="L34" s="24" t="s">
        <v>366</v>
      </c>
    </row>
    <row r="35" spans="1:12" ht="33.75" customHeight="1">
      <c r="A35" s="41" t="s">
        <v>581</v>
      </c>
      <c r="B35" s="5" t="s">
        <v>580</v>
      </c>
      <c r="C35" s="42">
        <v>936324</v>
      </c>
      <c r="D35" s="115" t="s">
        <v>852</v>
      </c>
      <c r="E35" s="116"/>
      <c r="F35" s="31"/>
      <c r="G35" s="42">
        <v>936324</v>
      </c>
      <c r="H35" s="7"/>
      <c r="I35" s="54" t="s">
        <v>178</v>
      </c>
      <c r="K35" s="23">
        <v>6911</v>
      </c>
      <c r="L35" s="24" t="s">
        <v>367</v>
      </c>
    </row>
    <row r="36" spans="1:12" ht="44.25" customHeight="1">
      <c r="A36" s="41" t="s">
        <v>583</v>
      </c>
      <c r="B36" s="5" t="s">
        <v>582</v>
      </c>
      <c r="C36" s="42">
        <v>4878209</v>
      </c>
      <c r="D36" s="115" t="s">
        <v>852</v>
      </c>
      <c r="E36" s="116"/>
      <c r="F36" s="31"/>
      <c r="G36" s="42">
        <v>4878209</v>
      </c>
      <c r="H36" s="7"/>
      <c r="I36" s="54" t="s">
        <v>178</v>
      </c>
      <c r="K36" s="23">
        <v>6911</v>
      </c>
      <c r="L36" s="24" t="s">
        <v>368</v>
      </c>
    </row>
    <row r="37" spans="1:12" ht="51" customHeight="1">
      <c r="A37" s="41" t="s">
        <v>585</v>
      </c>
      <c r="B37" s="5" t="s">
        <v>584</v>
      </c>
      <c r="C37" s="42">
        <v>1791900</v>
      </c>
      <c r="D37" s="115" t="s">
        <v>852</v>
      </c>
      <c r="E37" s="116"/>
      <c r="F37" s="31"/>
      <c r="G37" s="42">
        <v>1791900</v>
      </c>
      <c r="H37" s="7"/>
      <c r="I37" s="54" t="s">
        <v>178</v>
      </c>
      <c r="K37" s="23">
        <v>6911</v>
      </c>
      <c r="L37" s="24" t="s">
        <v>369</v>
      </c>
    </row>
    <row r="38" spans="1:12" ht="48" customHeight="1">
      <c r="A38" s="41" t="s">
        <v>587</v>
      </c>
      <c r="B38" s="5" t="s">
        <v>586</v>
      </c>
      <c r="C38" s="42">
        <v>1099372</v>
      </c>
      <c r="D38" s="96">
        <v>42208</v>
      </c>
      <c r="E38" s="96">
        <v>42215</v>
      </c>
      <c r="F38" s="69">
        <v>1</v>
      </c>
      <c r="G38" s="44">
        <v>1503159.34</v>
      </c>
      <c r="H38" s="7"/>
      <c r="I38" s="54" t="s">
        <v>178</v>
      </c>
      <c r="K38" s="23">
        <v>6911</v>
      </c>
      <c r="L38" s="24" t="s">
        <v>370</v>
      </c>
    </row>
    <row r="39" spans="1:12" ht="42.75" customHeight="1">
      <c r="A39" s="26" t="s">
        <v>588</v>
      </c>
      <c r="B39" s="5" t="s">
        <v>16</v>
      </c>
      <c r="C39" s="57">
        <v>314600</v>
      </c>
      <c r="D39" s="96">
        <v>42088</v>
      </c>
      <c r="E39" s="96">
        <v>42088</v>
      </c>
      <c r="F39" s="69">
        <v>1</v>
      </c>
      <c r="G39" s="57">
        <v>314600</v>
      </c>
      <c r="H39" s="7"/>
      <c r="I39" s="54" t="s">
        <v>178</v>
      </c>
      <c r="K39" s="56" t="s">
        <v>372</v>
      </c>
      <c r="L39" s="53" t="s">
        <v>371</v>
      </c>
    </row>
    <row r="40" spans="1:12" ht="38.25" customHeight="1">
      <c r="A40" s="26" t="s">
        <v>590</v>
      </c>
      <c r="B40" s="5" t="s">
        <v>589</v>
      </c>
      <c r="C40" s="57">
        <v>265739</v>
      </c>
      <c r="D40" s="115" t="s">
        <v>852</v>
      </c>
      <c r="E40" s="116"/>
      <c r="F40" s="69">
        <v>1</v>
      </c>
      <c r="G40" s="57">
        <v>265739</v>
      </c>
      <c r="H40" s="7"/>
      <c r="I40" s="54" t="s">
        <v>178</v>
      </c>
      <c r="K40" s="56" t="s">
        <v>13</v>
      </c>
      <c r="L40" s="27" t="s">
        <v>44</v>
      </c>
    </row>
    <row r="41" spans="1:12" ht="36" customHeight="1">
      <c r="A41" s="26" t="s">
        <v>592</v>
      </c>
      <c r="B41" s="5" t="s">
        <v>591</v>
      </c>
      <c r="C41" s="44">
        <v>4055275</v>
      </c>
      <c r="D41" s="95">
        <v>42131</v>
      </c>
      <c r="E41" s="95">
        <v>42144</v>
      </c>
      <c r="F41" s="69">
        <v>1</v>
      </c>
      <c r="G41" s="44">
        <v>4129497.08</v>
      </c>
      <c r="H41" s="7"/>
      <c r="I41" s="54" t="s">
        <v>178</v>
      </c>
      <c r="K41" s="56" t="s">
        <v>13</v>
      </c>
      <c r="L41" s="27" t="s">
        <v>373</v>
      </c>
    </row>
    <row r="42" spans="1:12" ht="51" customHeight="1">
      <c r="A42" s="26" t="s">
        <v>594</v>
      </c>
      <c r="B42" s="5" t="s">
        <v>593</v>
      </c>
      <c r="C42" s="44">
        <v>647620</v>
      </c>
      <c r="D42" s="95">
        <v>42102</v>
      </c>
      <c r="E42" s="95">
        <v>42102</v>
      </c>
      <c r="F42" s="69">
        <v>1</v>
      </c>
      <c r="G42" s="44">
        <v>655947.69999999995</v>
      </c>
      <c r="H42" s="7"/>
      <c r="I42" s="54" t="s">
        <v>178</v>
      </c>
      <c r="K42" s="56" t="s">
        <v>13</v>
      </c>
      <c r="L42" s="27" t="s">
        <v>204</v>
      </c>
    </row>
    <row r="43" spans="1:12" ht="48" customHeight="1">
      <c r="A43" s="26" t="s">
        <v>595</v>
      </c>
      <c r="B43" s="5" t="s">
        <v>84</v>
      </c>
      <c r="C43" s="44">
        <v>924980</v>
      </c>
      <c r="D43" s="115" t="s">
        <v>852</v>
      </c>
      <c r="E43" s="116"/>
      <c r="F43" s="69">
        <v>1</v>
      </c>
      <c r="G43" s="44">
        <v>924980</v>
      </c>
      <c r="H43" s="7"/>
      <c r="I43" s="54" t="s">
        <v>178</v>
      </c>
      <c r="K43" s="66"/>
      <c r="L43" s="27" t="s">
        <v>375</v>
      </c>
    </row>
    <row r="44" spans="1:12" ht="37.5" customHeight="1">
      <c r="A44" s="26" t="s">
        <v>597</v>
      </c>
      <c r="B44" s="5" t="s">
        <v>596</v>
      </c>
      <c r="C44" s="44">
        <v>339849</v>
      </c>
      <c r="D44" s="115" t="s">
        <v>852</v>
      </c>
      <c r="E44" s="116"/>
      <c r="F44" s="69">
        <v>1</v>
      </c>
      <c r="G44" s="44">
        <v>339849</v>
      </c>
      <c r="H44" s="7"/>
      <c r="I44" s="54" t="s">
        <v>178</v>
      </c>
      <c r="K44" s="62"/>
      <c r="L44" s="27" t="s">
        <v>374</v>
      </c>
    </row>
    <row r="45" spans="1:12" ht="42.75" customHeight="1">
      <c r="A45" s="26" t="s">
        <v>598</v>
      </c>
      <c r="B45" s="5" t="s">
        <v>83</v>
      </c>
      <c r="C45" s="44">
        <v>189611</v>
      </c>
      <c r="D45" s="115" t="s">
        <v>852</v>
      </c>
      <c r="E45" s="116"/>
      <c r="F45" s="69">
        <v>1</v>
      </c>
      <c r="G45" s="44">
        <v>189611</v>
      </c>
      <c r="H45" s="7"/>
      <c r="I45" s="54" t="s">
        <v>178</v>
      </c>
      <c r="K45" s="56" t="s">
        <v>13</v>
      </c>
      <c r="L45" s="27" t="s">
        <v>376</v>
      </c>
    </row>
    <row r="46" spans="1:12" ht="41.25" customHeight="1">
      <c r="A46" s="26" t="s">
        <v>600</v>
      </c>
      <c r="B46" s="5" t="s">
        <v>599</v>
      </c>
      <c r="C46" s="44">
        <v>861135</v>
      </c>
      <c r="D46" s="115" t="s">
        <v>852</v>
      </c>
      <c r="E46" s="116"/>
      <c r="F46" s="69">
        <v>1</v>
      </c>
      <c r="G46" s="44">
        <v>861135</v>
      </c>
      <c r="H46" s="7"/>
      <c r="I46" s="54" t="s">
        <v>178</v>
      </c>
      <c r="K46" s="56" t="s">
        <v>13</v>
      </c>
      <c r="L46" s="27" t="s">
        <v>377</v>
      </c>
    </row>
    <row r="47" spans="1:12" ht="50.25" customHeight="1">
      <c r="A47" s="26" t="s">
        <v>601</v>
      </c>
      <c r="B47" s="5" t="s">
        <v>602</v>
      </c>
      <c r="C47" s="44">
        <v>2595185</v>
      </c>
      <c r="D47" s="115" t="s">
        <v>852</v>
      </c>
      <c r="E47" s="116"/>
      <c r="F47" s="69">
        <v>1</v>
      </c>
      <c r="G47" s="44">
        <v>2595185</v>
      </c>
      <c r="H47" s="7"/>
      <c r="I47" s="54" t="s">
        <v>178</v>
      </c>
      <c r="K47" s="56" t="s">
        <v>13</v>
      </c>
      <c r="L47" s="27" t="s">
        <v>378</v>
      </c>
    </row>
    <row r="48" spans="1:12" ht="48.75" hidden="1" customHeight="1">
      <c r="A48" s="26" t="s">
        <v>603</v>
      </c>
      <c r="B48" s="5" t="s">
        <v>21</v>
      </c>
      <c r="C48" s="44">
        <v>4751045</v>
      </c>
      <c r="D48" s="7"/>
      <c r="E48" s="7"/>
      <c r="F48" s="69">
        <v>1</v>
      </c>
      <c r="G48" s="44">
        <v>4751045</v>
      </c>
      <c r="H48" s="7"/>
      <c r="I48" s="54" t="s">
        <v>178</v>
      </c>
      <c r="J48" s="86"/>
      <c r="K48" s="56" t="s">
        <v>13</v>
      </c>
      <c r="L48" s="27" t="s">
        <v>379</v>
      </c>
    </row>
    <row r="49" spans="1:13" ht="40.5" hidden="1" customHeight="1">
      <c r="A49" s="26" t="s">
        <v>604</v>
      </c>
      <c r="B49" s="5" t="s">
        <v>21</v>
      </c>
      <c r="C49" s="44">
        <v>3588200</v>
      </c>
      <c r="D49" s="7"/>
      <c r="E49" s="7"/>
      <c r="F49" s="69">
        <v>1</v>
      </c>
      <c r="G49" s="44">
        <v>3588200</v>
      </c>
      <c r="H49" s="7"/>
      <c r="I49" s="54" t="s">
        <v>178</v>
      </c>
      <c r="K49" s="56" t="s">
        <v>13</v>
      </c>
      <c r="L49" s="27" t="s">
        <v>380</v>
      </c>
    </row>
    <row r="50" spans="1:13" ht="49.5" customHeight="1">
      <c r="A50" s="26" t="s">
        <v>605</v>
      </c>
      <c r="B50" s="5" t="s">
        <v>606</v>
      </c>
      <c r="C50" s="44">
        <v>1092938.8500000001</v>
      </c>
      <c r="D50" s="115" t="s">
        <v>853</v>
      </c>
      <c r="E50" s="116"/>
      <c r="F50" s="69">
        <v>1</v>
      </c>
      <c r="G50" s="44">
        <v>1092938.8500000001</v>
      </c>
      <c r="H50" s="7"/>
      <c r="I50" s="54" t="s">
        <v>178</v>
      </c>
      <c r="K50" s="56" t="s">
        <v>13</v>
      </c>
      <c r="L50" s="27" t="s">
        <v>382</v>
      </c>
      <c r="M50" s="54" t="s">
        <v>381</v>
      </c>
    </row>
    <row r="51" spans="1:13" ht="49.5" hidden="1" customHeight="1">
      <c r="A51" s="26" t="s">
        <v>607</v>
      </c>
      <c r="B51" s="61" t="s">
        <v>608</v>
      </c>
      <c r="C51" s="44">
        <v>2462000</v>
      </c>
      <c r="D51" s="7"/>
      <c r="E51" s="44"/>
      <c r="F51" s="69">
        <v>1</v>
      </c>
      <c r="G51" s="44">
        <v>2462000</v>
      </c>
      <c r="H51" s="7"/>
      <c r="I51" s="54" t="s">
        <v>178</v>
      </c>
      <c r="K51" s="56" t="s">
        <v>13</v>
      </c>
      <c r="L51" s="27" t="s">
        <v>383</v>
      </c>
      <c r="M51" s="54" t="s">
        <v>381</v>
      </c>
    </row>
    <row r="52" spans="1:13" ht="47.25" hidden="1" customHeight="1">
      <c r="A52" s="26" t="s">
        <v>609</v>
      </c>
      <c r="B52" s="5" t="s">
        <v>610</v>
      </c>
      <c r="C52" s="44">
        <v>5269910</v>
      </c>
      <c r="D52" s="7"/>
      <c r="E52" s="7"/>
      <c r="F52" s="69">
        <v>1</v>
      </c>
      <c r="G52" s="44">
        <v>5269910</v>
      </c>
      <c r="H52" s="7"/>
      <c r="I52" s="54" t="s">
        <v>178</v>
      </c>
      <c r="K52" s="56" t="s">
        <v>13</v>
      </c>
      <c r="L52" s="27" t="s">
        <v>384</v>
      </c>
      <c r="M52" s="54" t="s">
        <v>381</v>
      </c>
    </row>
    <row r="53" spans="1:13" ht="52.5" customHeight="1">
      <c r="A53" s="26" t="s">
        <v>612</v>
      </c>
      <c r="B53" s="5" t="s">
        <v>611</v>
      </c>
      <c r="C53" s="44">
        <v>1760735</v>
      </c>
      <c r="D53" s="7"/>
      <c r="E53" s="7"/>
      <c r="F53" s="69">
        <v>1</v>
      </c>
      <c r="G53" s="44">
        <v>1760735</v>
      </c>
      <c r="H53" s="7"/>
      <c r="I53" s="54" t="s">
        <v>178</v>
      </c>
      <c r="K53" s="56" t="s">
        <v>13</v>
      </c>
      <c r="L53" s="27" t="s">
        <v>385</v>
      </c>
    </row>
    <row r="54" spans="1:13" ht="52.5" customHeight="1">
      <c r="A54" s="26" t="s">
        <v>614</v>
      </c>
      <c r="B54" s="5" t="s">
        <v>613</v>
      </c>
      <c r="C54" s="44">
        <v>1700290</v>
      </c>
      <c r="D54" s="96">
        <v>42091</v>
      </c>
      <c r="E54" s="96">
        <v>42093</v>
      </c>
      <c r="F54" s="69">
        <v>1</v>
      </c>
      <c r="G54" s="44">
        <v>1700290</v>
      </c>
      <c r="H54" s="7"/>
      <c r="I54" s="54" t="s">
        <v>178</v>
      </c>
      <c r="K54" s="56" t="s">
        <v>13</v>
      </c>
      <c r="L54" s="27" t="s">
        <v>386</v>
      </c>
    </row>
    <row r="55" spans="1:13" ht="52.5" hidden="1" customHeight="1">
      <c r="A55" s="26" t="s">
        <v>615</v>
      </c>
      <c r="B55" s="5" t="s">
        <v>229</v>
      </c>
      <c r="C55" s="44">
        <v>789700</v>
      </c>
      <c r="D55" s="7"/>
      <c r="E55" s="7"/>
      <c r="F55" s="69">
        <v>1</v>
      </c>
      <c r="G55" s="44">
        <v>789700</v>
      </c>
      <c r="H55" s="7"/>
      <c r="I55" s="54" t="s">
        <v>178</v>
      </c>
      <c r="K55" s="56" t="s">
        <v>13</v>
      </c>
      <c r="L55" s="27" t="s">
        <v>387</v>
      </c>
    </row>
    <row r="56" spans="1:13" ht="58.5" hidden="1" customHeight="1">
      <c r="A56" s="26" t="s">
        <v>616</v>
      </c>
      <c r="B56" s="5" t="s">
        <v>326</v>
      </c>
      <c r="C56" s="44">
        <v>1102915</v>
      </c>
      <c r="D56" s="7"/>
      <c r="E56" s="7"/>
      <c r="F56" s="69">
        <v>1</v>
      </c>
      <c r="G56" s="44">
        <v>1102915</v>
      </c>
      <c r="H56" s="7"/>
      <c r="I56" s="54" t="s">
        <v>178</v>
      </c>
      <c r="K56" s="56" t="s">
        <v>13</v>
      </c>
      <c r="L56" s="27" t="s">
        <v>388</v>
      </c>
      <c r="M56" s="54" t="s">
        <v>381</v>
      </c>
    </row>
    <row r="57" spans="1:13" ht="48" customHeight="1">
      <c r="A57" s="26" t="s">
        <v>617</v>
      </c>
      <c r="B57" s="5" t="s">
        <v>234</v>
      </c>
      <c r="C57" s="44">
        <v>1531483.76</v>
      </c>
      <c r="D57" s="115" t="s">
        <v>853</v>
      </c>
      <c r="E57" s="116"/>
      <c r="F57" s="69">
        <v>1</v>
      </c>
      <c r="G57" s="44">
        <v>1531483.76</v>
      </c>
      <c r="H57" s="7"/>
      <c r="I57" s="54" t="s">
        <v>178</v>
      </c>
      <c r="K57" s="56" t="s">
        <v>13</v>
      </c>
      <c r="L57" s="27" t="s">
        <v>389</v>
      </c>
      <c r="M57" s="54" t="s">
        <v>381</v>
      </c>
    </row>
    <row r="58" spans="1:13" ht="45" customHeight="1">
      <c r="A58" s="26" t="s">
        <v>619</v>
      </c>
      <c r="B58" s="5" t="s">
        <v>618</v>
      </c>
      <c r="C58" s="44">
        <v>2582890</v>
      </c>
      <c r="D58" s="96">
        <v>42122</v>
      </c>
      <c r="E58" s="96">
        <v>42124</v>
      </c>
      <c r="F58" s="69">
        <v>1</v>
      </c>
      <c r="G58" s="44">
        <v>2582890</v>
      </c>
      <c r="H58" s="7"/>
      <c r="I58" s="54" t="s">
        <v>178</v>
      </c>
      <c r="K58" s="56" t="s">
        <v>13</v>
      </c>
      <c r="L58" s="27" t="s">
        <v>395</v>
      </c>
      <c r="M58" s="54" t="s">
        <v>381</v>
      </c>
    </row>
    <row r="59" spans="1:13" ht="42.75" customHeight="1">
      <c r="A59" s="26" t="s">
        <v>621</v>
      </c>
      <c r="B59" s="5" t="s">
        <v>620</v>
      </c>
      <c r="C59" s="44">
        <v>1223168.1100000001</v>
      </c>
      <c r="D59" s="115" t="s">
        <v>853</v>
      </c>
      <c r="E59" s="116"/>
      <c r="F59" s="69">
        <v>1</v>
      </c>
      <c r="G59" s="44">
        <v>1223168.1100000001</v>
      </c>
      <c r="H59" s="7"/>
      <c r="I59" s="54" t="s">
        <v>178</v>
      </c>
      <c r="K59" s="56"/>
      <c r="L59" s="27" t="s">
        <v>251</v>
      </c>
      <c r="M59" s="68" t="s">
        <v>396</v>
      </c>
    </row>
    <row r="60" spans="1:13" ht="48" customHeight="1">
      <c r="A60" s="26" t="s">
        <v>622</v>
      </c>
      <c r="B60" s="5" t="s">
        <v>623</v>
      </c>
      <c r="C60" s="44">
        <v>682762.5</v>
      </c>
      <c r="D60" s="115" t="s">
        <v>853</v>
      </c>
      <c r="E60" s="116"/>
      <c r="F60" s="43"/>
      <c r="G60" s="44">
        <v>682762.5</v>
      </c>
      <c r="H60" s="7"/>
      <c r="I60" s="54" t="s">
        <v>178</v>
      </c>
      <c r="K60" s="56" t="s">
        <v>13</v>
      </c>
      <c r="L60" s="27" t="s">
        <v>397</v>
      </c>
    </row>
    <row r="61" spans="1:13" ht="42" customHeight="1">
      <c r="A61" s="26" t="s">
        <v>624</v>
      </c>
      <c r="B61" s="5" t="s">
        <v>623</v>
      </c>
      <c r="C61" s="44">
        <v>85500</v>
      </c>
      <c r="D61" s="115" t="s">
        <v>852</v>
      </c>
      <c r="E61" s="116"/>
      <c r="F61" s="43"/>
      <c r="G61" s="44">
        <v>85500</v>
      </c>
      <c r="H61" s="7"/>
      <c r="I61" s="54" t="s">
        <v>178</v>
      </c>
      <c r="K61" s="56" t="s">
        <v>13</v>
      </c>
      <c r="L61" s="27" t="s">
        <v>398</v>
      </c>
    </row>
    <row r="62" spans="1:13" ht="38.25" customHeight="1">
      <c r="A62" s="26" t="s">
        <v>626</v>
      </c>
      <c r="B62" s="5" t="s">
        <v>625</v>
      </c>
      <c r="C62" s="44">
        <v>2007116</v>
      </c>
      <c r="D62" s="115" t="s">
        <v>853</v>
      </c>
      <c r="E62" s="116"/>
      <c r="F62" s="43"/>
      <c r="G62" s="44">
        <v>2007116</v>
      </c>
      <c r="H62" s="7"/>
      <c r="I62" s="54" t="s">
        <v>178</v>
      </c>
      <c r="K62" s="56" t="s">
        <v>13</v>
      </c>
      <c r="L62" s="27" t="s">
        <v>405</v>
      </c>
    </row>
    <row r="63" spans="1:13" ht="57" customHeight="1">
      <c r="A63" s="26" t="s">
        <v>627</v>
      </c>
      <c r="B63" s="5" t="s">
        <v>628</v>
      </c>
      <c r="C63" s="44">
        <v>142926</v>
      </c>
      <c r="D63" s="115" t="s">
        <v>853</v>
      </c>
      <c r="E63" s="116"/>
      <c r="F63" s="43"/>
      <c r="G63" s="44">
        <v>142926</v>
      </c>
      <c r="H63" s="7"/>
      <c r="I63" s="54" t="s">
        <v>178</v>
      </c>
      <c r="K63" s="30"/>
      <c r="L63" s="30"/>
    </row>
    <row r="64" spans="1:13" ht="57" hidden="1" customHeight="1">
      <c r="A64" s="26" t="s">
        <v>629</v>
      </c>
      <c r="B64" s="5" t="s">
        <v>149</v>
      </c>
      <c r="C64" s="44">
        <v>1729300</v>
      </c>
      <c r="D64" s="7"/>
      <c r="E64" s="7"/>
      <c r="F64" s="43"/>
      <c r="G64" s="44">
        <v>1729300</v>
      </c>
      <c r="H64" s="7"/>
      <c r="I64" s="54" t="s">
        <v>178</v>
      </c>
      <c r="K64" s="56" t="s">
        <v>13</v>
      </c>
      <c r="L64" s="27" t="s">
        <v>411</v>
      </c>
    </row>
    <row r="65" spans="1:13" ht="57" hidden="1" customHeight="1">
      <c r="A65" s="26" t="s">
        <v>630</v>
      </c>
      <c r="B65" s="5" t="s">
        <v>18</v>
      </c>
      <c r="C65" s="44">
        <v>1909200</v>
      </c>
      <c r="D65" s="7"/>
      <c r="E65" s="7"/>
      <c r="F65" s="43"/>
      <c r="G65" s="44">
        <v>1909200</v>
      </c>
      <c r="H65" s="7"/>
      <c r="I65" s="54" t="s">
        <v>178</v>
      </c>
      <c r="K65" s="56" t="s">
        <v>13</v>
      </c>
      <c r="L65" s="27" t="s">
        <v>412</v>
      </c>
    </row>
    <row r="66" spans="1:13" ht="57" customHeight="1">
      <c r="A66" s="26" t="s">
        <v>631</v>
      </c>
      <c r="B66" s="5" t="s">
        <v>18</v>
      </c>
      <c r="C66" s="44">
        <v>5317800</v>
      </c>
      <c r="D66" s="100" t="s">
        <v>854</v>
      </c>
      <c r="E66" s="94" t="s">
        <v>855</v>
      </c>
      <c r="F66" s="43"/>
      <c r="G66" s="44">
        <v>5317800</v>
      </c>
      <c r="H66" s="7"/>
      <c r="I66" s="54" t="s">
        <v>178</v>
      </c>
      <c r="K66" s="56" t="s">
        <v>13</v>
      </c>
      <c r="L66" s="27" t="s">
        <v>413</v>
      </c>
    </row>
    <row r="67" spans="1:13" ht="57" hidden="1" customHeight="1">
      <c r="A67" s="26" t="s">
        <v>633</v>
      </c>
      <c r="B67" s="5" t="s">
        <v>632</v>
      </c>
      <c r="C67" s="44">
        <v>812400</v>
      </c>
      <c r="D67" s="7"/>
      <c r="E67" s="7"/>
      <c r="F67" s="43"/>
      <c r="G67" s="7"/>
      <c r="H67" s="7"/>
      <c r="I67" s="54" t="s">
        <v>178</v>
      </c>
      <c r="K67" s="56" t="s">
        <v>13</v>
      </c>
      <c r="L67" s="27" t="s">
        <v>413</v>
      </c>
    </row>
    <row r="68" spans="1:13" ht="31.5" hidden="1" customHeight="1">
      <c r="A68" s="26" t="s">
        <v>634</v>
      </c>
      <c r="B68" s="5" t="s">
        <v>635</v>
      </c>
      <c r="C68" s="74">
        <v>913885</v>
      </c>
      <c r="D68" s="7"/>
      <c r="E68" s="7"/>
      <c r="F68" s="69">
        <v>1</v>
      </c>
      <c r="G68" s="74">
        <v>913885</v>
      </c>
      <c r="H68" s="7"/>
      <c r="I68" s="54" t="s">
        <v>178</v>
      </c>
      <c r="K68" s="30"/>
      <c r="L68" s="27" t="s">
        <v>456</v>
      </c>
      <c r="M68" s="54" t="s">
        <v>457</v>
      </c>
    </row>
    <row r="69" spans="1:13" ht="31.5" hidden="1" customHeight="1">
      <c r="A69" s="26" t="s">
        <v>636</v>
      </c>
      <c r="B69" s="5" t="s">
        <v>14</v>
      </c>
      <c r="C69" s="74">
        <v>190728</v>
      </c>
      <c r="D69" s="7"/>
      <c r="E69" s="7"/>
      <c r="F69" s="69">
        <v>1</v>
      </c>
      <c r="G69" s="74">
        <v>190728</v>
      </c>
      <c r="H69" s="7"/>
      <c r="I69" s="54" t="s">
        <v>178</v>
      </c>
      <c r="K69" s="30"/>
      <c r="L69" s="27" t="s">
        <v>458</v>
      </c>
      <c r="M69" s="54" t="s">
        <v>457</v>
      </c>
    </row>
    <row r="70" spans="1:13" ht="52.5" customHeight="1">
      <c r="A70" s="26" t="s">
        <v>637</v>
      </c>
      <c r="B70" s="5" t="s">
        <v>638</v>
      </c>
      <c r="C70" s="29">
        <v>452080.33</v>
      </c>
      <c r="D70" s="115" t="s">
        <v>853</v>
      </c>
      <c r="E70" s="116"/>
      <c r="F70" s="69">
        <v>1</v>
      </c>
      <c r="G70" s="29">
        <v>452080.33</v>
      </c>
      <c r="H70" s="7"/>
      <c r="I70" s="54" t="s">
        <v>178</v>
      </c>
      <c r="K70" s="30"/>
      <c r="L70" s="26"/>
      <c r="M70" s="54" t="s">
        <v>459</v>
      </c>
    </row>
    <row r="71" spans="1:13" ht="31.5" customHeight="1">
      <c r="A71" s="26" t="s">
        <v>640</v>
      </c>
      <c r="B71" s="5" t="s">
        <v>639</v>
      </c>
      <c r="C71" s="44">
        <v>845760</v>
      </c>
      <c r="D71" s="115" t="s">
        <v>852</v>
      </c>
      <c r="E71" s="116"/>
      <c r="F71" s="69"/>
      <c r="G71" s="44">
        <v>845760</v>
      </c>
      <c r="H71" s="7"/>
      <c r="I71" s="54" t="s">
        <v>178</v>
      </c>
      <c r="K71" s="27" t="s">
        <v>460</v>
      </c>
      <c r="L71" s="27"/>
      <c r="M71" s="70"/>
    </row>
    <row r="72" spans="1:13" ht="31.5" customHeight="1">
      <c r="A72" s="26" t="s">
        <v>642</v>
      </c>
      <c r="B72" s="5" t="s">
        <v>641</v>
      </c>
      <c r="C72" s="44">
        <v>850810.1</v>
      </c>
      <c r="D72" s="115" t="s">
        <v>853</v>
      </c>
      <c r="E72" s="116"/>
      <c r="F72" s="69"/>
      <c r="G72" s="44">
        <v>850810.1</v>
      </c>
      <c r="H72" s="7"/>
      <c r="I72" s="54" t="s">
        <v>178</v>
      </c>
      <c r="K72" s="30">
        <v>8911</v>
      </c>
      <c r="L72" s="27" t="s">
        <v>462</v>
      </c>
      <c r="M72" s="70"/>
    </row>
    <row r="73" spans="1:13" ht="42.75" customHeight="1">
      <c r="A73" s="26" t="s">
        <v>643</v>
      </c>
      <c r="B73" s="5" t="s">
        <v>644</v>
      </c>
      <c r="C73" s="44">
        <v>1183100.31</v>
      </c>
      <c r="D73" s="115" t="s">
        <v>853</v>
      </c>
      <c r="E73" s="116"/>
      <c r="F73" s="69"/>
      <c r="G73" s="44">
        <v>1183100.31</v>
      </c>
      <c r="H73" s="7"/>
      <c r="I73" s="54" t="s">
        <v>178</v>
      </c>
      <c r="K73" s="30">
        <v>8911</v>
      </c>
      <c r="L73" s="27" t="s">
        <v>463</v>
      </c>
      <c r="M73" s="70"/>
    </row>
    <row r="74" spans="1:13" ht="52.5" customHeight="1">
      <c r="A74" s="26" t="s">
        <v>645</v>
      </c>
      <c r="B74" s="5" t="s">
        <v>646</v>
      </c>
      <c r="C74" s="44">
        <v>1839681.54</v>
      </c>
      <c r="D74" s="115" t="s">
        <v>853</v>
      </c>
      <c r="E74" s="116"/>
      <c r="F74" s="69"/>
      <c r="G74" s="44">
        <v>1839681.54</v>
      </c>
      <c r="H74" s="7"/>
      <c r="I74" s="54" t="s">
        <v>178</v>
      </c>
      <c r="K74" s="30">
        <v>8911</v>
      </c>
      <c r="L74" s="27" t="s">
        <v>464</v>
      </c>
      <c r="M74" s="70"/>
    </row>
    <row r="75" spans="1:13" ht="31.5" customHeight="1">
      <c r="A75" s="26" t="s">
        <v>647</v>
      </c>
      <c r="B75" s="5" t="s">
        <v>648</v>
      </c>
      <c r="C75" s="44">
        <v>817681.18</v>
      </c>
      <c r="D75" s="115" t="s">
        <v>853</v>
      </c>
      <c r="E75" s="116"/>
      <c r="F75" s="69"/>
      <c r="G75" s="44">
        <v>817681.18</v>
      </c>
      <c r="H75" s="7"/>
      <c r="I75" s="54" t="s">
        <v>178</v>
      </c>
      <c r="K75" s="30">
        <v>8911</v>
      </c>
      <c r="L75" s="27" t="s">
        <v>465</v>
      </c>
      <c r="M75" s="70"/>
    </row>
    <row r="76" spans="1:13" ht="31.5" customHeight="1">
      <c r="A76" s="26" t="s">
        <v>649</v>
      </c>
      <c r="B76" s="5" t="s">
        <v>650</v>
      </c>
      <c r="C76" s="44">
        <v>2562370.33</v>
      </c>
      <c r="D76" s="115" t="s">
        <v>853</v>
      </c>
      <c r="E76" s="116"/>
      <c r="F76" s="69"/>
      <c r="G76" s="44">
        <v>2562370.33</v>
      </c>
      <c r="H76" s="7"/>
      <c r="I76" s="54" t="s">
        <v>178</v>
      </c>
      <c r="K76" s="30">
        <v>8911</v>
      </c>
      <c r="L76" s="27" t="s">
        <v>466</v>
      </c>
      <c r="M76" s="70"/>
    </row>
    <row r="77" spans="1:13" ht="31.5" customHeight="1">
      <c r="A77" s="26" t="s">
        <v>651</v>
      </c>
      <c r="B77" s="5" t="s">
        <v>652</v>
      </c>
      <c r="C77" s="44">
        <v>2657590.65</v>
      </c>
      <c r="D77" s="115" t="s">
        <v>853</v>
      </c>
      <c r="E77" s="116"/>
      <c r="F77" s="69"/>
      <c r="G77" s="44">
        <v>2657590.65</v>
      </c>
      <c r="H77" s="7"/>
      <c r="I77" s="54" t="s">
        <v>178</v>
      </c>
      <c r="K77" s="30">
        <v>8911</v>
      </c>
      <c r="L77" s="27" t="s">
        <v>467</v>
      </c>
      <c r="M77" s="70"/>
    </row>
    <row r="78" spans="1:13" ht="31.5" customHeight="1">
      <c r="A78" s="26" t="s">
        <v>653</v>
      </c>
      <c r="B78" s="5" t="s">
        <v>654</v>
      </c>
      <c r="C78" s="44">
        <v>817457.76</v>
      </c>
      <c r="D78" s="115" t="s">
        <v>853</v>
      </c>
      <c r="E78" s="116"/>
      <c r="F78" s="69"/>
      <c r="G78" s="44">
        <v>817457.76</v>
      </c>
      <c r="H78" s="7"/>
      <c r="I78" s="54" t="s">
        <v>178</v>
      </c>
      <c r="K78" s="30">
        <v>8911</v>
      </c>
      <c r="L78" s="27" t="s">
        <v>468</v>
      </c>
      <c r="M78" s="70"/>
    </row>
    <row r="79" spans="1:13" ht="31.5" customHeight="1">
      <c r="A79" s="26" t="s">
        <v>655</v>
      </c>
      <c r="B79" s="5" t="s">
        <v>656</v>
      </c>
      <c r="C79" s="44">
        <v>1622734.27</v>
      </c>
      <c r="D79" s="115" t="s">
        <v>853</v>
      </c>
      <c r="E79" s="116"/>
      <c r="F79" s="69"/>
      <c r="G79" s="44">
        <v>1622734.27</v>
      </c>
      <c r="H79" s="7"/>
      <c r="I79" s="54" t="s">
        <v>178</v>
      </c>
      <c r="K79" s="30">
        <v>8911</v>
      </c>
      <c r="L79" s="27" t="s">
        <v>469</v>
      </c>
      <c r="M79" s="70"/>
    </row>
    <row r="80" spans="1:13" ht="31.5" customHeight="1">
      <c r="A80" s="26" t="s">
        <v>657</v>
      </c>
      <c r="B80" s="5" t="s">
        <v>658</v>
      </c>
      <c r="C80" s="44">
        <v>1436386.53</v>
      </c>
      <c r="D80" s="115" t="s">
        <v>853</v>
      </c>
      <c r="E80" s="116"/>
      <c r="F80" s="69"/>
      <c r="G80" s="44">
        <v>1436386.53</v>
      </c>
      <c r="H80" s="7"/>
      <c r="I80" s="54" t="s">
        <v>178</v>
      </c>
      <c r="K80" s="30">
        <v>8911</v>
      </c>
      <c r="L80" s="27" t="s">
        <v>470</v>
      </c>
      <c r="M80" s="70"/>
    </row>
    <row r="81" spans="1:13" ht="46.5" customHeight="1">
      <c r="A81" s="26" t="s">
        <v>659</v>
      </c>
      <c r="B81" s="5" t="s">
        <v>658</v>
      </c>
      <c r="C81" s="44">
        <v>766451.45</v>
      </c>
      <c r="D81" s="115" t="s">
        <v>853</v>
      </c>
      <c r="E81" s="116"/>
      <c r="F81" s="69"/>
      <c r="G81" s="44">
        <v>766451.45</v>
      </c>
      <c r="H81" s="7"/>
      <c r="I81" s="54" t="s">
        <v>178</v>
      </c>
      <c r="K81" s="30">
        <v>8911</v>
      </c>
      <c r="L81" s="27" t="s">
        <v>471</v>
      </c>
      <c r="M81" s="70"/>
    </row>
    <row r="82" spans="1:13" ht="49.5" customHeight="1">
      <c r="A82" s="26" t="s">
        <v>661</v>
      </c>
      <c r="B82" s="5" t="s">
        <v>660</v>
      </c>
      <c r="C82" s="44">
        <v>3846868.62</v>
      </c>
      <c r="D82" s="115" t="s">
        <v>853</v>
      </c>
      <c r="E82" s="116"/>
      <c r="F82" s="69"/>
      <c r="G82" s="44">
        <v>3846868.62</v>
      </c>
      <c r="H82" s="7"/>
      <c r="I82" s="54" t="s">
        <v>178</v>
      </c>
      <c r="K82" s="30">
        <v>8911</v>
      </c>
      <c r="L82" s="27" t="s">
        <v>472</v>
      </c>
      <c r="M82" s="70"/>
    </row>
    <row r="83" spans="1:13" ht="47.25" customHeight="1">
      <c r="A83" s="26" t="s">
        <v>663</v>
      </c>
      <c r="B83" s="5" t="s">
        <v>662</v>
      </c>
      <c r="C83" s="44">
        <v>3562035.84</v>
      </c>
      <c r="D83" s="115" t="s">
        <v>853</v>
      </c>
      <c r="E83" s="116"/>
      <c r="F83" s="69"/>
      <c r="G83" s="44">
        <v>3562035.84</v>
      </c>
      <c r="H83" s="7"/>
      <c r="I83" s="54" t="s">
        <v>178</v>
      </c>
      <c r="K83" s="30">
        <v>8911</v>
      </c>
      <c r="L83" s="27" t="s">
        <v>473</v>
      </c>
      <c r="M83" s="70"/>
    </row>
    <row r="84" spans="1:13" ht="57" customHeight="1">
      <c r="A84" s="26" t="s">
        <v>664</v>
      </c>
      <c r="B84" s="5" t="s">
        <v>665</v>
      </c>
      <c r="C84" s="44">
        <v>662800.04</v>
      </c>
      <c r="D84" s="115" t="s">
        <v>853</v>
      </c>
      <c r="E84" s="116"/>
      <c r="F84" s="69"/>
      <c r="G84" s="44">
        <v>662800.04</v>
      </c>
      <c r="H84" s="7"/>
      <c r="I84" s="54" t="s">
        <v>178</v>
      </c>
      <c r="K84" s="30">
        <v>8911</v>
      </c>
      <c r="L84" s="27" t="s">
        <v>474</v>
      </c>
      <c r="M84" s="70"/>
    </row>
    <row r="85" spans="1:13" ht="49.5" customHeight="1">
      <c r="A85" s="26" t="s">
        <v>666</v>
      </c>
      <c r="B85" s="5" t="s">
        <v>667</v>
      </c>
      <c r="C85" s="44">
        <v>1314898.26</v>
      </c>
      <c r="D85" s="115" t="s">
        <v>853</v>
      </c>
      <c r="E85" s="116"/>
      <c r="F85" s="69"/>
      <c r="G85" s="44">
        <v>1314898.26</v>
      </c>
      <c r="H85" s="7"/>
      <c r="I85" s="54" t="s">
        <v>178</v>
      </c>
      <c r="K85" s="30">
        <v>8911</v>
      </c>
      <c r="L85" s="27" t="s">
        <v>475</v>
      </c>
      <c r="M85" s="70"/>
    </row>
    <row r="86" spans="1:13" ht="31.5" customHeight="1">
      <c r="A86" s="26" t="s">
        <v>668</v>
      </c>
      <c r="B86" s="5" t="s">
        <v>669</v>
      </c>
      <c r="C86" s="44">
        <v>2529946.77</v>
      </c>
      <c r="D86" s="115" t="s">
        <v>853</v>
      </c>
      <c r="E86" s="116"/>
      <c r="F86" s="69"/>
      <c r="G86" s="44">
        <v>2529946.77</v>
      </c>
      <c r="H86" s="7"/>
      <c r="I86" s="54" t="s">
        <v>178</v>
      </c>
      <c r="K86" s="30">
        <v>8911</v>
      </c>
      <c r="L86" s="27" t="s">
        <v>476</v>
      </c>
      <c r="M86" s="70"/>
    </row>
    <row r="87" spans="1:13" ht="31.5" customHeight="1">
      <c r="A87" s="26" t="s">
        <v>670</v>
      </c>
      <c r="B87" s="5" t="s">
        <v>671</v>
      </c>
      <c r="C87" s="44">
        <v>2398248.87</v>
      </c>
      <c r="D87" s="115" t="s">
        <v>853</v>
      </c>
      <c r="E87" s="116"/>
      <c r="F87" s="69"/>
      <c r="G87" s="44">
        <v>2398248.87</v>
      </c>
      <c r="H87" s="7"/>
      <c r="I87" s="54" t="s">
        <v>178</v>
      </c>
      <c r="K87" s="30">
        <v>8911</v>
      </c>
      <c r="L87" s="27" t="s">
        <v>477</v>
      </c>
      <c r="M87" s="70"/>
    </row>
    <row r="88" spans="1:13" ht="31.5" customHeight="1">
      <c r="A88" s="26" t="s">
        <v>672</v>
      </c>
      <c r="B88" s="5" t="s">
        <v>673</v>
      </c>
      <c r="C88" s="44">
        <v>2290776.86</v>
      </c>
      <c r="D88" s="115" t="s">
        <v>853</v>
      </c>
      <c r="E88" s="116"/>
      <c r="F88" s="69"/>
      <c r="G88" s="44">
        <v>2290776.86</v>
      </c>
      <c r="H88" s="7"/>
      <c r="I88" s="54" t="s">
        <v>178</v>
      </c>
      <c r="K88" s="30">
        <v>8911</v>
      </c>
      <c r="L88" s="27" t="s">
        <v>478</v>
      </c>
      <c r="M88" s="70"/>
    </row>
    <row r="89" spans="1:13" ht="31.5" customHeight="1">
      <c r="A89" s="26" t="s">
        <v>674</v>
      </c>
      <c r="B89" s="5" t="s">
        <v>675</v>
      </c>
      <c r="C89" s="44">
        <v>1722358.55</v>
      </c>
      <c r="D89" s="115" t="s">
        <v>853</v>
      </c>
      <c r="E89" s="116"/>
      <c r="F89" s="69"/>
      <c r="G89" s="44">
        <v>1722358.55</v>
      </c>
      <c r="H89" s="7"/>
      <c r="I89" s="54" t="s">
        <v>178</v>
      </c>
      <c r="K89" s="30">
        <v>8911</v>
      </c>
      <c r="L89" s="27" t="s">
        <v>479</v>
      </c>
      <c r="M89" s="70"/>
    </row>
    <row r="90" spans="1:13" ht="31.5" customHeight="1">
      <c r="A90" s="26" t="s">
        <v>677</v>
      </c>
      <c r="B90" s="5" t="s">
        <v>676</v>
      </c>
      <c r="C90" s="44">
        <v>2248093.2000000002</v>
      </c>
      <c r="D90" s="115" t="s">
        <v>853</v>
      </c>
      <c r="E90" s="116"/>
      <c r="F90" s="69"/>
      <c r="G90" s="44">
        <v>2248093.2000000002</v>
      </c>
      <c r="H90" s="7"/>
      <c r="I90" s="54" t="s">
        <v>178</v>
      </c>
      <c r="K90" s="30">
        <v>8911</v>
      </c>
      <c r="L90" s="27" t="s">
        <v>480</v>
      </c>
      <c r="M90" s="70"/>
    </row>
    <row r="91" spans="1:13" ht="31.5" customHeight="1">
      <c r="A91" s="26" t="s">
        <v>679</v>
      </c>
      <c r="B91" s="5" t="s">
        <v>678</v>
      </c>
      <c r="C91" s="44">
        <v>2516898.86</v>
      </c>
      <c r="D91" s="115" t="s">
        <v>853</v>
      </c>
      <c r="E91" s="116"/>
      <c r="F91" s="69"/>
      <c r="G91" s="44">
        <v>2516898.86</v>
      </c>
      <c r="H91" s="7"/>
      <c r="I91" s="54" t="s">
        <v>178</v>
      </c>
      <c r="K91" s="30">
        <v>8911</v>
      </c>
      <c r="L91" s="27" t="s">
        <v>481</v>
      </c>
      <c r="M91" s="70"/>
    </row>
    <row r="92" spans="1:13" ht="31.5" customHeight="1">
      <c r="A92" s="26" t="s">
        <v>681</v>
      </c>
      <c r="B92" s="5" t="s">
        <v>680</v>
      </c>
      <c r="C92" s="44">
        <v>1550041.47</v>
      </c>
      <c r="D92" s="115" t="s">
        <v>853</v>
      </c>
      <c r="E92" s="116"/>
      <c r="F92" s="69"/>
      <c r="G92" s="44">
        <v>1550041.47</v>
      </c>
      <c r="H92" s="7"/>
      <c r="I92" s="54" t="s">
        <v>178</v>
      </c>
      <c r="K92" s="30">
        <v>8911</v>
      </c>
      <c r="L92" s="27" t="s">
        <v>482</v>
      </c>
      <c r="M92" s="70"/>
    </row>
    <row r="93" spans="1:13" ht="31.5" customHeight="1">
      <c r="A93" s="26" t="s">
        <v>682</v>
      </c>
      <c r="B93" s="5" t="s">
        <v>683</v>
      </c>
      <c r="C93" s="44">
        <v>393259.11</v>
      </c>
      <c r="D93" s="115" t="s">
        <v>853</v>
      </c>
      <c r="E93" s="116"/>
      <c r="F93" s="69"/>
      <c r="G93" s="44">
        <v>393259.11</v>
      </c>
      <c r="H93" s="7"/>
      <c r="I93" s="54" t="s">
        <v>178</v>
      </c>
      <c r="K93" s="30">
        <v>8911</v>
      </c>
      <c r="L93" s="27" t="s">
        <v>232</v>
      </c>
      <c r="M93" s="70"/>
    </row>
    <row r="94" spans="1:13" ht="31.5" customHeight="1">
      <c r="A94" s="26" t="s">
        <v>684</v>
      </c>
      <c r="B94" s="5" t="s">
        <v>685</v>
      </c>
      <c r="C94" s="44">
        <v>1776704.94</v>
      </c>
      <c r="D94" s="115" t="s">
        <v>853</v>
      </c>
      <c r="E94" s="116"/>
      <c r="F94" s="69"/>
      <c r="G94" s="44">
        <v>1776704.94</v>
      </c>
      <c r="H94" s="7"/>
      <c r="I94" s="54" t="s">
        <v>178</v>
      </c>
      <c r="K94" s="30">
        <v>8911</v>
      </c>
      <c r="L94" s="27" t="s">
        <v>483</v>
      </c>
      <c r="M94" s="70"/>
    </row>
    <row r="95" spans="1:13" ht="31.5" customHeight="1">
      <c r="A95" s="26" t="s">
        <v>686</v>
      </c>
      <c r="B95" s="5" t="s">
        <v>687</v>
      </c>
      <c r="C95" s="44">
        <v>851952.5</v>
      </c>
      <c r="D95" s="115" t="s">
        <v>853</v>
      </c>
      <c r="E95" s="116"/>
      <c r="F95" s="69"/>
      <c r="G95" s="44">
        <v>851952.5</v>
      </c>
      <c r="H95" s="7"/>
      <c r="I95" s="54" t="s">
        <v>178</v>
      </c>
      <c r="K95" s="30">
        <v>8911</v>
      </c>
      <c r="L95" s="27" t="s">
        <v>484</v>
      </c>
      <c r="M95" s="70"/>
    </row>
    <row r="96" spans="1:13" ht="31.5" customHeight="1">
      <c r="A96" s="26" t="s">
        <v>688</v>
      </c>
      <c r="B96" s="5" t="s">
        <v>689</v>
      </c>
      <c r="C96" s="44">
        <v>1283146.68</v>
      </c>
      <c r="D96" s="115" t="s">
        <v>853</v>
      </c>
      <c r="E96" s="116"/>
      <c r="F96" s="69"/>
      <c r="G96" s="44">
        <v>1283146.68</v>
      </c>
      <c r="H96" s="7"/>
      <c r="I96" s="54" t="s">
        <v>178</v>
      </c>
      <c r="K96" s="30">
        <v>8911</v>
      </c>
      <c r="L96" s="27" t="s">
        <v>485</v>
      </c>
      <c r="M96" s="70"/>
    </row>
    <row r="97" spans="1:13" ht="31.5" customHeight="1">
      <c r="A97" s="26" t="s">
        <v>690</v>
      </c>
      <c r="B97" s="5" t="s">
        <v>689</v>
      </c>
      <c r="C97" s="44">
        <v>1988570.63</v>
      </c>
      <c r="D97" s="115" t="s">
        <v>853</v>
      </c>
      <c r="E97" s="116"/>
      <c r="F97" s="69"/>
      <c r="G97" s="44">
        <v>1988570.63</v>
      </c>
      <c r="H97" s="7"/>
      <c r="I97" s="54" t="s">
        <v>178</v>
      </c>
      <c r="K97" s="30">
        <v>8911</v>
      </c>
      <c r="L97" s="27" t="s">
        <v>486</v>
      </c>
      <c r="M97" s="70"/>
    </row>
    <row r="98" spans="1:13" ht="31.5" customHeight="1">
      <c r="A98" s="26" t="s">
        <v>691</v>
      </c>
      <c r="B98" s="5" t="s">
        <v>692</v>
      </c>
      <c r="C98" s="44">
        <v>813407.34</v>
      </c>
      <c r="D98" s="115" t="s">
        <v>853</v>
      </c>
      <c r="E98" s="116"/>
      <c r="F98" s="69"/>
      <c r="G98" s="44">
        <v>813407.34</v>
      </c>
      <c r="H98" s="7"/>
      <c r="I98" s="54" t="s">
        <v>178</v>
      </c>
      <c r="K98" s="30">
        <v>8911</v>
      </c>
      <c r="L98" s="27" t="s">
        <v>487</v>
      </c>
      <c r="M98" s="70"/>
    </row>
    <row r="99" spans="1:13" ht="31.5" customHeight="1">
      <c r="A99" s="26" t="s">
        <v>693</v>
      </c>
      <c r="B99" s="5" t="s">
        <v>694</v>
      </c>
      <c r="C99" s="44">
        <v>2772903.58</v>
      </c>
      <c r="D99" s="115" t="s">
        <v>853</v>
      </c>
      <c r="E99" s="116"/>
      <c r="F99" s="69"/>
      <c r="G99" s="44">
        <v>2772903.58</v>
      </c>
      <c r="H99" s="7"/>
      <c r="I99" s="54" t="s">
        <v>178</v>
      </c>
      <c r="K99" s="30">
        <v>8911</v>
      </c>
      <c r="L99" s="27" t="s">
        <v>488</v>
      </c>
      <c r="M99" s="70"/>
    </row>
    <row r="100" spans="1:13" ht="31.5" customHeight="1">
      <c r="A100" s="26" t="s">
        <v>695</v>
      </c>
      <c r="B100" s="5" t="s">
        <v>696</v>
      </c>
      <c r="C100" s="44">
        <v>2705958.73</v>
      </c>
      <c r="D100" s="115" t="s">
        <v>853</v>
      </c>
      <c r="E100" s="116"/>
      <c r="F100" s="69"/>
      <c r="G100" s="44">
        <v>2705958.73</v>
      </c>
      <c r="H100" s="7"/>
      <c r="I100" s="54" t="s">
        <v>178</v>
      </c>
      <c r="K100" s="30">
        <v>8911</v>
      </c>
      <c r="L100" s="27" t="s">
        <v>489</v>
      </c>
      <c r="M100" s="70"/>
    </row>
    <row r="101" spans="1:13" ht="31.5" customHeight="1">
      <c r="A101" s="26" t="s">
        <v>697</v>
      </c>
      <c r="B101" s="5" t="s">
        <v>698</v>
      </c>
      <c r="C101" s="44">
        <v>2612666.9300000002</v>
      </c>
      <c r="D101" s="115" t="s">
        <v>853</v>
      </c>
      <c r="E101" s="116"/>
      <c r="F101" s="69"/>
      <c r="G101" s="44">
        <v>2612666.9300000002</v>
      </c>
      <c r="H101" s="7"/>
      <c r="I101" s="54" t="s">
        <v>178</v>
      </c>
      <c r="K101" s="30">
        <v>8911</v>
      </c>
      <c r="L101" s="27" t="s">
        <v>490</v>
      </c>
      <c r="M101" s="70"/>
    </row>
    <row r="102" spans="1:13" ht="31.5" customHeight="1">
      <c r="A102" s="26" t="s">
        <v>699</v>
      </c>
      <c r="B102" s="5" t="s">
        <v>700</v>
      </c>
      <c r="C102" s="44">
        <v>1137142.27</v>
      </c>
      <c r="D102" s="115" t="s">
        <v>853</v>
      </c>
      <c r="E102" s="116"/>
      <c r="F102" s="69"/>
      <c r="G102" s="44">
        <v>1137142.27</v>
      </c>
      <c r="H102" s="7"/>
      <c r="I102" s="54" t="s">
        <v>178</v>
      </c>
      <c r="K102" s="30">
        <v>8911</v>
      </c>
      <c r="L102" s="27" t="s">
        <v>491</v>
      </c>
      <c r="M102" s="70"/>
    </row>
    <row r="103" spans="1:13" ht="31.5" customHeight="1">
      <c r="A103" s="26" t="s">
        <v>701</v>
      </c>
      <c r="B103" s="5" t="s">
        <v>702</v>
      </c>
      <c r="C103" s="44">
        <v>2887376.59</v>
      </c>
      <c r="D103" s="115" t="s">
        <v>853</v>
      </c>
      <c r="E103" s="116"/>
      <c r="F103" s="69"/>
      <c r="G103" s="44">
        <v>2887376.59</v>
      </c>
      <c r="H103" s="7"/>
      <c r="I103" s="54" t="s">
        <v>178</v>
      </c>
      <c r="K103" s="30">
        <v>8911</v>
      </c>
      <c r="L103" s="27" t="s">
        <v>492</v>
      </c>
      <c r="M103" s="70"/>
    </row>
    <row r="104" spans="1:13" ht="45" customHeight="1">
      <c r="A104" s="26" t="s">
        <v>703</v>
      </c>
      <c r="B104" s="5" t="s">
        <v>704</v>
      </c>
      <c r="C104" s="44">
        <v>2323991.0299999998</v>
      </c>
      <c r="D104" s="115" t="s">
        <v>853</v>
      </c>
      <c r="E104" s="116"/>
      <c r="F104" s="69"/>
      <c r="G104" s="44">
        <v>2323991.0299999998</v>
      </c>
      <c r="H104" s="7"/>
      <c r="I104" s="54" t="s">
        <v>178</v>
      </c>
      <c r="K104" s="30">
        <v>8911</v>
      </c>
      <c r="L104" s="27" t="s">
        <v>493</v>
      </c>
      <c r="M104" s="70"/>
    </row>
    <row r="105" spans="1:13" ht="49.5" customHeight="1">
      <c r="A105" s="26" t="s">
        <v>706</v>
      </c>
      <c r="B105" s="5" t="s">
        <v>705</v>
      </c>
      <c r="C105" s="44">
        <v>4762382</v>
      </c>
      <c r="D105" s="115" t="s">
        <v>852</v>
      </c>
      <c r="E105" s="116"/>
      <c r="F105" s="69"/>
      <c r="G105" s="44">
        <v>4762382</v>
      </c>
      <c r="H105" s="7"/>
      <c r="I105" s="54" t="s">
        <v>178</v>
      </c>
      <c r="K105" s="30">
        <v>8911</v>
      </c>
      <c r="L105" s="27" t="s">
        <v>494</v>
      </c>
      <c r="M105" s="70"/>
    </row>
    <row r="106" spans="1:13" ht="31.5" customHeight="1">
      <c r="A106" s="26" t="s">
        <v>708</v>
      </c>
      <c r="B106" s="5" t="s">
        <v>707</v>
      </c>
      <c r="C106" s="44">
        <v>4048024.7</v>
      </c>
      <c r="D106" s="115" t="s">
        <v>852</v>
      </c>
      <c r="E106" s="116"/>
      <c r="F106" s="69"/>
      <c r="G106" s="44">
        <v>4048024.7</v>
      </c>
      <c r="H106" s="7"/>
      <c r="I106" s="54" t="s">
        <v>178</v>
      </c>
      <c r="K106" s="30">
        <v>8911</v>
      </c>
      <c r="L106" s="27" t="s">
        <v>495</v>
      </c>
      <c r="M106" s="70"/>
    </row>
    <row r="107" spans="1:13" ht="31.5" customHeight="1">
      <c r="A107" s="26" t="s">
        <v>710</v>
      </c>
      <c r="B107" s="5" t="s">
        <v>709</v>
      </c>
      <c r="C107" s="44">
        <v>3571786.5</v>
      </c>
      <c r="D107" s="115" t="s">
        <v>852</v>
      </c>
      <c r="E107" s="116"/>
      <c r="F107" s="69"/>
      <c r="G107" s="44">
        <v>3571786.5</v>
      </c>
      <c r="H107" s="7"/>
      <c r="I107" s="54" t="s">
        <v>178</v>
      </c>
      <c r="K107" s="30">
        <v>8911</v>
      </c>
      <c r="L107" s="27" t="s">
        <v>496</v>
      </c>
      <c r="M107" s="70"/>
    </row>
    <row r="108" spans="1:13" ht="31.5" customHeight="1">
      <c r="A108" s="26" t="s">
        <v>712</v>
      </c>
      <c r="B108" s="5" t="s">
        <v>711</v>
      </c>
      <c r="C108" s="44">
        <v>4048024.7</v>
      </c>
      <c r="D108" s="115" t="s">
        <v>852</v>
      </c>
      <c r="E108" s="116"/>
      <c r="F108" s="69"/>
      <c r="G108" s="44">
        <v>4048024.7</v>
      </c>
      <c r="H108" s="7"/>
      <c r="I108" s="54" t="s">
        <v>178</v>
      </c>
      <c r="K108" s="30">
        <v>8911</v>
      </c>
      <c r="L108" s="27" t="s">
        <v>497</v>
      </c>
      <c r="M108" s="70"/>
    </row>
    <row r="109" spans="1:13" ht="45" customHeight="1">
      <c r="A109" s="26" t="s">
        <v>713</v>
      </c>
      <c r="B109" s="5" t="s">
        <v>714</v>
      </c>
      <c r="C109" s="44">
        <v>4762382</v>
      </c>
      <c r="D109" s="115" t="s">
        <v>852</v>
      </c>
      <c r="E109" s="116"/>
      <c r="F109" s="69"/>
      <c r="G109" s="44">
        <v>4762382</v>
      </c>
      <c r="H109" s="7"/>
      <c r="I109" s="54" t="s">
        <v>178</v>
      </c>
      <c r="K109" s="30">
        <v>8911</v>
      </c>
      <c r="L109" s="27" t="s">
        <v>498</v>
      </c>
      <c r="M109" s="70"/>
    </row>
    <row r="110" spans="1:13" ht="31.5" customHeight="1">
      <c r="A110" s="26" t="s">
        <v>716</v>
      </c>
      <c r="B110" s="5" t="s">
        <v>715</v>
      </c>
      <c r="C110" s="44">
        <v>4286143.8</v>
      </c>
      <c r="D110" s="115" t="s">
        <v>852</v>
      </c>
      <c r="E110" s="116"/>
      <c r="F110" s="69"/>
      <c r="G110" s="44">
        <v>4286143.8</v>
      </c>
      <c r="H110" s="7"/>
      <c r="I110" s="54" t="s">
        <v>178</v>
      </c>
      <c r="K110" s="30">
        <v>8911</v>
      </c>
      <c r="L110" s="27" t="s">
        <v>499</v>
      </c>
      <c r="M110" s="70"/>
    </row>
    <row r="111" spans="1:13" ht="31.5" customHeight="1">
      <c r="A111" s="26" t="s">
        <v>718</v>
      </c>
      <c r="B111" s="5" t="s">
        <v>717</v>
      </c>
      <c r="C111" s="44">
        <v>4524262.9000000004</v>
      </c>
      <c r="D111" s="115" t="s">
        <v>852</v>
      </c>
      <c r="E111" s="116"/>
      <c r="F111" s="69"/>
      <c r="G111" s="44">
        <v>4524262.9000000004</v>
      </c>
      <c r="H111" s="7"/>
      <c r="I111" s="54" t="s">
        <v>178</v>
      </c>
      <c r="K111" s="30">
        <v>8911</v>
      </c>
      <c r="L111" s="27" t="s">
        <v>500</v>
      </c>
      <c r="M111" s="70"/>
    </row>
    <row r="112" spans="1:13" ht="31.5" customHeight="1">
      <c r="A112" s="26" t="s">
        <v>720</v>
      </c>
      <c r="B112" s="5" t="s">
        <v>719</v>
      </c>
      <c r="C112" s="44">
        <v>3809905.6</v>
      </c>
      <c r="D112" s="115" t="s">
        <v>852</v>
      </c>
      <c r="E112" s="116"/>
      <c r="F112" s="69"/>
      <c r="G112" s="44">
        <v>3809905.6</v>
      </c>
      <c r="H112" s="7"/>
      <c r="I112" s="54" t="s">
        <v>178</v>
      </c>
      <c r="K112" s="30">
        <v>8911</v>
      </c>
      <c r="L112" s="27" t="s">
        <v>501</v>
      </c>
      <c r="M112" s="70"/>
    </row>
    <row r="113" spans="1:13" ht="31.5" customHeight="1">
      <c r="A113" s="26" t="s">
        <v>720</v>
      </c>
      <c r="B113" s="5" t="s">
        <v>721</v>
      </c>
      <c r="C113" s="44">
        <v>3809905.6</v>
      </c>
      <c r="D113" s="115" t="s">
        <v>852</v>
      </c>
      <c r="E113" s="116"/>
      <c r="F113" s="69"/>
      <c r="G113" s="44">
        <v>3809905.6</v>
      </c>
      <c r="H113" s="7"/>
      <c r="I113" s="54" t="s">
        <v>178</v>
      </c>
      <c r="K113" s="30">
        <v>8911</v>
      </c>
      <c r="L113" s="27" t="s">
        <v>502</v>
      </c>
      <c r="M113" s="70"/>
    </row>
    <row r="114" spans="1:13" ht="31.5" customHeight="1">
      <c r="A114" s="26" t="s">
        <v>723</v>
      </c>
      <c r="B114" s="5" t="s">
        <v>722</v>
      </c>
      <c r="C114" s="44">
        <v>55478</v>
      </c>
      <c r="D114" s="115" t="s">
        <v>852</v>
      </c>
      <c r="E114" s="116"/>
      <c r="F114" s="69">
        <v>1</v>
      </c>
      <c r="G114" s="44">
        <v>55478</v>
      </c>
      <c r="H114" s="7"/>
      <c r="I114" s="54" t="s">
        <v>178</v>
      </c>
      <c r="K114" s="30" t="s">
        <v>70</v>
      </c>
      <c r="L114" s="27" t="s">
        <v>508</v>
      </c>
      <c r="M114" s="75" t="s">
        <v>457</v>
      </c>
    </row>
    <row r="115" spans="1:13" ht="50.25" customHeight="1">
      <c r="A115" s="26" t="s">
        <v>725</v>
      </c>
      <c r="B115" s="5" t="s">
        <v>724</v>
      </c>
      <c r="C115" s="44">
        <v>112777.19</v>
      </c>
      <c r="D115" s="115" t="s">
        <v>853</v>
      </c>
      <c r="E115" s="116"/>
      <c r="F115" s="69">
        <v>1</v>
      </c>
      <c r="G115" s="44">
        <v>112777.19</v>
      </c>
      <c r="H115" s="7"/>
      <c r="I115" s="54" t="s">
        <v>178</v>
      </c>
      <c r="K115" s="30" t="s">
        <v>70</v>
      </c>
      <c r="L115" s="27" t="s">
        <v>509</v>
      </c>
      <c r="M115" s="75" t="s">
        <v>510</v>
      </c>
    </row>
    <row r="116" spans="1:13" ht="31.5" customHeight="1">
      <c r="A116" s="26" t="s">
        <v>726</v>
      </c>
      <c r="B116" s="5" t="s">
        <v>95</v>
      </c>
      <c r="C116" s="44">
        <v>64735</v>
      </c>
      <c r="D116" s="115" t="s">
        <v>852</v>
      </c>
      <c r="E116" s="116"/>
      <c r="F116" s="69">
        <v>1</v>
      </c>
      <c r="G116" s="44">
        <v>64735</v>
      </c>
      <c r="H116" s="7"/>
      <c r="I116" s="54" t="s">
        <v>178</v>
      </c>
      <c r="K116" s="30" t="s">
        <v>70</v>
      </c>
      <c r="L116" s="27" t="s">
        <v>511</v>
      </c>
      <c r="M116" s="75" t="s">
        <v>512</v>
      </c>
    </row>
    <row r="117" spans="1:13" ht="31.5" customHeight="1">
      <c r="A117" s="26" t="s">
        <v>727</v>
      </c>
      <c r="B117" s="5" t="s">
        <v>303</v>
      </c>
      <c r="C117" s="44">
        <v>40445</v>
      </c>
      <c r="D117" s="115" t="s">
        <v>852</v>
      </c>
      <c r="E117" s="116"/>
      <c r="F117" s="69">
        <v>1</v>
      </c>
      <c r="G117" s="44">
        <v>40445</v>
      </c>
      <c r="H117" s="7"/>
      <c r="I117" s="54" t="s">
        <v>178</v>
      </c>
      <c r="K117" s="30" t="s">
        <v>70</v>
      </c>
      <c r="L117" s="27" t="s">
        <v>513</v>
      </c>
      <c r="M117" s="75" t="s">
        <v>457</v>
      </c>
    </row>
    <row r="118" spans="1:13" ht="31.5" customHeight="1">
      <c r="A118" s="26" t="s">
        <v>307</v>
      </c>
      <c r="B118" s="5"/>
      <c r="C118" s="44">
        <v>1500300</v>
      </c>
      <c r="D118" s="115" t="s">
        <v>852</v>
      </c>
      <c r="E118" s="116"/>
      <c r="F118" s="69">
        <v>1</v>
      </c>
      <c r="G118" s="44">
        <v>1500300</v>
      </c>
      <c r="H118" s="7"/>
      <c r="I118" s="54" t="s">
        <v>178</v>
      </c>
      <c r="K118" s="30">
        <f t="shared" ref="K118" si="0">+K113</f>
        <v>8911</v>
      </c>
      <c r="L118" s="27" t="s">
        <v>304</v>
      </c>
      <c r="M118" s="70"/>
    </row>
    <row r="119" spans="1:13" ht="31.5" customHeight="1">
      <c r="A119" s="26" t="s">
        <v>308</v>
      </c>
      <c r="B119" s="5"/>
      <c r="C119" s="44">
        <v>1499520</v>
      </c>
      <c r="D119" s="115" t="s">
        <v>852</v>
      </c>
      <c r="E119" s="116"/>
      <c r="F119" s="69">
        <v>1</v>
      </c>
      <c r="G119" s="44">
        <v>1499520</v>
      </c>
      <c r="H119" s="7"/>
      <c r="I119" s="54" t="s">
        <v>178</v>
      </c>
      <c r="K119" s="30"/>
      <c r="L119" s="27" t="s">
        <v>305</v>
      </c>
      <c r="M119" s="70"/>
    </row>
    <row r="120" spans="1:13" ht="31.5" customHeight="1">
      <c r="A120" s="26" t="s">
        <v>308</v>
      </c>
      <c r="B120" s="5"/>
      <c r="C120" s="44">
        <v>1651950</v>
      </c>
      <c r="D120" s="115" t="s">
        <v>852</v>
      </c>
      <c r="E120" s="116"/>
      <c r="F120" s="69">
        <v>1</v>
      </c>
      <c r="G120" s="44">
        <v>1651950</v>
      </c>
      <c r="H120" s="7"/>
      <c r="I120" s="54" t="s">
        <v>178</v>
      </c>
      <c r="K120" s="30"/>
      <c r="L120" s="27" t="s">
        <v>306</v>
      </c>
      <c r="M120" s="70"/>
    </row>
    <row r="121" spans="1:13" ht="52.5" customHeight="1">
      <c r="A121" s="26" t="s">
        <v>729</v>
      </c>
      <c r="B121" s="5" t="s">
        <v>728</v>
      </c>
      <c r="C121" s="63">
        <v>270347.24</v>
      </c>
      <c r="D121" s="115" t="s">
        <v>853</v>
      </c>
      <c r="E121" s="116"/>
      <c r="F121" s="69"/>
      <c r="G121" s="63">
        <v>270347.24</v>
      </c>
      <c r="H121" s="7"/>
      <c r="I121" s="54" t="s">
        <v>178</v>
      </c>
      <c r="K121" s="30" t="str">
        <f t="shared" ref="K121:K129" si="1">+K115</f>
        <v>8919-2</v>
      </c>
      <c r="L121" s="27" t="s">
        <v>516</v>
      </c>
      <c r="M121" s="70"/>
    </row>
    <row r="122" spans="1:13" ht="48.75" customHeight="1">
      <c r="A122" s="26" t="s">
        <v>731</v>
      </c>
      <c r="B122" s="5" t="s">
        <v>730</v>
      </c>
      <c r="C122" s="63">
        <v>200877.64</v>
      </c>
      <c r="D122" s="115" t="s">
        <v>853</v>
      </c>
      <c r="E122" s="116"/>
      <c r="F122" s="69"/>
      <c r="G122" s="63">
        <v>200877.64</v>
      </c>
      <c r="H122" s="7"/>
      <c r="I122" s="54" t="s">
        <v>178</v>
      </c>
      <c r="K122" s="30" t="str">
        <f t="shared" si="1"/>
        <v>8919-2</v>
      </c>
      <c r="L122" s="27" t="s">
        <v>517</v>
      </c>
      <c r="M122" s="70"/>
    </row>
    <row r="123" spans="1:13" ht="31.5" customHeight="1">
      <c r="A123" s="26" t="s">
        <v>732</v>
      </c>
      <c r="B123" s="5" t="s">
        <v>733</v>
      </c>
      <c r="C123" s="63">
        <v>341028.41</v>
      </c>
      <c r="D123" s="115" t="s">
        <v>853</v>
      </c>
      <c r="E123" s="116"/>
      <c r="F123" s="69"/>
      <c r="G123" s="63">
        <v>341028.41</v>
      </c>
      <c r="H123" s="7"/>
      <c r="I123" s="54" t="s">
        <v>178</v>
      </c>
      <c r="K123" s="30" t="str">
        <f t="shared" si="1"/>
        <v>8919-2</v>
      </c>
      <c r="L123" s="27" t="s">
        <v>518</v>
      </c>
      <c r="M123" s="70"/>
    </row>
    <row r="124" spans="1:13" ht="44.25" customHeight="1">
      <c r="A124" s="26" t="s">
        <v>731</v>
      </c>
      <c r="B124" s="5" t="s">
        <v>734</v>
      </c>
      <c r="C124" s="63">
        <v>274456.56</v>
      </c>
      <c r="D124" s="115" t="s">
        <v>853</v>
      </c>
      <c r="E124" s="116"/>
      <c r="F124" s="69"/>
      <c r="G124" s="63">
        <v>274456.56</v>
      </c>
      <c r="H124" s="7"/>
      <c r="I124" s="54" t="s">
        <v>178</v>
      </c>
      <c r="K124" s="30">
        <f t="shared" si="1"/>
        <v>8911</v>
      </c>
      <c r="L124" s="27" t="s">
        <v>519</v>
      </c>
      <c r="M124" s="70"/>
    </row>
    <row r="125" spans="1:13" ht="50.25" customHeight="1">
      <c r="A125" s="26" t="s">
        <v>736</v>
      </c>
      <c r="B125" s="5" t="s">
        <v>735</v>
      </c>
      <c r="C125" s="63">
        <v>341028.41</v>
      </c>
      <c r="D125" s="115" t="s">
        <v>853</v>
      </c>
      <c r="E125" s="116"/>
      <c r="F125" s="69"/>
      <c r="G125" s="63">
        <v>341028.41</v>
      </c>
      <c r="H125" s="7"/>
      <c r="I125" s="54" t="s">
        <v>178</v>
      </c>
      <c r="K125" s="30">
        <f t="shared" si="1"/>
        <v>0</v>
      </c>
      <c r="L125" s="27" t="s">
        <v>520</v>
      </c>
      <c r="M125" s="70"/>
    </row>
    <row r="126" spans="1:13" ht="31.5" customHeight="1">
      <c r="A126" s="26" t="s">
        <v>737</v>
      </c>
      <c r="B126" s="5" t="s">
        <v>738</v>
      </c>
      <c r="C126" s="63">
        <v>39402</v>
      </c>
      <c r="D126" s="115" t="s">
        <v>852</v>
      </c>
      <c r="E126" s="116"/>
      <c r="F126" s="69"/>
      <c r="G126" s="63">
        <v>39402</v>
      </c>
      <c r="H126" s="7"/>
      <c r="I126" s="54" t="s">
        <v>178</v>
      </c>
      <c r="K126" s="30">
        <f t="shared" si="1"/>
        <v>0</v>
      </c>
      <c r="L126" s="27" t="s">
        <v>521</v>
      </c>
      <c r="M126" s="70"/>
    </row>
    <row r="127" spans="1:13" ht="31.5" customHeight="1">
      <c r="A127" s="26" t="s">
        <v>514</v>
      </c>
      <c r="B127" s="5"/>
      <c r="C127" s="63">
        <v>3525000</v>
      </c>
      <c r="D127" s="115" t="s">
        <v>852</v>
      </c>
      <c r="E127" s="116"/>
      <c r="F127" s="69"/>
      <c r="G127" s="63">
        <v>3525000</v>
      </c>
      <c r="H127" s="7"/>
      <c r="I127" s="54" t="s">
        <v>178</v>
      </c>
      <c r="K127" s="30" t="str">
        <f t="shared" si="1"/>
        <v>8919-2</v>
      </c>
      <c r="L127" s="27" t="s">
        <v>522</v>
      </c>
      <c r="M127" s="70"/>
    </row>
    <row r="128" spans="1:13" ht="31.5" customHeight="1">
      <c r="A128" s="26" t="s">
        <v>515</v>
      </c>
      <c r="B128" s="5" t="s">
        <v>18</v>
      </c>
      <c r="C128" s="63">
        <v>60119</v>
      </c>
      <c r="D128" s="115" t="s">
        <v>852</v>
      </c>
      <c r="E128" s="116"/>
      <c r="F128" s="69"/>
      <c r="G128" s="63">
        <v>60119</v>
      </c>
      <c r="H128" s="7"/>
      <c r="I128" s="54" t="s">
        <v>178</v>
      </c>
      <c r="K128" s="30" t="str">
        <f t="shared" si="1"/>
        <v>8919-2</v>
      </c>
      <c r="L128" s="27" t="s">
        <v>523</v>
      </c>
      <c r="M128" s="70"/>
    </row>
    <row r="129" spans="1:13" ht="31.5" customHeight="1">
      <c r="A129" s="26" t="s">
        <v>739</v>
      </c>
      <c r="B129" s="5" t="s">
        <v>740</v>
      </c>
      <c r="C129" s="63">
        <v>21500</v>
      </c>
      <c r="D129" s="115" t="s">
        <v>852</v>
      </c>
      <c r="E129" s="116"/>
      <c r="F129" s="69"/>
      <c r="G129" s="63">
        <v>21500</v>
      </c>
      <c r="H129" s="7"/>
      <c r="I129" s="54" t="s">
        <v>178</v>
      </c>
      <c r="K129" s="30" t="str">
        <f t="shared" si="1"/>
        <v>8919-2</v>
      </c>
      <c r="L129" s="27" t="s">
        <v>524</v>
      </c>
      <c r="M129" s="70"/>
    </row>
    <row r="130" spans="1:13" ht="31.5" customHeight="1">
      <c r="A130" s="76" t="s">
        <v>741</v>
      </c>
      <c r="B130" s="5" t="s">
        <v>169</v>
      </c>
      <c r="C130" s="77">
        <v>33870359</v>
      </c>
      <c r="D130" s="115" t="s">
        <v>853</v>
      </c>
      <c r="E130" s="116"/>
      <c r="F130" s="69"/>
      <c r="G130" s="77">
        <v>33870359</v>
      </c>
      <c r="H130" s="7"/>
      <c r="I130" s="54" t="s">
        <v>178</v>
      </c>
      <c r="K130" s="47" t="s">
        <v>550</v>
      </c>
      <c r="L130" s="27" t="s">
        <v>536</v>
      </c>
      <c r="M130" s="70"/>
    </row>
    <row r="131" spans="1:13" ht="31.5" customHeight="1">
      <c r="A131" s="76" t="s">
        <v>742</v>
      </c>
      <c r="B131" s="5" t="s">
        <v>19</v>
      </c>
      <c r="C131" s="78">
        <v>2812987.51</v>
      </c>
      <c r="D131" s="115" t="s">
        <v>853</v>
      </c>
      <c r="E131" s="116"/>
      <c r="F131" s="69"/>
      <c r="G131" s="78">
        <v>2812987.51</v>
      </c>
      <c r="H131" s="7"/>
      <c r="I131" s="54" t="s">
        <v>178</v>
      </c>
      <c r="K131" s="47" t="s">
        <v>550</v>
      </c>
      <c r="L131" s="27" t="s">
        <v>537</v>
      </c>
      <c r="M131" s="70"/>
    </row>
    <row r="132" spans="1:13" ht="61.5" customHeight="1">
      <c r="A132" s="76" t="s">
        <v>743</v>
      </c>
      <c r="B132" s="5" t="s">
        <v>17</v>
      </c>
      <c r="C132" s="78">
        <v>1872042</v>
      </c>
      <c r="D132" s="115" t="s">
        <v>853</v>
      </c>
      <c r="E132" s="116"/>
      <c r="F132" s="69"/>
      <c r="G132" s="78">
        <v>1872042</v>
      </c>
      <c r="H132" s="7"/>
      <c r="I132" s="54" t="s">
        <v>178</v>
      </c>
      <c r="K132" s="47" t="s">
        <v>550</v>
      </c>
      <c r="L132" s="27" t="s">
        <v>538</v>
      </c>
      <c r="M132" s="70"/>
    </row>
    <row r="133" spans="1:13" ht="31.5" customHeight="1">
      <c r="A133" s="76" t="s">
        <v>525</v>
      </c>
      <c r="B133" s="5" t="s">
        <v>18</v>
      </c>
      <c r="C133" s="78">
        <v>19862049.949999999</v>
      </c>
      <c r="D133" s="115" t="s">
        <v>853</v>
      </c>
      <c r="E133" s="116"/>
      <c r="F133" s="69"/>
      <c r="G133" s="78">
        <v>19862049.949999999</v>
      </c>
      <c r="H133" s="7"/>
      <c r="I133" s="54" t="s">
        <v>178</v>
      </c>
      <c r="K133" s="47" t="s">
        <v>550</v>
      </c>
      <c r="L133" s="27" t="s">
        <v>539</v>
      </c>
      <c r="M133" s="70"/>
    </row>
    <row r="134" spans="1:13" ht="31.5" customHeight="1">
      <c r="A134" s="76" t="s">
        <v>526</v>
      </c>
      <c r="B134" s="5" t="s">
        <v>744</v>
      </c>
      <c r="C134" s="78">
        <v>6244026</v>
      </c>
      <c r="D134" s="115" t="s">
        <v>853</v>
      </c>
      <c r="E134" s="116"/>
      <c r="F134" s="69"/>
      <c r="G134" s="78">
        <v>6244026</v>
      </c>
      <c r="H134" s="7"/>
      <c r="I134" s="54" t="s">
        <v>178</v>
      </c>
      <c r="K134" s="47" t="s">
        <v>550</v>
      </c>
      <c r="L134" s="27" t="s">
        <v>540</v>
      </c>
      <c r="M134" s="70"/>
    </row>
    <row r="135" spans="1:13" ht="31.5" customHeight="1">
      <c r="A135" s="76" t="s">
        <v>527</v>
      </c>
      <c r="B135" s="5" t="s">
        <v>21</v>
      </c>
      <c r="C135" s="78">
        <v>3716574.12</v>
      </c>
      <c r="D135" s="115" t="s">
        <v>853</v>
      </c>
      <c r="E135" s="116"/>
      <c r="F135" s="69"/>
      <c r="G135" s="78">
        <v>3716574.12</v>
      </c>
      <c r="H135" s="7"/>
      <c r="I135" s="54" t="s">
        <v>178</v>
      </c>
      <c r="K135" s="47" t="s">
        <v>550</v>
      </c>
      <c r="L135" s="27" t="s">
        <v>541</v>
      </c>
      <c r="M135" s="70"/>
    </row>
    <row r="136" spans="1:13" ht="31.5" customHeight="1">
      <c r="A136" s="76" t="s">
        <v>528</v>
      </c>
      <c r="B136" s="5" t="s">
        <v>745</v>
      </c>
      <c r="C136" s="78">
        <v>2618545</v>
      </c>
      <c r="D136" s="115" t="s">
        <v>853</v>
      </c>
      <c r="E136" s="116"/>
      <c r="F136" s="69"/>
      <c r="G136" s="78">
        <v>2618545</v>
      </c>
      <c r="H136" s="7"/>
      <c r="I136" s="54" t="s">
        <v>178</v>
      </c>
      <c r="K136" s="47" t="s">
        <v>550</v>
      </c>
      <c r="L136" s="27" t="s">
        <v>542</v>
      </c>
      <c r="M136" s="70"/>
    </row>
    <row r="137" spans="1:13" ht="31.5" customHeight="1">
      <c r="A137" s="76" t="s">
        <v>529</v>
      </c>
      <c r="B137" s="5" t="s">
        <v>746</v>
      </c>
      <c r="C137" s="78">
        <v>3139977</v>
      </c>
      <c r="D137" s="115" t="s">
        <v>853</v>
      </c>
      <c r="E137" s="116"/>
      <c r="F137" s="69"/>
      <c r="G137" s="78">
        <v>3139977</v>
      </c>
      <c r="H137" s="7"/>
      <c r="I137" s="54" t="s">
        <v>178</v>
      </c>
      <c r="K137" s="47" t="s">
        <v>550</v>
      </c>
      <c r="L137" s="27" t="s">
        <v>543</v>
      </c>
      <c r="M137" s="70"/>
    </row>
    <row r="138" spans="1:13" ht="31.5" customHeight="1">
      <c r="A138" s="76" t="s">
        <v>530</v>
      </c>
      <c r="B138" s="5" t="s">
        <v>326</v>
      </c>
      <c r="C138" s="78">
        <v>4050000</v>
      </c>
      <c r="D138" s="115" t="s">
        <v>853</v>
      </c>
      <c r="E138" s="116"/>
      <c r="F138" s="69"/>
      <c r="G138" s="78">
        <v>4050000</v>
      </c>
      <c r="H138" s="7"/>
      <c r="I138" s="54" t="s">
        <v>178</v>
      </c>
      <c r="K138" s="47" t="s">
        <v>550</v>
      </c>
      <c r="L138" s="27" t="s">
        <v>544</v>
      </c>
      <c r="M138" s="70"/>
    </row>
    <row r="139" spans="1:13" ht="31.5" customHeight="1">
      <c r="A139" s="76" t="s">
        <v>531</v>
      </c>
      <c r="B139" s="5" t="s">
        <v>84</v>
      </c>
      <c r="C139" s="78">
        <v>6676330</v>
      </c>
      <c r="D139" s="115" t="s">
        <v>853</v>
      </c>
      <c r="E139" s="116"/>
      <c r="F139" s="69"/>
      <c r="G139" s="78">
        <v>6676330</v>
      </c>
      <c r="H139" s="7"/>
      <c r="I139" s="54" t="s">
        <v>178</v>
      </c>
      <c r="K139" s="47" t="s">
        <v>550</v>
      </c>
      <c r="L139" s="27" t="s">
        <v>545</v>
      </c>
      <c r="M139" s="70"/>
    </row>
    <row r="140" spans="1:13" ht="31.5" customHeight="1">
      <c r="A140" s="76" t="s">
        <v>532</v>
      </c>
      <c r="B140" s="5" t="s">
        <v>747</v>
      </c>
      <c r="C140" s="78">
        <v>4154395</v>
      </c>
      <c r="D140" s="115" t="s">
        <v>853</v>
      </c>
      <c r="E140" s="116"/>
      <c r="F140" s="69"/>
      <c r="G140" s="78">
        <v>4154395</v>
      </c>
      <c r="H140" s="7"/>
      <c r="I140" s="54" t="s">
        <v>178</v>
      </c>
      <c r="K140" s="47" t="s">
        <v>550</v>
      </c>
      <c r="L140" s="27" t="s">
        <v>546</v>
      </c>
      <c r="M140" s="70"/>
    </row>
    <row r="141" spans="1:13" ht="31.5" customHeight="1">
      <c r="A141" s="76" t="s">
        <v>533</v>
      </c>
      <c r="B141" s="5" t="s">
        <v>99</v>
      </c>
      <c r="C141" s="78">
        <v>1496167</v>
      </c>
      <c r="D141" s="115" t="s">
        <v>853</v>
      </c>
      <c r="E141" s="116"/>
      <c r="F141" s="69"/>
      <c r="G141" s="78">
        <v>1496167</v>
      </c>
      <c r="H141" s="7"/>
      <c r="I141" s="54" t="s">
        <v>178</v>
      </c>
      <c r="K141" s="47" t="s">
        <v>550</v>
      </c>
      <c r="L141" s="27" t="s">
        <v>547</v>
      </c>
      <c r="M141" s="70"/>
    </row>
    <row r="142" spans="1:13" ht="31.5" customHeight="1">
      <c r="A142" s="76" t="s">
        <v>534</v>
      </c>
      <c r="B142" s="5" t="s">
        <v>748</v>
      </c>
      <c r="C142" s="78">
        <v>3690431</v>
      </c>
      <c r="D142" s="115" t="s">
        <v>853</v>
      </c>
      <c r="E142" s="116"/>
      <c r="F142" s="69"/>
      <c r="G142" s="78">
        <v>3690431</v>
      </c>
      <c r="H142" s="7"/>
      <c r="I142" s="54" t="s">
        <v>178</v>
      </c>
      <c r="K142" s="47" t="s">
        <v>550</v>
      </c>
      <c r="L142" s="27" t="s">
        <v>548</v>
      </c>
      <c r="M142" s="70"/>
    </row>
    <row r="143" spans="1:13" ht="31.5" customHeight="1">
      <c r="A143" s="76" t="s">
        <v>535</v>
      </c>
      <c r="B143" s="5" t="s">
        <v>180</v>
      </c>
      <c r="C143" s="78">
        <v>3219748</v>
      </c>
      <c r="D143" s="114" t="s">
        <v>853</v>
      </c>
      <c r="E143" s="114"/>
      <c r="F143" s="69"/>
      <c r="G143" s="78">
        <v>3219748</v>
      </c>
      <c r="H143" s="7"/>
      <c r="I143" s="54" t="s">
        <v>178</v>
      </c>
      <c r="K143" s="47" t="s">
        <v>550</v>
      </c>
      <c r="L143" s="27" t="s">
        <v>549</v>
      </c>
      <c r="M143" s="70"/>
    </row>
    <row r="144" spans="1:13">
      <c r="A144" s="103" t="s">
        <v>22</v>
      </c>
      <c r="B144" s="90"/>
      <c r="C144" s="91"/>
      <c r="D144" s="92"/>
      <c r="E144" s="92"/>
      <c r="F144" s="93"/>
      <c r="G144" s="92"/>
      <c r="H144" s="92"/>
      <c r="I144" s="105"/>
      <c r="K144" s="46"/>
      <c r="L144" s="27"/>
    </row>
    <row r="145" spans="1:13" ht="38.25" customHeight="1">
      <c r="A145" s="41" t="s">
        <v>345</v>
      </c>
      <c r="B145" s="5" t="s">
        <v>346</v>
      </c>
      <c r="C145" s="28">
        <v>3262651.97</v>
      </c>
      <c r="D145" s="114" t="s">
        <v>853</v>
      </c>
      <c r="E145" s="114"/>
      <c r="F145" s="87">
        <v>1</v>
      </c>
      <c r="G145" s="28">
        <v>3262651.97</v>
      </c>
      <c r="H145" s="7"/>
      <c r="I145" s="54" t="s">
        <v>178</v>
      </c>
      <c r="K145" s="23">
        <v>6911</v>
      </c>
      <c r="L145" s="24" t="s">
        <v>344</v>
      </c>
    </row>
    <row r="146" spans="1:13" ht="47.25" customHeight="1">
      <c r="A146" s="41" t="s">
        <v>749</v>
      </c>
      <c r="B146" s="2" t="s">
        <v>750</v>
      </c>
      <c r="C146" s="42">
        <v>1635969</v>
      </c>
      <c r="D146" s="114" t="s">
        <v>853</v>
      </c>
      <c r="E146" s="114"/>
      <c r="F146" s="31"/>
      <c r="G146" s="7"/>
      <c r="H146" s="7"/>
      <c r="I146" s="54" t="s">
        <v>178</v>
      </c>
      <c r="K146" s="23">
        <v>6911</v>
      </c>
      <c r="L146" s="24" t="s">
        <v>358</v>
      </c>
    </row>
    <row r="147" spans="1:13" ht="51" hidden="1" customHeight="1">
      <c r="A147" s="26" t="s">
        <v>751</v>
      </c>
      <c r="B147" s="5" t="s">
        <v>752</v>
      </c>
      <c r="C147" s="57">
        <v>643430</v>
      </c>
      <c r="D147" s="7"/>
      <c r="E147" s="7"/>
      <c r="F147" s="69">
        <v>1</v>
      </c>
      <c r="G147" s="57">
        <v>643430</v>
      </c>
      <c r="H147" s="7"/>
      <c r="I147" s="54" t="s">
        <v>178</v>
      </c>
      <c r="K147" s="56" t="s">
        <v>13</v>
      </c>
      <c r="L147" s="27" t="s">
        <v>202</v>
      </c>
    </row>
    <row r="148" spans="1:13" ht="31.5" customHeight="1">
      <c r="A148" s="76" t="s">
        <v>753</v>
      </c>
      <c r="B148" s="5" t="s">
        <v>754</v>
      </c>
      <c r="C148" s="77">
        <v>1979620</v>
      </c>
      <c r="D148" s="115" t="s">
        <v>853</v>
      </c>
      <c r="E148" s="116"/>
      <c r="F148" s="69"/>
      <c r="G148" s="78">
        <v>295755.96999999997</v>
      </c>
      <c r="H148" s="7"/>
      <c r="I148" s="54" t="s">
        <v>178</v>
      </c>
      <c r="K148" s="47">
        <v>8918</v>
      </c>
      <c r="L148" s="27" t="s">
        <v>551</v>
      </c>
      <c r="M148" s="54" t="s">
        <v>381</v>
      </c>
    </row>
    <row r="149" spans="1:13" ht="31.5" customHeight="1">
      <c r="A149" s="76" t="s">
        <v>756</v>
      </c>
      <c r="B149" s="5" t="s">
        <v>755</v>
      </c>
      <c r="C149" s="78">
        <v>12010567</v>
      </c>
      <c r="D149" s="115" t="s">
        <v>853</v>
      </c>
      <c r="E149" s="116"/>
      <c r="F149" s="69"/>
      <c r="G149" s="78">
        <v>1799861.68</v>
      </c>
      <c r="H149" s="7"/>
      <c r="I149" s="54" t="s">
        <v>178</v>
      </c>
      <c r="K149" s="47">
        <v>8918</v>
      </c>
      <c r="L149" s="27" t="s">
        <v>552</v>
      </c>
      <c r="M149" s="54" t="s">
        <v>381</v>
      </c>
    </row>
    <row r="150" spans="1:13" ht="31.5" customHeight="1">
      <c r="A150" s="76" t="s">
        <v>758</v>
      </c>
      <c r="B150" s="5" t="s">
        <v>757</v>
      </c>
      <c r="C150" s="78">
        <v>12509813</v>
      </c>
      <c r="D150" s="115" t="s">
        <v>853</v>
      </c>
      <c r="E150" s="116"/>
      <c r="F150" s="69"/>
      <c r="G150" s="78">
        <v>1871100</v>
      </c>
      <c r="H150" s="7"/>
      <c r="I150" s="54" t="s">
        <v>178</v>
      </c>
      <c r="K150" s="47">
        <v>8918</v>
      </c>
      <c r="L150" s="27" t="s">
        <v>553</v>
      </c>
      <c r="M150" s="54" t="s">
        <v>381</v>
      </c>
    </row>
    <row r="151" spans="1:13" ht="31.5" customHeight="1">
      <c r="A151" s="26" t="s">
        <v>503</v>
      </c>
      <c r="B151" s="5"/>
      <c r="C151" s="44">
        <v>92470000</v>
      </c>
      <c r="D151" s="115" t="s">
        <v>852</v>
      </c>
      <c r="E151" s="116"/>
      <c r="F151" s="69"/>
      <c r="G151" s="44"/>
      <c r="H151" s="7"/>
      <c r="I151" s="54" t="s">
        <v>178</v>
      </c>
      <c r="K151" s="30" t="s">
        <v>273</v>
      </c>
      <c r="L151" s="27" t="s">
        <v>504</v>
      </c>
      <c r="M151" s="70"/>
    </row>
    <row r="152" spans="1:13" ht="31.5" hidden="1" customHeight="1">
      <c r="A152" s="26" t="s">
        <v>759</v>
      </c>
      <c r="B152" s="5" t="s">
        <v>760</v>
      </c>
      <c r="C152" s="44">
        <v>2000000</v>
      </c>
      <c r="D152" s="7"/>
      <c r="E152" s="7"/>
      <c r="F152" s="43"/>
      <c r="G152" s="7"/>
      <c r="H152" s="7"/>
      <c r="I152" s="54" t="s">
        <v>178</v>
      </c>
      <c r="K152" s="56" t="s">
        <v>13</v>
      </c>
      <c r="L152" s="27" t="s">
        <v>414</v>
      </c>
    </row>
    <row r="153" spans="1:13" ht="31.5" customHeight="1">
      <c r="A153" s="26" t="s">
        <v>761</v>
      </c>
      <c r="B153" s="5" t="s">
        <v>762</v>
      </c>
      <c r="C153" s="44">
        <v>1594926</v>
      </c>
      <c r="D153" s="115" t="s">
        <v>853</v>
      </c>
      <c r="E153" s="116"/>
      <c r="F153" s="43"/>
      <c r="G153" s="7"/>
      <c r="H153" s="7"/>
      <c r="I153" s="54" t="s">
        <v>178</v>
      </c>
      <c r="K153" s="56" t="s">
        <v>13</v>
      </c>
      <c r="L153" s="27" t="s">
        <v>415</v>
      </c>
    </row>
    <row r="154" spans="1:13" ht="31.5" customHeight="1">
      <c r="A154" s="26" t="s">
        <v>763</v>
      </c>
      <c r="B154" s="5" t="s">
        <v>764</v>
      </c>
      <c r="C154" s="44">
        <v>4152556</v>
      </c>
      <c r="D154" s="115" t="s">
        <v>853</v>
      </c>
      <c r="E154" s="116"/>
      <c r="F154" s="43"/>
      <c r="G154" s="7"/>
      <c r="H154" s="7"/>
      <c r="I154" s="54" t="s">
        <v>178</v>
      </c>
      <c r="K154" s="56" t="s">
        <v>13</v>
      </c>
      <c r="L154" s="27" t="s">
        <v>416</v>
      </c>
    </row>
    <row r="155" spans="1:13" ht="31.5" hidden="1" customHeight="1">
      <c r="A155" s="26" t="s">
        <v>765</v>
      </c>
      <c r="B155" s="5" t="s">
        <v>766</v>
      </c>
      <c r="C155" s="44">
        <v>5037600</v>
      </c>
      <c r="D155" s="7"/>
      <c r="E155" s="7"/>
      <c r="F155" s="43"/>
      <c r="G155" s="7"/>
      <c r="H155" s="7"/>
      <c r="I155" s="54" t="s">
        <v>178</v>
      </c>
      <c r="K155" s="56" t="s">
        <v>13</v>
      </c>
      <c r="L155" s="27" t="s">
        <v>417</v>
      </c>
    </row>
    <row r="156" spans="1:13" ht="31.5" customHeight="1">
      <c r="A156" s="26" t="s">
        <v>767</v>
      </c>
      <c r="B156" s="5" t="s">
        <v>99</v>
      </c>
      <c r="C156" s="73">
        <v>39288252</v>
      </c>
      <c r="D156" s="115" t="s">
        <v>853</v>
      </c>
      <c r="E156" s="116"/>
      <c r="F156" s="43"/>
      <c r="G156" s="7"/>
      <c r="H156" s="7"/>
      <c r="I156" s="54" t="s">
        <v>178</v>
      </c>
      <c r="K156" s="56" t="s">
        <v>13</v>
      </c>
      <c r="L156" s="27" t="s">
        <v>418</v>
      </c>
    </row>
    <row r="157" spans="1:13" ht="31.5" customHeight="1">
      <c r="A157" s="26" t="s">
        <v>768</v>
      </c>
      <c r="B157" s="5" t="s">
        <v>769</v>
      </c>
      <c r="C157" s="73">
        <v>2882674</v>
      </c>
      <c r="D157" s="115" t="s">
        <v>853</v>
      </c>
      <c r="E157" s="116"/>
      <c r="F157" s="43"/>
      <c r="G157" s="7"/>
      <c r="H157" s="7"/>
      <c r="I157" s="54" t="s">
        <v>178</v>
      </c>
      <c r="K157" s="56" t="s">
        <v>13</v>
      </c>
      <c r="L157" s="27" t="s">
        <v>419</v>
      </c>
    </row>
    <row r="158" spans="1:13" ht="31.5" customHeight="1">
      <c r="A158" s="26" t="s">
        <v>770</v>
      </c>
      <c r="B158" s="5" t="s">
        <v>769</v>
      </c>
      <c r="C158" s="29">
        <v>5993520</v>
      </c>
      <c r="D158" s="115" t="s">
        <v>853</v>
      </c>
      <c r="E158" s="116"/>
      <c r="F158" s="69">
        <v>0.15</v>
      </c>
      <c r="G158" s="44">
        <v>897606.72</v>
      </c>
      <c r="H158" s="7"/>
      <c r="I158" s="54" t="s">
        <v>178</v>
      </c>
      <c r="K158" s="56" t="s">
        <v>13</v>
      </c>
      <c r="L158" s="27" t="s">
        <v>422</v>
      </c>
      <c r="M158" s="54" t="s">
        <v>381</v>
      </c>
    </row>
    <row r="159" spans="1:13" ht="43.5" customHeight="1">
      <c r="A159" s="26" t="s">
        <v>771</v>
      </c>
      <c r="B159" s="5" t="s">
        <v>772</v>
      </c>
      <c r="C159" s="29">
        <v>2732634.1</v>
      </c>
      <c r="D159" s="115" t="s">
        <v>853</v>
      </c>
      <c r="E159" s="116"/>
      <c r="F159" s="69">
        <v>0.70089999999999997</v>
      </c>
      <c r="G159" s="44">
        <f>409895.11+1505408.13</f>
        <v>1915303.2399999998</v>
      </c>
      <c r="H159" s="7"/>
      <c r="I159" s="54" t="s">
        <v>178</v>
      </c>
      <c r="K159" s="56" t="s">
        <v>13</v>
      </c>
      <c r="L159" s="27" t="s">
        <v>421</v>
      </c>
      <c r="M159" s="54" t="s">
        <v>420</v>
      </c>
    </row>
    <row r="160" spans="1:13" ht="53.25" customHeight="1">
      <c r="A160" s="26" t="s">
        <v>773</v>
      </c>
      <c r="B160" s="5" t="s">
        <v>774</v>
      </c>
      <c r="C160" s="29">
        <v>29926788</v>
      </c>
      <c r="D160" s="115" t="s">
        <v>853</v>
      </c>
      <c r="E160" s="116"/>
      <c r="F160" s="69">
        <v>0.54400000000000004</v>
      </c>
      <c r="G160" s="44">
        <f>4489018.2+11792351.54</f>
        <v>16281369.739999998</v>
      </c>
      <c r="H160" s="7"/>
      <c r="I160" s="54" t="s">
        <v>178</v>
      </c>
      <c r="K160" s="30"/>
      <c r="L160" s="30"/>
      <c r="M160" s="70"/>
    </row>
    <row r="161" spans="1:13" ht="31.5" customHeight="1">
      <c r="A161" s="26" t="s">
        <v>775</v>
      </c>
      <c r="B161" s="5" t="s">
        <v>745</v>
      </c>
      <c r="C161" s="29">
        <v>7428060.5499999998</v>
      </c>
      <c r="D161" s="115" t="s">
        <v>853</v>
      </c>
      <c r="E161" s="116"/>
      <c r="F161" s="71">
        <v>0.59782999999999997</v>
      </c>
      <c r="G161" s="44">
        <f>1114209.08+3326508.36</f>
        <v>4440717.4399999995</v>
      </c>
      <c r="H161" s="7"/>
      <c r="I161" s="54" t="s">
        <v>178</v>
      </c>
      <c r="K161" s="30"/>
      <c r="L161" s="54" t="s">
        <v>423</v>
      </c>
      <c r="M161" s="70"/>
    </row>
    <row r="162" spans="1:13" ht="31.5" customHeight="1">
      <c r="A162" s="26" t="s">
        <v>776</v>
      </c>
      <c r="B162" s="5" t="s">
        <v>149</v>
      </c>
      <c r="C162" s="44">
        <f>332250+1882750</f>
        <v>2215000</v>
      </c>
      <c r="D162" s="115" t="s">
        <v>853</v>
      </c>
      <c r="E162" s="116"/>
      <c r="F162" s="69">
        <v>1</v>
      </c>
      <c r="G162" s="44">
        <f>332250+1882750</f>
        <v>2215000</v>
      </c>
      <c r="H162" s="7"/>
      <c r="I162" s="54" t="s">
        <v>178</v>
      </c>
      <c r="K162" s="30"/>
      <c r="L162" s="27" t="s">
        <v>424</v>
      </c>
      <c r="M162" s="70"/>
    </row>
    <row r="163" spans="1:13" ht="50.25" customHeight="1">
      <c r="A163" s="26" t="s">
        <v>777</v>
      </c>
      <c r="B163" s="5" t="s">
        <v>745</v>
      </c>
      <c r="C163" s="29">
        <v>16078309.199999999</v>
      </c>
      <c r="D163" s="115" t="s">
        <v>853</v>
      </c>
      <c r="E163" s="116"/>
      <c r="F163" s="72">
        <v>0.15</v>
      </c>
      <c r="G163" s="44">
        <f>2411746.38</f>
        <v>2411746.38</v>
      </c>
      <c r="H163" s="7"/>
      <c r="I163" s="54" t="s">
        <v>178</v>
      </c>
      <c r="K163" s="56" t="s">
        <v>13</v>
      </c>
      <c r="L163" s="27" t="s">
        <v>426</v>
      </c>
      <c r="M163" s="54" t="s">
        <v>425</v>
      </c>
    </row>
    <row r="164" spans="1:13" ht="31.5" customHeight="1">
      <c r="A164" s="26" t="s">
        <v>778</v>
      </c>
      <c r="B164" s="5" t="s">
        <v>779</v>
      </c>
      <c r="C164" s="29">
        <v>16274141</v>
      </c>
      <c r="D164" s="115" t="s">
        <v>853</v>
      </c>
      <c r="E164" s="116"/>
      <c r="F164" s="69">
        <v>0.15</v>
      </c>
      <c r="G164" s="44">
        <f>2438994.24</f>
        <v>2438994.2400000002</v>
      </c>
      <c r="H164" s="7"/>
      <c r="I164" s="54" t="s">
        <v>178</v>
      </c>
      <c r="K164" s="30"/>
      <c r="L164" s="27" t="s">
        <v>427</v>
      </c>
      <c r="M164" s="54" t="s">
        <v>428</v>
      </c>
    </row>
    <row r="165" spans="1:13" ht="31.5" customHeight="1">
      <c r="A165" s="26" t="s">
        <v>780</v>
      </c>
      <c r="B165" s="5" t="s">
        <v>754</v>
      </c>
      <c r="C165" s="73">
        <v>1305300</v>
      </c>
      <c r="D165" s="101"/>
      <c r="E165" s="7"/>
      <c r="F165" s="69"/>
      <c r="G165" s="44"/>
      <c r="H165" s="7"/>
      <c r="I165" s="54" t="s">
        <v>178</v>
      </c>
      <c r="K165" s="30"/>
      <c r="L165" s="30"/>
      <c r="M165" s="70"/>
    </row>
    <row r="166" spans="1:13" ht="31.5" customHeight="1">
      <c r="A166" s="26" t="s">
        <v>781</v>
      </c>
      <c r="B166" s="5" t="s">
        <v>782</v>
      </c>
      <c r="C166" s="73">
        <v>9332400</v>
      </c>
      <c r="D166" s="96">
        <v>41964</v>
      </c>
      <c r="E166" s="96">
        <v>42042</v>
      </c>
      <c r="F166" s="102">
        <v>1</v>
      </c>
      <c r="G166" s="73">
        <v>9332400</v>
      </c>
      <c r="H166" s="7"/>
      <c r="I166" s="54" t="s">
        <v>178</v>
      </c>
      <c r="K166" s="30"/>
      <c r="L166" s="27" t="s">
        <v>430</v>
      </c>
      <c r="M166" s="70"/>
    </row>
    <row r="167" spans="1:13" ht="31.5" hidden="1" customHeight="1">
      <c r="A167" s="26" t="s">
        <v>783</v>
      </c>
      <c r="B167" s="5" t="s">
        <v>784</v>
      </c>
      <c r="C167" s="73">
        <v>15376500</v>
      </c>
      <c r="D167" s="7"/>
      <c r="E167" s="7"/>
      <c r="F167" s="69"/>
      <c r="G167" s="44"/>
      <c r="H167" s="7"/>
      <c r="I167" s="54" t="s">
        <v>178</v>
      </c>
      <c r="K167" s="30"/>
      <c r="L167" s="27" t="s">
        <v>429</v>
      </c>
      <c r="M167" s="70"/>
    </row>
    <row r="168" spans="1:13" ht="31.5" hidden="1" customHeight="1">
      <c r="A168" s="26" t="s">
        <v>785</v>
      </c>
      <c r="B168" s="5" t="s">
        <v>786</v>
      </c>
      <c r="C168" s="73">
        <v>10053400</v>
      </c>
      <c r="D168" s="7"/>
      <c r="E168" s="7"/>
      <c r="F168" s="69"/>
      <c r="G168" s="44"/>
      <c r="H168" s="7"/>
      <c r="I168" s="54" t="s">
        <v>178</v>
      </c>
      <c r="K168" s="30"/>
      <c r="L168" s="27" t="s">
        <v>431</v>
      </c>
      <c r="M168" s="70"/>
    </row>
    <row r="169" spans="1:13" ht="31.5" hidden="1" customHeight="1">
      <c r="A169" s="26" t="s">
        <v>787</v>
      </c>
      <c r="B169" s="5" t="s">
        <v>21</v>
      </c>
      <c r="C169" s="73">
        <v>7045000</v>
      </c>
      <c r="D169" s="7"/>
      <c r="E169" s="7"/>
      <c r="F169" s="69"/>
      <c r="G169" s="44"/>
      <c r="H169" s="7"/>
      <c r="I169" s="54" t="s">
        <v>178</v>
      </c>
      <c r="K169" s="30"/>
      <c r="L169" s="27" t="s">
        <v>432</v>
      </c>
      <c r="M169" s="70"/>
    </row>
    <row r="170" spans="1:13" ht="31.5" hidden="1" customHeight="1">
      <c r="A170" s="26" t="s">
        <v>788</v>
      </c>
      <c r="B170" s="5" t="s">
        <v>244</v>
      </c>
      <c r="C170" s="73">
        <v>8567400</v>
      </c>
      <c r="D170" s="7"/>
      <c r="E170" s="7"/>
      <c r="F170" s="69"/>
      <c r="G170" s="44"/>
      <c r="H170" s="7"/>
      <c r="I170" s="54" t="s">
        <v>178</v>
      </c>
      <c r="K170" s="30"/>
      <c r="L170" s="27" t="s">
        <v>433</v>
      </c>
      <c r="M170" s="70"/>
    </row>
    <row r="171" spans="1:13" ht="31.5" hidden="1" customHeight="1">
      <c r="A171" s="26" t="s">
        <v>789</v>
      </c>
      <c r="B171" s="5" t="s">
        <v>790</v>
      </c>
      <c r="C171" s="73">
        <v>11070600</v>
      </c>
      <c r="D171" s="7"/>
      <c r="E171" s="7"/>
      <c r="F171" s="69"/>
      <c r="G171" s="44"/>
      <c r="H171" s="7"/>
      <c r="I171" s="54" t="s">
        <v>178</v>
      </c>
      <c r="K171" s="30"/>
      <c r="L171" s="27" t="s">
        <v>434</v>
      </c>
      <c r="M171" s="70"/>
    </row>
    <row r="172" spans="1:13" ht="31.5" hidden="1" customHeight="1">
      <c r="A172" s="26" t="s">
        <v>791</v>
      </c>
      <c r="B172" s="5" t="s">
        <v>792</v>
      </c>
      <c r="C172" s="73">
        <v>4227000</v>
      </c>
      <c r="D172" s="7"/>
      <c r="E172" s="7"/>
      <c r="F172" s="69"/>
      <c r="G172" s="44"/>
      <c r="H172" s="7"/>
      <c r="I172" s="54" t="s">
        <v>178</v>
      </c>
      <c r="K172" s="30"/>
      <c r="L172" s="27" t="s">
        <v>435</v>
      </c>
      <c r="M172" s="70"/>
    </row>
    <row r="173" spans="1:13" ht="31.5" hidden="1" customHeight="1">
      <c r="A173" s="26" t="s">
        <v>793</v>
      </c>
      <c r="B173" s="5" t="s">
        <v>84</v>
      </c>
      <c r="C173" s="73">
        <v>3804300</v>
      </c>
      <c r="D173" s="7"/>
      <c r="E173" s="7"/>
      <c r="F173" s="69"/>
      <c r="G173" s="44"/>
      <c r="H173" s="7"/>
      <c r="I173" s="54" t="s">
        <v>178</v>
      </c>
      <c r="K173" s="30"/>
      <c r="L173" s="30"/>
      <c r="M173" s="70"/>
    </row>
    <row r="174" spans="1:13" ht="31.5" hidden="1" customHeight="1">
      <c r="A174" s="26" t="s">
        <v>794</v>
      </c>
      <c r="B174" s="5" t="s">
        <v>84</v>
      </c>
      <c r="C174" s="73">
        <v>9299400</v>
      </c>
      <c r="D174" s="7"/>
      <c r="E174" s="7"/>
      <c r="F174" s="69"/>
      <c r="G174" s="44"/>
      <c r="H174" s="7"/>
      <c r="I174" s="54" t="s">
        <v>178</v>
      </c>
      <c r="K174" s="30"/>
      <c r="L174" s="27" t="s">
        <v>436</v>
      </c>
      <c r="M174" s="70"/>
    </row>
    <row r="175" spans="1:13" ht="31.5" hidden="1" customHeight="1">
      <c r="A175" s="26" t="s">
        <v>795</v>
      </c>
      <c r="B175" s="5" t="s">
        <v>95</v>
      </c>
      <c r="C175" s="73">
        <v>3689100</v>
      </c>
      <c r="D175" s="7"/>
      <c r="E175" s="7"/>
      <c r="F175" s="69"/>
      <c r="G175" s="44"/>
      <c r="H175" s="7"/>
      <c r="I175" s="54" t="s">
        <v>178</v>
      </c>
      <c r="K175" s="30"/>
      <c r="L175" s="27" t="s">
        <v>437</v>
      </c>
      <c r="M175" s="70"/>
    </row>
    <row r="176" spans="1:13" ht="31.5" hidden="1" customHeight="1">
      <c r="A176" s="26" t="s">
        <v>796</v>
      </c>
      <c r="B176" s="5" t="s">
        <v>774</v>
      </c>
      <c r="C176" s="73">
        <v>10203300</v>
      </c>
      <c r="D176" s="7"/>
      <c r="E176" s="7"/>
      <c r="F176" s="69"/>
      <c r="G176" s="44"/>
      <c r="H176" s="7"/>
      <c r="I176" s="54" t="s">
        <v>178</v>
      </c>
      <c r="K176" s="30"/>
      <c r="L176" s="27" t="s">
        <v>438</v>
      </c>
      <c r="M176" s="70"/>
    </row>
    <row r="177" spans="1:13" ht="31.5" hidden="1" customHeight="1">
      <c r="A177" s="26" t="s">
        <v>797</v>
      </c>
      <c r="B177" s="5" t="s">
        <v>326</v>
      </c>
      <c r="C177" s="73">
        <v>4937000</v>
      </c>
      <c r="D177" s="7"/>
      <c r="E177" s="7"/>
      <c r="F177" s="69"/>
      <c r="G177" s="44"/>
      <c r="H177" s="7"/>
      <c r="I177" s="54" t="s">
        <v>178</v>
      </c>
      <c r="K177" s="30"/>
      <c r="L177" s="27" t="s">
        <v>439</v>
      </c>
      <c r="M177" s="70"/>
    </row>
    <row r="178" spans="1:13" ht="31.5" hidden="1" customHeight="1">
      <c r="A178" s="26" t="s">
        <v>798</v>
      </c>
      <c r="B178" s="5" t="s">
        <v>180</v>
      </c>
      <c r="C178" s="73">
        <v>8454000</v>
      </c>
      <c r="D178" s="7"/>
      <c r="E178" s="7"/>
      <c r="F178" s="69"/>
      <c r="G178" s="44"/>
      <c r="H178" s="7"/>
      <c r="I178" s="54" t="s">
        <v>178</v>
      </c>
      <c r="K178" s="30"/>
      <c r="L178" s="27" t="s">
        <v>440</v>
      </c>
      <c r="M178" s="70"/>
    </row>
    <row r="179" spans="1:13" ht="31.5" hidden="1" customHeight="1">
      <c r="A179" s="26" t="s">
        <v>799</v>
      </c>
      <c r="B179" s="5" t="s">
        <v>800</v>
      </c>
      <c r="C179" s="73">
        <v>5917800</v>
      </c>
      <c r="D179" s="7"/>
      <c r="E179" s="7"/>
      <c r="F179" s="69"/>
      <c r="G179" s="44"/>
      <c r="H179" s="7"/>
      <c r="I179" s="54" t="s">
        <v>178</v>
      </c>
      <c r="K179" s="30"/>
      <c r="L179" s="27" t="s">
        <v>441</v>
      </c>
      <c r="M179" s="70"/>
    </row>
    <row r="180" spans="1:13" ht="31.5" hidden="1" customHeight="1">
      <c r="A180" s="26" t="s">
        <v>801</v>
      </c>
      <c r="B180" s="5" t="s">
        <v>802</v>
      </c>
      <c r="C180" s="73">
        <v>5917800</v>
      </c>
      <c r="D180" s="7"/>
      <c r="E180" s="7"/>
      <c r="F180" s="69"/>
      <c r="G180" s="44"/>
      <c r="H180" s="7"/>
      <c r="I180" s="54" t="s">
        <v>178</v>
      </c>
      <c r="K180" s="30"/>
      <c r="L180" s="27" t="s">
        <v>441</v>
      </c>
      <c r="M180" s="70"/>
    </row>
    <row r="181" spans="1:13" ht="31.5" hidden="1" customHeight="1">
      <c r="A181" s="26" t="s">
        <v>803</v>
      </c>
      <c r="B181" s="5" t="s">
        <v>169</v>
      </c>
      <c r="C181" s="73">
        <v>10567500</v>
      </c>
      <c r="D181" s="7"/>
      <c r="E181" s="7"/>
      <c r="F181" s="69"/>
      <c r="G181" s="44"/>
      <c r="H181" s="7"/>
      <c r="I181" s="54" t="s">
        <v>178</v>
      </c>
      <c r="K181" s="30"/>
      <c r="L181" s="27" t="s">
        <v>442</v>
      </c>
      <c r="M181" s="70"/>
    </row>
    <row r="182" spans="1:13" ht="31.5" hidden="1" customHeight="1">
      <c r="A182" s="26" t="s">
        <v>804</v>
      </c>
      <c r="B182" s="5" t="s">
        <v>769</v>
      </c>
      <c r="C182" s="73">
        <v>4227000</v>
      </c>
      <c r="D182" s="7"/>
      <c r="E182" s="7"/>
      <c r="F182" s="69"/>
      <c r="G182" s="44"/>
      <c r="H182" s="7"/>
      <c r="I182" s="54" t="s">
        <v>178</v>
      </c>
      <c r="K182" s="30"/>
      <c r="L182" s="27" t="s">
        <v>443</v>
      </c>
      <c r="M182" s="70"/>
    </row>
    <row r="183" spans="1:13" ht="31.5" hidden="1" customHeight="1">
      <c r="A183" s="26" t="s">
        <v>805</v>
      </c>
      <c r="B183" s="5" t="s">
        <v>806</v>
      </c>
      <c r="C183" s="73">
        <v>2478600</v>
      </c>
      <c r="D183" s="7"/>
      <c r="E183" s="7"/>
      <c r="F183" s="69"/>
      <c r="G183" s="44"/>
      <c r="H183" s="7"/>
      <c r="I183" s="54" t="s">
        <v>178</v>
      </c>
      <c r="K183" s="30"/>
      <c r="L183" s="27" t="s">
        <v>444</v>
      </c>
      <c r="M183" s="70"/>
    </row>
    <row r="184" spans="1:13" ht="31.5" hidden="1" customHeight="1">
      <c r="A184" s="26" t="s">
        <v>807</v>
      </c>
      <c r="B184" s="5" t="s">
        <v>96</v>
      </c>
      <c r="C184" s="73">
        <v>2334800</v>
      </c>
      <c r="D184" s="7"/>
      <c r="E184" s="7"/>
      <c r="F184" s="69"/>
      <c r="G184" s="44"/>
      <c r="H184" s="7"/>
      <c r="I184" s="54" t="s">
        <v>178</v>
      </c>
      <c r="K184" s="30"/>
      <c r="L184" s="27" t="s">
        <v>445</v>
      </c>
      <c r="M184" s="70"/>
    </row>
    <row r="185" spans="1:13" ht="31.5" hidden="1" customHeight="1">
      <c r="A185" s="26" t="s">
        <v>808</v>
      </c>
      <c r="B185" s="5" t="s">
        <v>747</v>
      </c>
      <c r="C185" s="73">
        <v>5072400</v>
      </c>
      <c r="D185" s="7"/>
      <c r="E185" s="7"/>
      <c r="F185" s="69"/>
      <c r="G185" s="44"/>
      <c r="H185" s="7"/>
      <c r="I185" s="54" t="s">
        <v>178</v>
      </c>
      <c r="K185" s="30"/>
      <c r="L185" s="27" t="s">
        <v>446</v>
      </c>
      <c r="M185" s="70"/>
    </row>
    <row r="186" spans="1:13" ht="31.5" hidden="1" customHeight="1">
      <c r="A186" s="26" t="s">
        <v>809</v>
      </c>
      <c r="B186" s="5" t="s">
        <v>747</v>
      </c>
      <c r="C186" s="73">
        <v>14818600</v>
      </c>
      <c r="D186" s="7"/>
      <c r="E186" s="7"/>
      <c r="F186" s="69"/>
      <c r="G186" s="44"/>
      <c r="H186" s="7"/>
      <c r="I186" s="54" t="s">
        <v>178</v>
      </c>
      <c r="K186" s="30"/>
      <c r="L186" s="27" t="s">
        <v>447</v>
      </c>
      <c r="M186" s="70"/>
    </row>
    <row r="187" spans="1:13" ht="31.5" hidden="1" customHeight="1">
      <c r="A187" s="26" t="s">
        <v>810</v>
      </c>
      <c r="B187" s="5" t="s">
        <v>811</v>
      </c>
      <c r="C187" s="73">
        <v>5072400</v>
      </c>
      <c r="D187" s="7"/>
      <c r="E187" s="7"/>
      <c r="F187" s="69"/>
      <c r="G187" s="44"/>
      <c r="H187" s="7"/>
      <c r="I187" s="54" t="s">
        <v>178</v>
      </c>
      <c r="K187" s="30"/>
      <c r="L187" s="27" t="s">
        <v>449</v>
      </c>
      <c r="M187" s="70"/>
    </row>
    <row r="188" spans="1:13" ht="31.5" hidden="1" customHeight="1">
      <c r="A188" s="26" t="s">
        <v>812</v>
      </c>
      <c r="B188" s="5" t="s">
        <v>811</v>
      </c>
      <c r="C188" s="73">
        <v>2898400</v>
      </c>
      <c r="D188" s="7"/>
      <c r="E188" s="7"/>
      <c r="F188" s="69"/>
      <c r="G188" s="44"/>
      <c r="H188" s="7"/>
      <c r="I188" s="54" t="s">
        <v>178</v>
      </c>
      <c r="K188" s="30"/>
      <c r="L188" s="26" t="s">
        <v>448</v>
      </c>
      <c r="M188" s="70"/>
    </row>
    <row r="189" spans="1:13" ht="31.5" hidden="1" customHeight="1">
      <c r="A189" s="26" t="s">
        <v>813</v>
      </c>
      <c r="B189" s="5" t="s">
        <v>747</v>
      </c>
      <c r="C189" s="73">
        <v>9017600</v>
      </c>
      <c r="D189" s="7"/>
      <c r="E189" s="7"/>
      <c r="F189" s="69"/>
      <c r="G189" s="44"/>
      <c r="H189" s="7"/>
      <c r="I189" s="54" t="s">
        <v>178</v>
      </c>
      <c r="K189" s="30"/>
      <c r="L189" s="27" t="s">
        <v>450</v>
      </c>
      <c r="M189" s="70"/>
    </row>
    <row r="190" spans="1:13" ht="31.5" hidden="1" customHeight="1">
      <c r="A190" s="26" t="s">
        <v>814</v>
      </c>
      <c r="B190" s="5" t="s">
        <v>88</v>
      </c>
      <c r="C190" s="73">
        <v>6340500</v>
      </c>
      <c r="D190" s="7"/>
      <c r="E190" s="7"/>
      <c r="F190" s="69"/>
      <c r="G190" s="44"/>
      <c r="H190" s="7"/>
      <c r="I190" s="54" t="s">
        <v>178</v>
      </c>
      <c r="K190" s="30"/>
      <c r="L190" s="27" t="s">
        <v>451</v>
      </c>
      <c r="M190" s="70"/>
    </row>
    <row r="191" spans="1:13" ht="31.5" hidden="1" customHeight="1">
      <c r="A191" s="26" t="s">
        <v>815</v>
      </c>
      <c r="B191" s="5" t="s">
        <v>744</v>
      </c>
      <c r="C191" s="73">
        <v>6763200</v>
      </c>
      <c r="D191" s="7"/>
      <c r="E191" s="7"/>
      <c r="F191" s="69"/>
      <c r="G191" s="44"/>
      <c r="H191" s="7"/>
      <c r="I191" s="54" t="s">
        <v>178</v>
      </c>
      <c r="K191" s="30"/>
      <c r="L191" s="27" t="s">
        <v>452</v>
      </c>
      <c r="M191" s="70"/>
    </row>
    <row r="192" spans="1:13" ht="31.5" hidden="1" customHeight="1">
      <c r="A192" s="26" t="s">
        <v>816</v>
      </c>
      <c r="B192" s="5" t="s">
        <v>817</v>
      </c>
      <c r="C192" s="73">
        <v>3804300</v>
      </c>
      <c r="D192" s="7"/>
      <c r="E192" s="7"/>
      <c r="F192" s="69"/>
      <c r="G192" s="44"/>
      <c r="H192" s="7"/>
      <c r="I192" s="54" t="s">
        <v>178</v>
      </c>
      <c r="K192" s="30"/>
      <c r="L192" s="27" t="s">
        <v>453</v>
      </c>
      <c r="M192" s="70"/>
    </row>
    <row r="193" spans="1:13" ht="31.5" hidden="1" customHeight="1">
      <c r="A193" s="26" t="s">
        <v>818</v>
      </c>
      <c r="B193" s="5" t="s">
        <v>817</v>
      </c>
      <c r="C193" s="73">
        <v>4227000</v>
      </c>
      <c r="D193" s="7"/>
      <c r="E193" s="7"/>
      <c r="F193" s="69"/>
      <c r="G193" s="44"/>
      <c r="H193" s="7"/>
      <c r="I193" s="54" t="s">
        <v>178</v>
      </c>
      <c r="K193" s="30"/>
      <c r="L193" s="27" t="s">
        <v>454</v>
      </c>
      <c r="M193" s="70"/>
    </row>
    <row r="194" spans="1:13" ht="31.5" hidden="1" customHeight="1">
      <c r="A194" s="26" t="s">
        <v>819</v>
      </c>
      <c r="B194" s="5" t="s">
        <v>820</v>
      </c>
      <c r="C194" s="73">
        <v>7519100</v>
      </c>
      <c r="D194" s="7"/>
      <c r="E194" s="7"/>
      <c r="F194" s="69"/>
      <c r="G194" s="44"/>
      <c r="H194" s="7"/>
      <c r="I194" s="54" t="s">
        <v>178</v>
      </c>
      <c r="K194" s="30"/>
      <c r="L194" s="27" t="s">
        <v>455</v>
      </c>
      <c r="M194" s="70"/>
    </row>
    <row r="195" spans="1:13" ht="57" customHeight="1">
      <c r="A195" s="26" t="s">
        <v>821</v>
      </c>
      <c r="B195" s="5" t="s">
        <v>822</v>
      </c>
      <c r="C195" s="44">
        <v>114425</v>
      </c>
      <c r="D195" s="115" t="s">
        <v>853</v>
      </c>
      <c r="E195" s="116"/>
      <c r="F195" s="43"/>
      <c r="G195" s="7"/>
      <c r="H195" s="7"/>
      <c r="I195" s="54" t="s">
        <v>178</v>
      </c>
      <c r="K195" s="56" t="s">
        <v>13</v>
      </c>
      <c r="L195" s="27" t="s">
        <v>410</v>
      </c>
    </row>
    <row r="196" spans="1:13" ht="37.5" customHeight="1">
      <c r="A196" s="26" t="s">
        <v>823</v>
      </c>
      <c r="B196" s="5" t="s">
        <v>817</v>
      </c>
      <c r="C196" s="44">
        <v>1215459</v>
      </c>
      <c r="D196" s="115" t="s">
        <v>853</v>
      </c>
      <c r="E196" s="116"/>
      <c r="F196" s="43"/>
      <c r="G196" s="7"/>
      <c r="H196" s="7"/>
      <c r="I196" s="54" t="s">
        <v>178</v>
      </c>
      <c r="K196" s="56" t="s">
        <v>13</v>
      </c>
      <c r="L196" s="27" t="s">
        <v>406</v>
      </c>
    </row>
    <row r="197" spans="1:13" ht="48" hidden="1" customHeight="1">
      <c r="A197" s="26" t="s">
        <v>824</v>
      </c>
      <c r="B197" s="5" t="s">
        <v>326</v>
      </c>
      <c r="C197" s="44">
        <v>1397550</v>
      </c>
      <c r="D197" s="96"/>
      <c r="E197" s="96"/>
      <c r="F197" s="43"/>
      <c r="G197" s="7"/>
      <c r="H197" s="7"/>
      <c r="I197" s="54" t="s">
        <v>178</v>
      </c>
      <c r="K197" s="56"/>
      <c r="L197" s="27"/>
      <c r="M197" s="54" t="s">
        <v>399</v>
      </c>
    </row>
    <row r="198" spans="1:13" ht="36" hidden="1" customHeight="1">
      <c r="A198" s="26" t="s">
        <v>825</v>
      </c>
      <c r="B198" s="22" t="s">
        <v>747</v>
      </c>
      <c r="C198" s="44">
        <v>861900</v>
      </c>
      <c r="D198" s="7"/>
      <c r="E198" s="7"/>
      <c r="F198" s="43"/>
      <c r="G198" s="7"/>
      <c r="H198" s="7"/>
      <c r="I198" s="54" t="s">
        <v>178</v>
      </c>
      <c r="K198" s="56" t="s">
        <v>13</v>
      </c>
      <c r="L198" s="27" t="s">
        <v>407</v>
      </c>
    </row>
    <row r="199" spans="1:13" ht="44.25" hidden="1" customHeight="1">
      <c r="A199" s="26" t="s">
        <v>826</v>
      </c>
      <c r="B199" s="2" t="s">
        <v>827</v>
      </c>
      <c r="C199" s="44">
        <v>845400</v>
      </c>
      <c r="D199" s="7"/>
      <c r="E199" s="7"/>
      <c r="F199" s="31"/>
      <c r="G199" s="7"/>
      <c r="H199" s="7"/>
      <c r="I199" s="54" t="s">
        <v>178</v>
      </c>
      <c r="K199" s="56" t="s">
        <v>13</v>
      </c>
      <c r="L199" s="27" t="s">
        <v>409</v>
      </c>
    </row>
    <row r="200" spans="1:13" ht="57.75" hidden="1" customHeight="1">
      <c r="A200" s="27" t="s">
        <v>828</v>
      </c>
      <c r="B200" s="5" t="s">
        <v>829</v>
      </c>
      <c r="C200" s="44">
        <v>608350</v>
      </c>
      <c r="D200" s="7"/>
      <c r="E200" s="7"/>
      <c r="F200" s="43"/>
      <c r="G200" s="7"/>
      <c r="H200" s="7"/>
      <c r="I200" s="54" t="s">
        <v>178</v>
      </c>
      <c r="K200" s="56" t="s">
        <v>13</v>
      </c>
      <c r="L200" s="27" t="s">
        <v>408</v>
      </c>
    </row>
    <row r="201" spans="1:13" ht="55.5" customHeight="1">
      <c r="A201" s="26" t="s">
        <v>830</v>
      </c>
      <c r="B201" s="5" t="s">
        <v>831</v>
      </c>
      <c r="C201" s="44">
        <v>2869935</v>
      </c>
      <c r="D201" s="96">
        <v>42222</v>
      </c>
      <c r="E201" s="96">
        <v>42230</v>
      </c>
      <c r="F201" s="69">
        <v>1</v>
      </c>
      <c r="G201" s="44">
        <v>2869935</v>
      </c>
      <c r="H201" s="7"/>
      <c r="I201" s="54" t="s">
        <v>178</v>
      </c>
      <c r="K201" s="56" t="s">
        <v>13</v>
      </c>
      <c r="L201" s="27" t="s">
        <v>400</v>
      </c>
      <c r="M201" s="54" t="s">
        <v>399</v>
      </c>
    </row>
    <row r="202" spans="1:13" ht="53.25" hidden="1" customHeight="1">
      <c r="A202" s="26" t="s">
        <v>832</v>
      </c>
      <c r="B202" s="5" t="s">
        <v>833</v>
      </c>
      <c r="C202" s="44">
        <v>1953500</v>
      </c>
      <c r="D202" s="7"/>
      <c r="E202" s="7"/>
      <c r="F202" s="43"/>
      <c r="G202" s="7"/>
      <c r="H202" s="7"/>
      <c r="I202" s="54" t="s">
        <v>178</v>
      </c>
      <c r="K202" s="56" t="s">
        <v>13</v>
      </c>
      <c r="L202" s="27" t="s">
        <v>401</v>
      </c>
    </row>
    <row r="203" spans="1:13" ht="50.25" hidden="1" customHeight="1">
      <c r="A203" s="26" t="s">
        <v>834</v>
      </c>
      <c r="B203" s="5" t="s">
        <v>835</v>
      </c>
      <c r="C203" s="44">
        <v>441300</v>
      </c>
      <c r="D203" s="7"/>
      <c r="E203" s="7"/>
      <c r="F203" s="43"/>
      <c r="G203" s="7"/>
      <c r="H203" s="7"/>
      <c r="I203" s="54" t="s">
        <v>178</v>
      </c>
      <c r="K203" s="56" t="s">
        <v>13</v>
      </c>
      <c r="L203" s="27" t="s">
        <v>402</v>
      </c>
    </row>
    <row r="204" spans="1:13" ht="42" hidden="1" customHeight="1">
      <c r="A204" s="26" t="s">
        <v>403</v>
      </c>
      <c r="B204" s="5"/>
      <c r="C204" s="44">
        <v>704500</v>
      </c>
      <c r="D204" s="7"/>
      <c r="E204" s="7"/>
      <c r="F204" s="43"/>
      <c r="G204" s="7"/>
      <c r="H204" s="7"/>
      <c r="I204" s="54" t="s">
        <v>178</v>
      </c>
      <c r="K204" s="56" t="s">
        <v>13</v>
      </c>
      <c r="L204" s="27" t="s">
        <v>404</v>
      </c>
    </row>
    <row r="205" spans="1:13" ht="39.75" customHeight="1">
      <c r="A205" s="26" t="s">
        <v>836</v>
      </c>
      <c r="B205" s="5" t="s">
        <v>837</v>
      </c>
      <c r="C205" s="44">
        <v>2799805</v>
      </c>
      <c r="D205" s="96">
        <v>42117</v>
      </c>
      <c r="E205" s="96">
        <v>42122</v>
      </c>
      <c r="F205" s="69">
        <v>1</v>
      </c>
      <c r="G205" s="44">
        <v>2799805</v>
      </c>
      <c r="H205" s="7"/>
      <c r="I205" s="54" t="s">
        <v>178</v>
      </c>
      <c r="K205" s="56" t="s">
        <v>13</v>
      </c>
      <c r="L205" s="27" t="s">
        <v>390</v>
      </c>
      <c r="M205" s="54" t="s">
        <v>381</v>
      </c>
    </row>
    <row r="206" spans="1:13" ht="41.25" customHeight="1">
      <c r="A206" s="26" t="s">
        <v>838</v>
      </c>
      <c r="B206" s="5" t="s">
        <v>839</v>
      </c>
      <c r="C206" s="44">
        <v>872125</v>
      </c>
      <c r="D206" s="96">
        <v>42095</v>
      </c>
      <c r="E206" s="96">
        <v>42112</v>
      </c>
      <c r="F206" s="69">
        <v>1</v>
      </c>
      <c r="G206" s="44">
        <v>872125</v>
      </c>
      <c r="H206" s="7"/>
      <c r="I206" s="54" t="s">
        <v>178</v>
      </c>
      <c r="K206" s="56" t="s">
        <v>13</v>
      </c>
      <c r="L206" s="27" t="s">
        <v>391</v>
      </c>
      <c r="M206" s="54" t="s">
        <v>381</v>
      </c>
    </row>
    <row r="207" spans="1:13" ht="48" customHeight="1">
      <c r="A207" s="26" t="s">
        <v>841</v>
      </c>
      <c r="B207" s="5" t="s">
        <v>840</v>
      </c>
      <c r="C207" s="44">
        <v>5927077.5</v>
      </c>
      <c r="D207" s="7"/>
      <c r="E207" s="7"/>
      <c r="F207" s="69">
        <v>1</v>
      </c>
      <c r="G207" s="44">
        <v>5927077.5</v>
      </c>
      <c r="H207" s="7"/>
      <c r="I207" s="54" t="s">
        <v>178</v>
      </c>
      <c r="K207" s="56" t="s">
        <v>13</v>
      </c>
      <c r="L207" s="27" t="s">
        <v>392</v>
      </c>
      <c r="M207" s="54" t="s">
        <v>381</v>
      </c>
    </row>
    <row r="208" spans="1:13" ht="62.25" customHeight="1">
      <c r="A208" s="26" t="s">
        <v>842</v>
      </c>
      <c r="B208" s="5" t="s">
        <v>15</v>
      </c>
      <c r="C208" s="44">
        <v>5986845.9000000004</v>
      </c>
      <c r="D208" s="115" t="s">
        <v>853</v>
      </c>
      <c r="E208" s="116"/>
      <c r="F208" s="72">
        <v>0.9</v>
      </c>
      <c r="G208" s="44">
        <f>3140251.47+2247909.84</f>
        <v>5388161.3100000005</v>
      </c>
      <c r="H208" s="7"/>
      <c r="I208" s="54" t="s">
        <v>178</v>
      </c>
      <c r="K208" s="56" t="s">
        <v>13</v>
      </c>
      <c r="L208" s="27" t="s">
        <v>394</v>
      </c>
      <c r="M208" s="54" t="s">
        <v>393</v>
      </c>
    </row>
    <row r="209" spans="1:16384" ht="54" customHeight="1">
      <c r="A209" s="26" t="s">
        <v>843</v>
      </c>
      <c r="B209" s="5" t="s">
        <v>844</v>
      </c>
      <c r="C209" s="44">
        <v>1632331.08</v>
      </c>
      <c r="D209" s="114" t="s">
        <v>853</v>
      </c>
      <c r="E209" s="114"/>
      <c r="F209" s="69"/>
      <c r="G209" s="44"/>
      <c r="H209" s="7"/>
      <c r="I209" s="54" t="s">
        <v>178</v>
      </c>
      <c r="K209" s="80">
        <v>8911</v>
      </c>
      <c r="L209" s="81" t="s">
        <v>461</v>
      </c>
      <c r="M209" s="70"/>
    </row>
    <row r="210" spans="1:16384" s="84" customFormat="1" ht="14.25">
      <c r="A210" s="85" t="s">
        <v>554</v>
      </c>
      <c r="B210" s="85"/>
      <c r="C210" s="77">
        <f>103397733.96+18605690.53</f>
        <v>122003424.48999999</v>
      </c>
      <c r="D210" s="85"/>
      <c r="E210" s="85"/>
      <c r="F210" s="85"/>
      <c r="G210" s="77">
        <f>103397733.96+18605690.53</f>
        <v>122003424.48999999</v>
      </c>
      <c r="H210" s="85"/>
      <c r="I210" s="54" t="s">
        <v>178</v>
      </c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  <c r="IW210" s="83"/>
      <c r="IX210" s="83"/>
      <c r="IY210" s="83"/>
      <c r="IZ210" s="83"/>
      <c r="JA210" s="83"/>
      <c r="JB210" s="83"/>
      <c r="JC210" s="83"/>
      <c r="JD210" s="83"/>
      <c r="JE210" s="83"/>
      <c r="JF210" s="83"/>
      <c r="JG210" s="83"/>
      <c r="JH210" s="83"/>
      <c r="JI210" s="83"/>
      <c r="JJ210" s="83"/>
      <c r="JK210" s="83"/>
      <c r="JL210" s="83"/>
      <c r="JM210" s="83"/>
      <c r="JN210" s="83"/>
      <c r="JO210" s="83"/>
      <c r="JP210" s="83"/>
      <c r="JQ210" s="83"/>
      <c r="JR210" s="83"/>
      <c r="JS210" s="83"/>
      <c r="JT210" s="83"/>
      <c r="JU210" s="83"/>
      <c r="JV210" s="83"/>
      <c r="JW210" s="83"/>
      <c r="JX210" s="83"/>
      <c r="JY210" s="83"/>
      <c r="JZ210" s="83"/>
      <c r="KA210" s="83"/>
      <c r="KB210" s="83"/>
      <c r="KC210" s="83"/>
      <c r="KD210" s="83"/>
      <c r="KE210" s="83"/>
      <c r="KF210" s="83"/>
      <c r="KG210" s="83"/>
      <c r="KH210" s="83"/>
      <c r="KI210" s="83"/>
      <c r="KJ210" s="83"/>
      <c r="KK210" s="83"/>
      <c r="KL210" s="83"/>
      <c r="KM210" s="83"/>
      <c r="KN210" s="83"/>
      <c r="KO210" s="83"/>
      <c r="KP210" s="83"/>
      <c r="KQ210" s="83"/>
      <c r="KR210" s="83"/>
      <c r="KS210" s="83"/>
      <c r="KT210" s="83"/>
      <c r="KU210" s="83"/>
      <c r="KV210" s="83"/>
      <c r="KW210" s="83"/>
      <c r="KX210" s="83"/>
      <c r="KY210" s="83"/>
      <c r="KZ210" s="83"/>
      <c r="LA210" s="83"/>
      <c r="LB210" s="83"/>
      <c r="LC210" s="83"/>
      <c r="LD210" s="83"/>
      <c r="LE210" s="83"/>
      <c r="LF210" s="83"/>
      <c r="LG210" s="83"/>
      <c r="LH210" s="83"/>
      <c r="LI210" s="83"/>
      <c r="LJ210" s="83"/>
      <c r="LK210" s="83"/>
      <c r="LL210" s="83"/>
      <c r="LM210" s="83"/>
      <c r="LN210" s="83"/>
      <c r="LO210" s="83"/>
      <c r="LP210" s="83"/>
      <c r="LQ210" s="83"/>
      <c r="LR210" s="83"/>
      <c r="LS210" s="83"/>
      <c r="LT210" s="83"/>
      <c r="LU210" s="83"/>
      <c r="LV210" s="83"/>
      <c r="LW210" s="83"/>
      <c r="LX210" s="83"/>
      <c r="LY210" s="83"/>
      <c r="LZ210" s="83"/>
      <c r="MA210" s="83"/>
      <c r="MB210" s="83"/>
      <c r="MC210" s="83"/>
      <c r="MD210" s="83"/>
      <c r="ME210" s="83"/>
      <c r="MF210" s="83"/>
      <c r="MG210" s="83"/>
      <c r="MH210" s="83"/>
      <c r="MI210" s="83"/>
      <c r="MJ210" s="83"/>
      <c r="MK210" s="83"/>
      <c r="ML210" s="83"/>
      <c r="MM210" s="83"/>
      <c r="MN210" s="83"/>
      <c r="MO210" s="83"/>
      <c r="MP210" s="83"/>
      <c r="MQ210" s="83"/>
      <c r="MR210" s="83"/>
      <c r="MS210" s="83"/>
      <c r="MT210" s="83"/>
      <c r="MU210" s="83"/>
      <c r="MV210" s="83"/>
      <c r="MW210" s="83"/>
      <c r="MX210" s="83"/>
      <c r="MY210" s="83"/>
      <c r="MZ210" s="83"/>
      <c r="NA210" s="83"/>
      <c r="NB210" s="83"/>
      <c r="NC210" s="83"/>
      <c r="ND210" s="83"/>
      <c r="NE210" s="83"/>
      <c r="NF210" s="83"/>
      <c r="NG210" s="83"/>
      <c r="NH210" s="83"/>
      <c r="NI210" s="83"/>
      <c r="NJ210" s="83"/>
      <c r="NK210" s="83"/>
      <c r="NL210" s="83"/>
      <c r="NM210" s="83"/>
      <c r="NN210" s="83"/>
      <c r="NO210" s="83"/>
      <c r="NP210" s="83"/>
      <c r="NQ210" s="83"/>
      <c r="NR210" s="83"/>
      <c r="NS210" s="83"/>
      <c r="NT210" s="83"/>
      <c r="NU210" s="83"/>
      <c r="NV210" s="83"/>
      <c r="NW210" s="83"/>
      <c r="NX210" s="83"/>
      <c r="NY210" s="83"/>
      <c r="NZ210" s="83"/>
      <c r="OA210" s="83"/>
      <c r="OB210" s="83"/>
      <c r="OC210" s="83"/>
      <c r="OD210" s="83"/>
      <c r="OE210" s="83"/>
      <c r="OF210" s="83"/>
      <c r="OG210" s="83"/>
      <c r="OH210" s="83"/>
      <c r="OI210" s="83"/>
      <c r="OJ210" s="83"/>
      <c r="OK210" s="83"/>
      <c r="OL210" s="83"/>
      <c r="OM210" s="83"/>
      <c r="ON210" s="83"/>
      <c r="OO210" s="83"/>
      <c r="OP210" s="83"/>
      <c r="OQ210" s="83"/>
      <c r="OR210" s="83"/>
      <c r="OS210" s="83"/>
      <c r="OT210" s="83"/>
      <c r="OU210" s="83"/>
      <c r="OV210" s="83"/>
      <c r="OW210" s="83"/>
      <c r="OX210" s="83"/>
      <c r="OY210" s="83"/>
      <c r="OZ210" s="83"/>
      <c r="PA210" s="83"/>
      <c r="PB210" s="83"/>
      <c r="PC210" s="83"/>
      <c r="PD210" s="83"/>
      <c r="PE210" s="83"/>
      <c r="PF210" s="83"/>
      <c r="PG210" s="83"/>
      <c r="PH210" s="83"/>
      <c r="PI210" s="83"/>
      <c r="PJ210" s="83"/>
      <c r="PK210" s="83"/>
      <c r="PL210" s="83"/>
      <c r="PM210" s="83"/>
      <c r="PN210" s="83"/>
      <c r="PO210" s="83"/>
      <c r="PP210" s="83"/>
      <c r="PQ210" s="83"/>
      <c r="PR210" s="83"/>
      <c r="PS210" s="83"/>
      <c r="PT210" s="83"/>
      <c r="PU210" s="83"/>
      <c r="PV210" s="83"/>
      <c r="PW210" s="83"/>
      <c r="PX210" s="83"/>
      <c r="PY210" s="83"/>
      <c r="PZ210" s="83"/>
      <c r="QA210" s="83"/>
      <c r="QB210" s="83"/>
      <c r="QC210" s="83"/>
      <c r="QD210" s="83"/>
      <c r="QE210" s="83"/>
      <c r="QF210" s="83"/>
      <c r="QG210" s="83"/>
      <c r="QH210" s="83"/>
      <c r="QI210" s="83"/>
      <c r="QJ210" s="83"/>
      <c r="QK210" s="83"/>
      <c r="QL210" s="83"/>
      <c r="QM210" s="83"/>
      <c r="QN210" s="83"/>
      <c r="QO210" s="83"/>
      <c r="QP210" s="83"/>
      <c r="QQ210" s="83"/>
      <c r="QR210" s="83"/>
      <c r="QS210" s="83"/>
      <c r="QT210" s="83"/>
      <c r="QU210" s="83"/>
      <c r="QV210" s="83"/>
      <c r="QW210" s="83"/>
      <c r="QX210" s="83"/>
      <c r="QY210" s="83"/>
      <c r="QZ210" s="83"/>
      <c r="RA210" s="83"/>
      <c r="RB210" s="83"/>
      <c r="RC210" s="83"/>
      <c r="RD210" s="83"/>
      <c r="RE210" s="83"/>
      <c r="RF210" s="83"/>
      <c r="RG210" s="83"/>
      <c r="RH210" s="83"/>
      <c r="RI210" s="83"/>
      <c r="RJ210" s="83"/>
      <c r="RK210" s="83"/>
      <c r="RL210" s="83"/>
      <c r="RM210" s="83"/>
      <c r="RN210" s="83"/>
      <c r="RO210" s="83"/>
      <c r="RP210" s="83"/>
      <c r="RQ210" s="83"/>
      <c r="RR210" s="83"/>
      <c r="RS210" s="83"/>
      <c r="RT210" s="83"/>
      <c r="RU210" s="83"/>
      <c r="RV210" s="83"/>
      <c r="RW210" s="83"/>
      <c r="RX210" s="83"/>
      <c r="RY210" s="83"/>
      <c r="RZ210" s="83"/>
      <c r="SA210" s="83"/>
      <c r="SB210" s="83"/>
      <c r="SC210" s="83"/>
      <c r="SD210" s="83"/>
      <c r="SE210" s="83"/>
      <c r="SF210" s="83"/>
      <c r="SG210" s="83"/>
      <c r="SH210" s="83"/>
      <c r="SI210" s="83"/>
      <c r="SJ210" s="83"/>
      <c r="SK210" s="83"/>
      <c r="SL210" s="83"/>
      <c r="SM210" s="83"/>
      <c r="SN210" s="83"/>
      <c r="SO210" s="83"/>
      <c r="SP210" s="83"/>
      <c r="SQ210" s="83"/>
      <c r="SR210" s="83"/>
      <c r="SS210" s="83"/>
      <c r="ST210" s="83"/>
      <c r="SU210" s="83"/>
      <c r="SV210" s="83"/>
      <c r="SW210" s="83"/>
      <c r="SX210" s="83"/>
      <c r="SY210" s="83"/>
      <c r="SZ210" s="83"/>
      <c r="TA210" s="83"/>
      <c r="TB210" s="83"/>
      <c r="TC210" s="83"/>
      <c r="TD210" s="83"/>
      <c r="TE210" s="83"/>
      <c r="TF210" s="83"/>
      <c r="TG210" s="83"/>
      <c r="TH210" s="83"/>
      <c r="TI210" s="83"/>
      <c r="TJ210" s="83"/>
      <c r="TK210" s="83"/>
      <c r="TL210" s="83"/>
      <c r="TM210" s="83"/>
      <c r="TN210" s="83"/>
      <c r="TO210" s="83"/>
      <c r="TP210" s="83"/>
      <c r="TQ210" s="83"/>
      <c r="TR210" s="83"/>
      <c r="TS210" s="83"/>
      <c r="TT210" s="83"/>
      <c r="TU210" s="83"/>
      <c r="TV210" s="83"/>
      <c r="TW210" s="83"/>
      <c r="TX210" s="83"/>
      <c r="TY210" s="83"/>
      <c r="TZ210" s="83"/>
      <c r="UA210" s="83"/>
      <c r="UB210" s="83"/>
      <c r="UC210" s="83"/>
      <c r="UD210" s="83"/>
      <c r="UE210" s="83"/>
      <c r="UF210" s="83"/>
      <c r="UG210" s="83"/>
      <c r="UH210" s="83"/>
      <c r="UI210" s="83"/>
      <c r="UJ210" s="83"/>
      <c r="UK210" s="83"/>
      <c r="UL210" s="83"/>
      <c r="UM210" s="83"/>
      <c r="UN210" s="83"/>
      <c r="UO210" s="83"/>
      <c r="UP210" s="83"/>
      <c r="UQ210" s="83"/>
      <c r="UR210" s="83"/>
      <c r="US210" s="83"/>
      <c r="UT210" s="83"/>
      <c r="UU210" s="83"/>
      <c r="UV210" s="83"/>
      <c r="UW210" s="83"/>
      <c r="UX210" s="83"/>
      <c r="UY210" s="83"/>
      <c r="UZ210" s="83"/>
      <c r="VA210" s="83"/>
      <c r="VB210" s="83"/>
      <c r="VC210" s="83"/>
      <c r="VD210" s="83"/>
      <c r="VE210" s="83"/>
      <c r="VF210" s="83"/>
      <c r="VG210" s="83"/>
      <c r="VH210" s="83"/>
      <c r="VI210" s="83"/>
      <c r="VJ210" s="83"/>
      <c r="VK210" s="83"/>
      <c r="VL210" s="83"/>
      <c r="VM210" s="83"/>
      <c r="VN210" s="83"/>
      <c r="VO210" s="83"/>
      <c r="VP210" s="83"/>
      <c r="VQ210" s="83"/>
      <c r="VR210" s="83"/>
      <c r="VS210" s="83"/>
      <c r="VT210" s="83"/>
      <c r="VU210" s="83"/>
      <c r="VV210" s="83"/>
      <c r="VW210" s="83"/>
      <c r="VX210" s="83"/>
      <c r="VY210" s="83"/>
      <c r="VZ210" s="83"/>
      <c r="WA210" s="83"/>
      <c r="WB210" s="83"/>
      <c r="WC210" s="83"/>
      <c r="WD210" s="83"/>
      <c r="WE210" s="83"/>
      <c r="WF210" s="83"/>
      <c r="WG210" s="83"/>
      <c r="WH210" s="83"/>
      <c r="WI210" s="83"/>
      <c r="WJ210" s="83"/>
      <c r="WK210" s="83"/>
      <c r="WL210" s="83"/>
      <c r="WM210" s="83"/>
      <c r="WN210" s="83"/>
      <c r="WO210" s="83"/>
      <c r="WP210" s="83"/>
      <c r="WQ210" s="83"/>
      <c r="WR210" s="83"/>
      <c r="WS210" s="83"/>
      <c r="WT210" s="83"/>
      <c r="WU210" s="83"/>
      <c r="WV210" s="83"/>
      <c r="WW210" s="83"/>
      <c r="WX210" s="83"/>
      <c r="WY210" s="83"/>
      <c r="WZ210" s="83"/>
      <c r="XA210" s="83"/>
      <c r="XB210" s="83"/>
      <c r="XC210" s="83"/>
      <c r="XD210" s="83"/>
      <c r="XE210" s="83"/>
      <c r="XF210" s="83"/>
      <c r="XG210" s="83"/>
      <c r="XH210" s="83"/>
      <c r="XI210" s="83"/>
      <c r="XJ210" s="83"/>
      <c r="XK210" s="83"/>
      <c r="XL210" s="83"/>
      <c r="XM210" s="83"/>
      <c r="XN210" s="83"/>
      <c r="XO210" s="83"/>
      <c r="XP210" s="83"/>
      <c r="XQ210" s="83"/>
      <c r="XR210" s="83"/>
      <c r="XS210" s="83"/>
      <c r="XT210" s="83"/>
      <c r="XU210" s="83"/>
      <c r="XV210" s="83"/>
      <c r="XW210" s="83"/>
      <c r="XX210" s="83"/>
      <c r="XY210" s="83"/>
      <c r="XZ210" s="83"/>
      <c r="YA210" s="83"/>
      <c r="YB210" s="83"/>
      <c r="YC210" s="83"/>
      <c r="YD210" s="83"/>
      <c r="YE210" s="83"/>
      <c r="YF210" s="83"/>
      <c r="YG210" s="83"/>
      <c r="YH210" s="83"/>
      <c r="YI210" s="83"/>
      <c r="YJ210" s="83"/>
      <c r="YK210" s="83"/>
      <c r="YL210" s="83"/>
      <c r="YM210" s="83"/>
      <c r="YN210" s="83"/>
      <c r="YO210" s="83"/>
      <c r="YP210" s="83"/>
      <c r="YQ210" s="83"/>
      <c r="YR210" s="83"/>
      <c r="YS210" s="83"/>
      <c r="YT210" s="83"/>
      <c r="YU210" s="83"/>
      <c r="YV210" s="83"/>
      <c r="YW210" s="83"/>
      <c r="YX210" s="83"/>
      <c r="YY210" s="83"/>
      <c r="YZ210" s="83"/>
      <c r="ZA210" s="83"/>
      <c r="ZB210" s="83"/>
      <c r="ZC210" s="83"/>
      <c r="ZD210" s="83"/>
      <c r="ZE210" s="83"/>
      <c r="ZF210" s="83"/>
      <c r="ZG210" s="83"/>
      <c r="ZH210" s="83"/>
      <c r="ZI210" s="83"/>
      <c r="ZJ210" s="83"/>
      <c r="ZK210" s="83"/>
      <c r="ZL210" s="83"/>
      <c r="ZM210" s="83"/>
      <c r="ZN210" s="83"/>
      <c r="ZO210" s="83"/>
      <c r="ZP210" s="83"/>
      <c r="ZQ210" s="83"/>
      <c r="ZR210" s="83"/>
      <c r="ZS210" s="83"/>
      <c r="ZT210" s="83"/>
      <c r="ZU210" s="83"/>
      <c r="ZV210" s="83"/>
      <c r="ZW210" s="83"/>
      <c r="ZX210" s="83"/>
      <c r="ZY210" s="83"/>
      <c r="ZZ210" s="83"/>
      <c r="AAA210" s="83"/>
      <c r="AAB210" s="83"/>
      <c r="AAC210" s="83"/>
      <c r="AAD210" s="83"/>
      <c r="AAE210" s="83"/>
      <c r="AAF210" s="83"/>
      <c r="AAG210" s="83"/>
      <c r="AAH210" s="83"/>
      <c r="AAI210" s="83"/>
      <c r="AAJ210" s="83"/>
      <c r="AAK210" s="83"/>
      <c r="AAL210" s="83"/>
      <c r="AAM210" s="83"/>
      <c r="AAN210" s="83"/>
      <c r="AAO210" s="83"/>
      <c r="AAP210" s="83"/>
      <c r="AAQ210" s="83"/>
      <c r="AAR210" s="83"/>
      <c r="AAS210" s="83"/>
      <c r="AAT210" s="83"/>
      <c r="AAU210" s="83"/>
      <c r="AAV210" s="83"/>
      <c r="AAW210" s="83"/>
      <c r="AAX210" s="83"/>
      <c r="AAY210" s="83"/>
      <c r="AAZ210" s="83"/>
      <c r="ABA210" s="83"/>
      <c r="ABB210" s="83"/>
      <c r="ABC210" s="83"/>
      <c r="ABD210" s="83"/>
      <c r="ABE210" s="83"/>
      <c r="ABF210" s="83"/>
      <c r="ABG210" s="83"/>
      <c r="ABH210" s="83"/>
      <c r="ABI210" s="83"/>
      <c r="ABJ210" s="83"/>
      <c r="ABK210" s="83"/>
      <c r="ABL210" s="83"/>
      <c r="ABM210" s="83"/>
      <c r="ABN210" s="83"/>
      <c r="ABO210" s="83"/>
      <c r="ABP210" s="83"/>
      <c r="ABQ210" s="83"/>
      <c r="ABR210" s="83"/>
      <c r="ABS210" s="83"/>
      <c r="ABT210" s="83"/>
      <c r="ABU210" s="83"/>
      <c r="ABV210" s="83"/>
      <c r="ABW210" s="83"/>
      <c r="ABX210" s="83"/>
      <c r="ABY210" s="83"/>
      <c r="ABZ210" s="83"/>
      <c r="ACA210" s="83"/>
      <c r="ACB210" s="83"/>
      <c r="ACC210" s="83"/>
      <c r="ACD210" s="83"/>
      <c r="ACE210" s="83"/>
      <c r="ACF210" s="83"/>
      <c r="ACG210" s="83"/>
      <c r="ACH210" s="83"/>
      <c r="ACI210" s="83"/>
      <c r="ACJ210" s="83"/>
      <c r="ACK210" s="83"/>
      <c r="ACL210" s="83"/>
      <c r="ACM210" s="83"/>
      <c r="ACN210" s="83"/>
      <c r="ACO210" s="83"/>
      <c r="ACP210" s="83"/>
      <c r="ACQ210" s="83"/>
      <c r="ACR210" s="83"/>
      <c r="ACS210" s="83"/>
      <c r="ACT210" s="83"/>
      <c r="ACU210" s="83"/>
      <c r="ACV210" s="83"/>
      <c r="ACW210" s="83"/>
      <c r="ACX210" s="83"/>
      <c r="ACY210" s="83"/>
      <c r="ACZ210" s="83"/>
      <c r="ADA210" s="83"/>
      <c r="ADB210" s="83"/>
      <c r="ADC210" s="83"/>
      <c r="ADD210" s="83"/>
      <c r="ADE210" s="83"/>
      <c r="ADF210" s="83"/>
      <c r="ADG210" s="83"/>
      <c r="ADH210" s="83"/>
      <c r="ADI210" s="83"/>
      <c r="ADJ210" s="83"/>
      <c r="ADK210" s="83"/>
      <c r="ADL210" s="83"/>
      <c r="ADM210" s="83"/>
      <c r="ADN210" s="83"/>
      <c r="ADO210" s="83"/>
      <c r="ADP210" s="83"/>
      <c r="ADQ210" s="83"/>
      <c r="ADR210" s="83"/>
      <c r="ADS210" s="83"/>
      <c r="ADT210" s="83"/>
      <c r="ADU210" s="83"/>
      <c r="ADV210" s="83"/>
      <c r="ADW210" s="83"/>
      <c r="ADX210" s="83"/>
      <c r="ADY210" s="83"/>
      <c r="ADZ210" s="83"/>
      <c r="AEA210" s="83"/>
      <c r="AEB210" s="83"/>
      <c r="AEC210" s="83"/>
      <c r="AED210" s="83"/>
      <c r="AEE210" s="83"/>
      <c r="AEF210" s="83"/>
      <c r="AEG210" s="83"/>
      <c r="AEH210" s="83"/>
      <c r="AEI210" s="83"/>
      <c r="AEJ210" s="83"/>
      <c r="AEK210" s="83"/>
      <c r="AEL210" s="83"/>
      <c r="AEM210" s="83"/>
      <c r="AEN210" s="83"/>
      <c r="AEO210" s="83"/>
      <c r="AEP210" s="83"/>
      <c r="AEQ210" s="83"/>
      <c r="AER210" s="83"/>
      <c r="AES210" s="83"/>
      <c r="AET210" s="83"/>
      <c r="AEU210" s="83"/>
      <c r="AEV210" s="83"/>
      <c r="AEW210" s="83"/>
      <c r="AEX210" s="83"/>
      <c r="AEY210" s="83"/>
      <c r="AEZ210" s="83"/>
      <c r="AFA210" s="83"/>
      <c r="AFB210" s="83"/>
      <c r="AFC210" s="83"/>
      <c r="AFD210" s="83"/>
      <c r="AFE210" s="83"/>
      <c r="AFF210" s="83"/>
      <c r="AFG210" s="83"/>
      <c r="AFH210" s="83"/>
      <c r="AFI210" s="83"/>
      <c r="AFJ210" s="83"/>
      <c r="AFK210" s="83"/>
      <c r="AFL210" s="83"/>
      <c r="AFM210" s="83"/>
      <c r="AFN210" s="83"/>
      <c r="AFO210" s="83"/>
      <c r="AFP210" s="83"/>
      <c r="AFQ210" s="83"/>
      <c r="AFR210" s="83"/>
      <c r="AFS210" s="83"/>
      <c r="AFT210" s="83"/>
      <c r="AFU210" s="83"/>
      <c r="AFV210" s="83"/>
      <c r="AFW210" s="83"/>
      <c r="AFX210" s="83"/>
      <c r="AFY210" s="83"/>
      <c r="AFZ210" s="83"/>
      <c r="AGA210" s="83"/>
      <c r="AGB210" s="83"/>
      <c r="AGC210" s="83"/>
      <c r="AGD210" s="83"/>
      <c r="AGE210" s="83"/>
      <c r="AGF210" s="83"/>
      <c r="AGG210" s="83"/>
      <c r="AGH210" s="83"/>
      <c r="AGI210" s="83"/>
      <c r="AGJ210" s="83"/>
      <c r="AGK210" s="83"/>
      <c r="AGL210" s="83"/>
      <c r="AGM210" s="83"/>
      <c r="AGN210" s="83"/>
      <c r="AGO210" s="83"/>
      <c r="AGP210" s="83"/>
      <c r="AGQ210" s="83"/>
      <c r="AGR210" s="83"/>
      <c r="AGS210" s="83"/>
      <c r="AGT210" s="83"/>
      <c r="AGU210" s="83"/>
      <c r="AGV210" s="83"/>
      <c r="AGW210" s="83"/>
      <c r="AGX210" s="83"/>
      <c r="AGY210" s="83"/>
      <c r="AGZ210" s="83"/>
      <c r="AHA210" s="83"/>
      <c r="AHB210" s="83"/>
      <c r="AHC210" s="83"/>
      <c r="AHD210" s="83"/>
      <c r="AHE210" s="83"/>
      <c r="AHF210" s="83"/>
      <c r="AHG210" s="83"/>
      <c r="AHH210" s="83"/>
      <c r="AHI210" s="83"/>
      <c r="AHJ210" s="83"/>
      <c r="AHK210" s="83"/>
      <c r="AHL210" s="83"/>
      <c r="AHM210" s="83"/>
      <c r="AHN210" s="83"/>
      <c r="AHO210" s="83"/>
      <c r="AHP210" s="83"/>
      <c r="AHQ210" s="83"/>
      <c r="AHR210" s="83"/>
      <c r="AHS210" s="83"/>
      <c r="AHT210" s="83"/>
      <c r="AHU210" s="83"/>
      <c r="AHV210" s="83"/>
      <c r="AHW210" s="83"/>
      <c r="AHX210" s="83"/>
      <c r="AHY210" s="83"/>
      <c r="AHZ210" s="83"/>
      <c r="AIA210" s="83"/>
      <c r="AIB210" s="83"/>
      <c r="AIC210" s="83"/>
      <c r="AID210" s="83"/>
      <c r="AIE210" s="83"/>
      <c r="AIF210" s="83"/>
      <c r="AIG210" s="83"/>
      <c r="AIH210" s="83"/>
      <c r="AII210" s="83"/>
      <c r="AIJ210" s="83"/>
      <c r="AIK210" s="83"/>
      <c r="AIL210" s="83"/>
      <c r="AIM210" s="83"/>
      <c r="AIN210" s="83"/>
      <c r="AIO210" s="83"/>
      <c r="AIP210" s="83"/>
      <c r="AIQ210" s="83"/>
      <c r="AIR210" s="83"/>
      <c r="AIS210" s="83"/>
      <c r="AIT210" s="83"/>
      <c r="AIU210" s="83"/>
      <c r="AIV210" s="83"/>
      <c r="AIW210" s="83"/>
      <c r="AIX210" s="83"/>
      <c r="AIY210" s="83"/>
      <c r="AIZ210" s="83"/>
      <c r="AJA210" s="83"/>
      <c r="AJB210" s="83"/>
      <c r="AJC210" s="83"/>
      <c r="AJD210" s="83"/>
      <c r="AJE210" s="83"/>
      <c r="AJF210" s="83"/>
      <c r="AJG210" s="83"/>
      <c r="AJH210" s="83"/>
      <c r="AJI210" s="83"/>
      <c r="AJJ210" s="83"/>
      <c r="AJK210" s="83"/>
      <c r="AJL210" s="83"/>
      <c r="AJM210" s="83"/>
      <c r="AJN210" s="83"/>
      <c r="AJO210" s="83"/>
      <c r="AJP210" s="83"/>
      <c r="AJQ210" s="83"/>
      <c r="AJR210" s="83"/>
      <c r="AJS210" s="83"/>
      <c r="AJT210" s="83"/>
      <c r="AJU210" s="83"/>
      <c r="AJV210" s="83"/>
      <c r="AJW210" s="83"/>
      <c r="AJX210" s="83"/>
      <c r="AJY210" s="83"/>
      <c r="AJZ210" s="83"/>
      <c r="AKA210" s="83"/>
      <c r="AKB210" s="83"/>
      <c r="AKC210" s="83"/>
      <c r="AKD210" s="83"/>
      <c r="AKE210" s="83"/>
      <c r="AKF210" s="83"/>
      <c r="AKG210" s="83"/>
      <c r="AKH210" s="83"/>
      <c r="AKI210" s="83"/>
      <c r="AKJ210" s="83"/>
      <c r="AKK210" s="83"/>
      <c r="AKL210" s="83"/>
      <c r="AKM210" s="83"/>
      <c r="AKN210" s="83"/>
      <c r="AKO210" s="83"/>
      <c r="AKP210" s="83"/>
      <c r="AKQ210" s="83"/>
      <c r="AKR210" s="83"/>
      <c r="AKS210" s="83"/>
      <c r="AKT210" s="83"/>
      <c r="AKU210" s="83"/>
      <c r="AKV210" s="83"/>
      <c r="AKW210" s="83"/>
      <c r="AKX210" s="83"/>
      <c r="AKY210" s="83"/>
      <c r="AKZ210" s="83"/>
      <c r="ALA210" s="83"/>
      <c r="ALB210" s="83"/>
      <c r="ALC210" s="83"/>
      <c r="ALD210" s="83"/>
      <c r="ALE210" s="83"/>
      <c r="ALF210" s="83"/>
      <c r="ALG210" s="83"/>
      <c r="ALH210" s="83"/>
      <c r="ALI210" s="83"/>
      <c r="ALJ210" s="83"/>
      <c r="ALK210" s="83"/>
      <c r="ALL210" s="83"/>
      <c r="ALM210" s="83"/>
      <c r="ALN210" s="83"/>
      <c r="ALO210" s="83"/>
      <c r="ALP210" s="83"/>
      <c r="ALQ210" s="83"/>
      <c r="ALR210" s="83"/>
      <c r="ALS210" s="83"/>
      <c r="ALT210" s="83"/>
      <c r="ALU210" s="83"/>
      <c r="ALV210" s="83"/>
      <c r="ALW210" s="83"/>
      <c r="ALX210" s="83"/>
      <c r="ALY210" s="83"/>
      <c r="ALZ210" s="83"/>
      <c r="AMA210" s="83"/>
      <c r="AMB210" s="83"/>
      <c r="AMC210" s="83"/>
      <c r="AMD210" s="83"/>
      <c r="AME210" s="83"/>
      <c r="AMF210" s="83"/>
      <c r="AMG210" s="83"/>
      <c r="AMH210" s="83"/>
      <c r="AMI210" s="83"/>
      <c r="AMJ210" s="83"/>
      <c r="AMK210" s="83"/>
      <c r="AML210" s="83"/>
      <c r="AMM210" s="83"/>
      <c r="AMN210" s="83"/>
      <c r="AMO210" s="83"/>
      <c r="AMP210" s="83"/>
      <c r="AMQ210" s="83"/>
      <c r="AMR210" s="83"/>
      <c r="AMS210" s="83"/>
      <c r="AMT210" s="83"/>
      <c r="AMU210" s="83"/>
      <c r="AMV210" s="83"/>
      <c r="AMW210" s="83"/>
      <c r="AMX210" s="83"/>
      <c r="AMY210" s="83"/>
      <c r="AMZ210" s="83"/>
      <c r="ANA210" s="83"/>
      <c r="ANB210" s="83"/>
      <c r="ANC210" s="83"/>
      <c r="AND210" s="83"/>
      <c r="ANE210" s="83"/>
      <c r="ANF210" s="83"/>
      <c r="ANG210" s="83"/>
      <c r="ANH210" s="83"/>
      <c r="ANI210" s="83"/>
      <c r="ANJ210" s="83"/>
      <c r="ANK210" s="83"/>
      <c r="ANL210" s="83"/>
      <c r="ANM210" s="83"/>
      <c r="ANN210" s="83"/>
      <c r="ANO210" s="83"/>
      <c r="ANP210" s="83"/>
      <c r="ANQ210" s="83"/>
      <c r="ANR210" s="83"/>
      <c r="ANS210" s="83"/>
      <c r="ANT210" s="83"/>
      <c r="ANU210" s="83"/>
      <c r="ANV210" s="83"/>
      <c r="ANW210" s="83"/>
      <c r="ANX210" s="83"/>
      <c r="ANY210" s="83"/>
      <c r="ANZ210" s="83"/>
      <c r="AOA210" s="83"/>
      <c r="AOB210" s="83"/>
      <c r="AOC210" s="83"/>
      <c r="AOD210" s="83"/>
      <c r="AOE210" s="83"/>
      <c r="AOF210" s="83"/>
      <c r="AOG210" s="83"/>
      <c r="AOH210" s="83"/>
      <c r="AOI210" s="83"/>
      <c r="AOJ210" s="83"/>
      <c r="AOK210" s="83"/>
      <c r="AOL210" s="83"/>
      <c r="AOM210" s="83"/>
      <c r="AON210" s="83"/>
      <c r="AOO210" s="83"/>
      <c r="AOP210" s="83"/>
      <c r="AOQ210" s="83"/>
      <c r="AOR210" s="83"/>
      <c r="AOS210" s="83"/>
      <c r="AOT210" s="83"/>
      <c r="AOU210" s="83"/>
      <c r="AOV210" s="83"/>
      <c r="AOW210" s="83"/>
      <c r="AOX210" s="83"/>
      <c r="AOY210" s="83"/>
      <c r="AOZ210" s="83"/>
      <c r="APA210" s="83"/>
      <c r="APB210" s="83"/>
      <c r="APC210" s="83"/>
      <c r="APD210" s="83"/>
      <c r="APE210" s="83"/>
      <c r="APF210" s="83"/>
      <c r="APG210" s="83"/>
      <c r="APH210" s="83"/>
      <c r="API210" s="83"/>
      <c r="APJ210" s="83"/>
      <c r="APK210" s="83"/>
      <c r="APL210" s="83"/>
      <c r="APM210" s="83"/>
      <c r="APN210" s="83"/>
      <c r="APO210" s="83"/>
      <c r="APP210" s="83"/>
      <c r="APQ210" s="83"/>
      <c r="APR210" s="83"/>
      <c r="APS210" s="83"/>
      <c r="APT210" s="83"/>
      <c r="APU210" s="83"/>
      <c r="APV210" s="83"/>
      <c r="APW210" s="83"/>
      <c r="APX210" s="83"/>
      <c r="APY210" s="83"/>
      <c r="APZ210" s="83"/>
      <c r="AQA210" s="83"/>
      <c r="AQB210" s="83"/>
      <c r="AQC210" s="83"/>
      <c r="AQD210" s="83"/>
      <c r="AQE210" s="83"/>
      <c r="AQF210" s="83"/>
      <c r="AQG210" s="83"/>
      <c r="AQH210" s="83"/>
      <c r="AQI210" s="83"/>
      <c r="AQJ210" s="83"/>
      <c r="AQK210" s="83"/>
      <c r="AQL210" s="83"/>
      <c r="AQM210" s="83"/>
      <c r="AQN210" s="83"/>
      <c r="AQO210" s="83"/>
      <c r="AQP210" s="83"/>
      <c r="AQQ210" s="83"/>
      <c r="AQR210" s="83"/>
      <c r="AQS210" s="83"/>
      <c r="AQT210" s="83"/>
      <c r="AQU210" s="83"/>
      <c r="AQV210" s="83"/>
      <c r="AQW210" s="83"/>
      <c r="AQX210" s="83"/>
      <c r="AQY210" s="83"/>
      <c r="AQZ210" s="83"/>
      <c r="ARA210" s="83"/>
      <c r="ARB210" s="83"/>
      <c r="ARC210" s="83"/>
      <c r="ARD210" s="83"/>
      <c r="ARE210" s="83"/>
      <c r="ARF210" s="83"/>
      <c r="ARG210" s="83"/>
      <c r="ARH210" s="83"/>
      <c r="ARI210" s="83"/>
      <c r="ARJ210" s="83"/>
      <c r="ARK210" s="83"/>
      <c r="ARL210" s="83"/>
      <c r="ARM210" s="83"/>
      <c r="ARN210" s="83"/>
      <c r="ARO210" s="83"/>
      <c r="ARP210" s="83"/>
      <c r="ARQ210" s="83"/>
      <c r="ARR210" s="83"/>
      <c r="ARS210" s="83"/>
      <c r="ART210" s="83"/>
      <c r="ARU210" s="83"/>
      <c r="ARV210" s="83"/>
      <c r="ARW210" s="83"/>
      <c r="ARX210" s="83"/>
      <c r="ARY210" s="83"/>
      <c r="ARZ210" s="83"/>
      <c r="ASA210" s="83"/>
      <c r="ASB210" s="83"/>
      <c r="ASC210" s="83"/>
      <c r="ASD210" s="83"/>
      <c r="ASE210" s="83"/>
      <c r="ASF210" s="83"/>
      <c r="ASG210" s="83"/>
      <c r="ASH210" s="83"/>
      <c r="ASI210" s="83"/>
      <c r="ASJ210" s="83"/>
      <c r="ASK210" s="83"/>
      <c r="ASL210" s="83"/>
      <c r="ASM210" s="83"/>
      <c r="ASN210" s="83"/>
      <c r="ASO210" s="83"/>
      <c r="ASP210" s="83"/>
      <c r="ASQ210" s="83"/>
      <c r="ASR210" s="83"/>
      <c r="ASS210" s="83"/>
      <c r="AST210" s="83"/>
      <c r="ASU210" s="83"/>
      <c r="ASV210" s="83"/>
      <c r="ASW210" s="83"/>
      <c r="ASX210" s="83"/>
      <c r="ASY210" s="83"/>
      <c r="ASZ210" s="83"/>
      <c r="ATA210" s="83"/>
      <c r="ATB210" s="83"/>
      <c r="ATC210" s="83"/>
      <c r="ATD210" s="83"/>
      <c r="ATE210" s="83"/>
      <c r="ATF210" s="83"/>
      <c r="ATG210" s="83"/>
      <c r="ATH210" s="83"/>
      <c r="ATI210" s="83"/>
      <c r="ATJ210" s="83"/>
      <c r="ATK210" s="83"/>
      <c r="ATL210" s="83"/>
      <c r="ATM210" s="83"/>
      <c r="ATN210" s="83"/>
      <c r="ATO210" s="83"/>
      <c r="ATP210" s="83"/>
      <c r="ATQ210" s="83"/>
      <c r="ATR210" s="83"/>
      <c r="ATS210" s="83"/>
      <c r="ATT210" s="83"/>
      <c r="ATU210" s="83"/>
      <c r="ATV210" s="83"/>
      <c r="ATW210" s="83"/>
      <c r="ATX210" s="83"/>
      <c r="ATY210" s="83"/>
      <c r="ATZ210" s="83"/>
      <c r="AUA210" s="83"/>
      <c r="AUB210" s="83"/>
      <c r="AUC210" s="83"/>
      <c r="AUD210" s="83"/>
      <c r="AUE210" s="83"/>
      <c r="AUF210" s="83"/>
      <c r="AUG210" s="83"/>
      <c r="AUH210" s="83"/>
      <c r="AUI210" s="83"/>
      <c r="AUJ210" s="83"/>
      <c r="AUK210" s="83"/>
      <c r="AUL210" s="83"/>
      <c r="AUM210" s="83"/>
      <c r="AUN210" s="83"/>
      <c r="AUO210" s="83"/>
      <c r="AUP210" s="83"/>
      <c r="AUQ210" s="83"/>
      <c r="AUR210" s="83"/>
      <c r="AUS210" s="83"/>
      <c r="AUT210" s="83"/>
      <c r="AUU210" s="83"/>
      <c r="AUV210" s="83"/>
      <c r="AUW210" s="83"/>
      <c r="AUX210" s="83"/>
      <c r="AUY210" s="83"/>
      <c r="AUZ210" s="83"/>
      <c r="AVA210" s="83"/>
      <c r="AVB210" s="83"/>
      <c r="AVC210" s="83"/>
      <c r="AVD210" s="83"/>
      <c r="AVE210" s="83"/>
      <c r="AVF210" s="83"/>
      <c r="AVG210" s="83"/>
      <c r="AVH210" s="83"/>
      <c r="AVI210" s="83"/>
      <c r="AVJ210" s="83"/>
      <c r="AVK210" s="83"/>
      <c r="AVL210" s="83"/>
      <c r="AVM210" s="83"/>
      <c r="AVN210" s="83"/>
      <c r="AVO210" s="83"/>
      <c r="AVP210" s="83"/>
      <c r="AVQ210" s="83"/>
      <c r="AVR210" s="83"/>
      <c r="AVS210" s="83"/>
      <c r="AVT210" s="83"/>
      <c r="AVU210" s="83"/>
      <c r="AVV210" s="83"/>
      <c r="AVW210" s="83"/>
      <c r="AVX210" s="83"/>
      <c r="AVY210" s="83"/>
      <c r="AVZ210" s="83"/>
      <c r="AWA210" s="83"/>
      <c r="AWB210" s="83"/>
      <c r="AWC210" s="83"/>
      <c r="AWD210" s="83"/>
      <c r="AWE210" s="83"/>
      <c r="AWF210" s="83"/>
      <c r="AWG210" s="83"/>
      <c r="AWH210" s="83"/>
      <c r="AWI210" s="83"/>
      <c r="AWJ210" s="83"/>
      <c r="AWK210" s="83"/>
      <c r="AWL210" s="83"/>
      <c r="AWM210" s="83"/>
      <c r="AWN210" s="83"/>
      <c r="AWO210" s="83"/>
      <c r="AWP210" s="83"/>
      <c r="AWQ210" s="83"/>
      <c r="AWR210" s="83"/>
      <c r="AWS210" s="83"/>
      <c r="AWT210" s="83"/>
      <c r="AWU210" s="83"/>
      <c r="AWV210" s="83"/>
      <c r="AWW210" s="83"/>
      <c r="AWX210" s="83"/>
      <c r="AWY210" s="83"/>
      <c r="AWZ210" s="83"/>
      <c r="AXA210" s="83"/>
      <c r="AXB210" s="83"/>
      <c r="AXC210" s="83"/>
      <c r="AXD210" s="83"/>
      <c r="AXE210" s="83"/>
      <c r="AXF210" s="83"/>
      <c r="AXG210" s="83"/>
      <c r="AXH210" s="83"/>
      <c r="AXI210" s="83"/>
      <c r="AXJ210" s="83"/>
      <c r="AXK210" s="83"/>
      <c r="AXL210" s="83"/>
      <c r="AXM210" s="83"/>
      <c r="AXN210" s="83"/>
      <c r="AXO210" s="83"/>
      <c r="AXP210" s="83"/>
      <c r="AXQ210" s="83"/>
      <c r="AXR210" s="83"/>
      <c r="AXS210" s="83"/>
      <c r="AXT210" s="83"/>
      <c r="AXU210" s="83"/>
      <c r="AXV210" s="83"/>
      <c r="AXW210" s="83"/>
      <c r="AXX210" s="83"/>
      <c r="AXY210" s="83"/>
      <c r="AXZ210" s="83"/>
      <c r="AYA210" s="83"/>
      <c r="AYB210" s="83"/>
      <c r="AYC210" s="83"/>
      <c r="AYD210" s="83"/>
      <c r="AYE210" s="83"/>
      <c r="AYF210" s="83"/>
      <c r="AYG210" s="83"/>
      <c r="AYH210" s="83"/>
      <c r="AYI210" s="83"/>
      <c r="AYJ210" s="83"/>
      <c r="AYK210" s="83"/>
      <c r="AYL210" s="83"/>
      <c r="AYM210" s="83"/>
      <c r="AYN210" s="83"/>
      <c r="AYO210" s="83"/>
      <c r="AYP210" s="83"/>
      <c r="AYQ210" s="83"/>
      <c r="AYR210" s="83"/>
      <c r="AYS210" s="83"/>
      <c r="AYT210" s="83"/>
      <c r="AYU210" s="83"/>
      <c r="AYV210" s="83"/>
      <c r="AYW210" s="83"/>
      <c r="AYX210" s="83"/>
      <c r="AYY210" s="83"/>
      <c r="AYZ210" s="83"/>
      <c r="AZA210" s="83"/>
      <c r="AZB210" s="83"/>
      <c r="AZC210" s="83"/>
      <c r="AZD210" s="83"/>
      <c r="AZE210" s="83"/>
      <c r="AZF210" s="83"/>
      <c r="AZG210" s="83"/>
      <c r="AZH210" s="83"/>
      <c r="AZI210" s="83"/>
      <c r="AZJ210" s="83"/>
      <c r="AZK210" s="83"/>
      <c r="AZL210" s="83"/>
      <c r="AZM210" s="83"/>
      <c r="AZN210" s="83"/>
      <c r="AZO210" s="83"/>
      <c r="AZP210" s="83"/>
      <c r="AZQ210" s="83"/>
      <c r="AZR210" s="83"/>
      <c r="AZS210" s="83"/>
      <c r="AZT210" s="83"/>
      <c r="AZU210" s="83"/>
      <c r="AZV210" s="83"/>
      <c r="AZW210" s="83"/>
      <c r="AZX210" s="83"/>
      <c r="AZY210" s="83"/>
      <c r="AZZ210" s="83"/>
      <c r="BAA210" s="83"/>
      <c r="BAB210" s="83"/>
      <c r="BAC210" s="83"/>
      <c r="BAD210" s="83"/>
      <c r="BAE210" s="83"/>
      <c r="BAF210" s="83"/>
      <c r="BAG210" s="83"/>
      <c r="BAH210" s="83"/>
      <c r="BAI210" s="83"/>
      <c r="BAJ210" s="83"/>
      <c r="BAK210" s="83"/>
      <c r="BAL210" s="83"/>
      <c r="BAM210" s="83"/>
      <c r="BAN210" s="83"/>
      <c r="BAO210" s="83"/>
      <c r="BAP210" s="83"/>
      <c r="BAQ210" s="83"/>
      <c r="BAR210" s="83"/>
      <c r="BAS210" s="83"/>
      <c r="BAT210" s="83"/>
      <c r="BAU210" s="83"/>
      <c r="BAV210" s="83"/>
      <c r="BAW210" s="83"/>
      <c r="BAX210" s="83"/>
      <c r="BAY210" s="83"/>
      <c r="BAZ210" s="83"/>
      <c r="BBA210" s="83"/>
      <c r="BBB210" s="83"/>
      <c r="BBC210" s="83"/>
      <c r="BBD210" s="83"/>
      <c r="BBE210" s="83"/>
      <c r="BBF210" s="83"/>
      <c r="BBG210" s="83"/>
      <c r="BBH210" s="83"/>
      <c r="BBI210" s="83"/>
      <c r="BBJ210" s="83"/>
      <c r="BBK210" s="83"/>
      <c r="BBL210" s="83"/>
      <c r="BBM210" s="83"/>
      <c r="BBN210" s="83"/>
      <c r="BBO210" s="83"/>
      <c r="BBP210" s="83"/>
      <c r="BBQ210" s="83"/>
      <c r="BBR210" s="83"/>
      <c r="BBS210" s="83"/>
      <c r="BBT210" s="83"/>
      <c r="BBU210" s="83"/>
      <c r="BBV210" s="83"/>
      <c r="BBW210" s="83"/>
      <c r="BBX210" s="83"/>
      <c r="BBY210" s="83"/>
      <c r="BBZ210" s="83"/>
      <c r="BCA210" s="83"/>
      <c r="BCB210" s="83"/>
      <c r="BCC210" s="83"/>
      <c r="BCD210" s="83"/>
      <c r="BCE210" s="83"/>
      <c r="BCF210" s="83"/>
      <c r="BCG210" s="83"/>
      <c r="BCH210" s="83"/>
      <c r="BCI210" s="83"/>
      <c r="BCJ210" s="83"/>
      <c r="BCK210" s="83"/>
      <c r="BCL210" s="83"/>
      <c r="BCM210" s="83"/>
      <c r="BCN210" s="83"/>
      <c r="BCO210" s="83"/>
      <c r="BCP210" s="83"/>
      <c r="BCQ210" s="83"/>
      <c r="BCR210" s="83"/>
      <c r="BCS210" s="83"/>
      <c r="BCT210" s="83"/>
      <c r="BCU210" s="83"/>
      <c r="BCV210" s="83"/>
      <c r="BCW210" s="83"/>
      <c r="BCX210" s="83"/>
      <c r="BCY210" s="83"/>
      <c r="BCZ210" s="83"/>
      <c r="BDA210" s="83"/>
      <c r="BDB210" s="83"/>
      <c r="BDC210" s="83"/>
      <c r="BDD210" s="83"/>
      <c r="BDE210" s="83"/>
      <c r="BDF210" s="83"/>
      <c r="BDG210" s="83"/>
      <c r="BDH210" s="83"/>
      <c r="BDI210" s="83"/>
      <c r="BDJ210" s="83"/>
      <c r="BDK210" s="83"/>
      <c r="BDL210" s="83"/>
      <c r="BDM210" s="83"/>
      <c r="BDN210" s="83"/>
      <c r="BDO210" s="83"/>
      <c r="BDP210" s="83"/>
      <c r="BDQ210" s="83"/>
      <c r="BDR210" s="83"/>
      <c r="BDS210" s="83"/>
      <c r="BDT210" s="83"/>
      <c r="BDU210" s="83"/>
      <c r="BDV210" s="83"/>
      <c r="BDW210" s="83"/>
      <c r="BDX210" s="83"/>
      <c r="BDY210" s="83"/>
      <c r="BDZ210" s="83"/>
      <c r="BEA210" s="83"/>
      <c r="BEB210" s="83"/>
      <c r="BEC210" s="83"/>
      <c r="BED210" s="83"/>
      <c r="BEE210" s="83"/>
      <c r="BEF210" s="83"/>
      <c r="BEG210" s="83"/>
      <c r="BEH210" s="83"/>
      <c r="BEI210" s="83"/>
      <c r="BEJ210" s="83"/>
      <c r="BEK210" s="83"/>
      <c r="BEL210" s="83"/>
      <c r="BEM210" s="83"/>
      <c r="BEN210" s="83"/>
      <c r="BEO210" s="83"/>
      <c r="BEP210" s="83"/>
      <c r="BEQ210" s="83"/>
      <c r="BER210" s="83"/>
      <c r="BES210" s="83"/>
      <c r="BET210" s="83"/>
      <c r="BEU210" s="83"/>
      <c r="BEV210" s="83"/>
      <c r="BEW210" s="83"/>
      <c r="BEX210" s="83"/>
      <c r="BEY210" s="83"/>
      <c r="BEZ210" s="83"/>
      <c r="BFA210" s="83"/>
      <c r="BFB210" s="83"/>
      <c r="BFC210" s="83"/>
      <c r="BFD210" s="83"/>
      <c r="BFE210" s="83"/>
      <c r="BFF210" s="83"/>
      <c r="BFG210" s="83"/>
      <c r="BFH210" s="83"/>
      <c r="BFI210" s="83"/>
      <c r="BFJ210" s="83"/>
      <c r="BFK210" s="83"/>
      <c r="BFL210" s="83"/>
      <c r="BFM210" s="83"/>
      <c r="BFN210" s="83"/>
      <c r="BFO210" s="83"/>
      <c r="BFP210" s="83"/>
      <c r="BFQ210" s="83"/>
      <c r="BFR210" s="83"/>
      <c r="BFS210" s="83"/>
      <c r="BFT210" s="83"/>
      <c r="BFU210" s="83"/>
      <c r="BFV210" s="83"/>
      <c r="BFW210" s="83"/>
      <c r="BFX210" s="83"/>
      <c r="BFY210" s="83"/>
      <c r="BFZ210" s="83"/>
      <c r="BGA210" s="83"/>
      <c r="BGB210" s="83"/>
      <c r="BGC210" s="83"/>
      <c r="BGD210" s="83"/>
      <c r="BGE210" s="83"/>
      <c r="BGF210" s="83"/>
      <c r="BGG210" s="83"/>
      <c r="BGH210" s="83"/>
      <c r="BGI210" s="83"/>
      <c r="BGJ210" s="83"/>
      <c r="BGK210" s="83"/>
      <c r="BGL210" s="83"/>
      <c r="BGM210" s="83"/>
      <c r="BGN210" s="83"/>
      <c r="BGO210" s="83"/>
      <c r="BGP210" s="83"/>
      <c r="BGQ210" s="83"/>
      <c r="BGR210" s="83"/>
      <c r="BGS210" s="83"/>
      <c r="BGT210" s="83"/>
      <c r="BGU210" s="83"/>
      <c r="BGV210" s="83"/>
      <c r="BGW210" s="83"/>
      <c r="BGX210" s="83"/>
      <c r="BGY210" s="83"/>
      <c r="BGZ210" s="83"/>
      <c r="BHA210" s="83"/>
      <c r="BHB210" s="83"/>
      <c r="BHC210" s="83"/>
      <c r="BHD210" s="83"/>
      <c r="BHE210" s="83"/>
      <c r="BHF210" s="83"/>
      <c r="BHG210" s="83"/>
      <c r="BHH210" s="83"/>
      <c r="BHI210" s="83"/>
      <c r="BHJ210" s="83"/>
      <c r="BHK210" s="83"/>
      <c r="BHL210" s="83"/>
      <c r="BHM210" s="83"/>
      <c r="BHN210" s="83"/>
      <c r="BHO210" s="83"/>
      <c r="BHP210" s="83"/>
      <c r="BHQ210" s="83"/>
      <c r="BHR210" s="83"/>
      <c r="BHS210" s="83"/>
      <c r="BHT210" s="83"/>
      <c r="BHU210" s="83"/>
      <c r="BHV210" s="83"/>
      <c r="BHW210" s="83"/>
      <c r="BHX210" s="83"/>
      <c r="BHY210" s="83"/>
      <c r="BHZ210" s="83"/>
      <c r="BIA210" s="83"/>
      <c r="BIB210" s="83"/>
      <c r="BIC210" s="83"/>
      <c r="BID210" s="83"/>
      <c r="BIE210" s="83"/>
      <c r="BIF210" s="83"/>
      <c r="BIG210" s="83"/>
      <c r="BIH210" s="83"/>
      <c r="BII210" s="83"/>
      <c r="BIJ210" s="83"/>
      <c r="BIK210" s="83"/>
      <c r="BIL210" s="83"/>
      <c r="BIM210" s="83"/>
      <c r="BIN210" s="83"/>
      <c r="BIO210" s="83"/>
      <c r="BIP210" s="83"/>
      <c r="BIQ210" s="83"/>
      <c r="BIR210" s="83"/>
      <c r="BIS210" s="83"/>
      <c r="BIT210" s="83"/>
      <c r="BIU210" s="83"/>
      <c r="BIV210" s="83"/>
      <c r="BIW210" s="83"/>
      <c r="BIX210" s="83"/>
      <c r="BIY210" s="83"/>
      <c r="BIZ210" s="83"/>
      <c r="BJA210" s="83"/>
      <c r="BJB210" s="83"/>
      <c r="BJC210" s="83"/>
      <c r="BJD210" s="83"/>
      <c r="BJE210" s="83"/>
      <c r="BJF210" s="83"/>
      <c r="BJG210" s="83"/>
      <c r="BJH210" s="83"/>
      <c r="BJI210" s="83"/>
      <c r="BJJ210" s="83"/>
      <c r="BJK210" s="83"/>
      <c r="BJL210" s="83"/>
      <c r="BJM210" s="83"/>
      <c r="BJN210" s="83"/>
      <c r="BJO210" s="83"/>
      <c r="BJP210" s="83"/>
      <c r="BJQ210" s="83"/>
      <c r="BJR210" s="83"/>
      <c r="BJS210" s="83"/>
      <c r="BJT210" s="83"/>
      <c r="BJU210" s="83"/>
      <c r="BJV210" s="83"/>
      <c r="BJW210" s="83"/>
      <c r="BJX210" s="83"/>
      <c r="BJY210" s="83"/>
      <c r="BJZ210" s="83"/>
      <c r="BKA210" s="83"/>
      <c r="BKB210" s="83"/>
      <c r="BKC210" s="83"/>
      <c r="BKD210" s="83"/>
      <c r="BKE210" s="83"/>
      <c r="BKF210" s="83"/>
      <c r="BKG210" s="83"/>
      <c r="BKH210" s="83"/>
      <c r="BKI210" s="83"/>
      <c r="BKJ210" s="83"/>
      <c r="BKK210" s="83"/>
      <c r="BKL210" s="83"/>
      <c r="BKM210" s="83"/>
      <c r="BKN210" s="83"/>
      <c r="BKO210" s="83"/>
      <c r="BKP210" s="83"/>
      <c r="BKQ210" s="83"/>
      <c r="BKR210" s="83"/>
      <c r="BKS210" s="83"/>
      <c r="BKT210" s="83"/>
      <c r="BKU210" s="83"/>
      <c r="BKV210" s="83"/>
      <c r="BKW210" s="83"/>
      <c r="BKX210" s="83"/>
      <c r="BKY210" s="83"/>
      <c r="BKZ210" s="83"/>
      <c r="BLA210" s="83"/>
      <c r="BLB210" s="83"/>
      <c r="BLC210" s="83"/>
      <c r="BLD210" s="83"/>
      <c r="BLE210" s="83"/>
      <c r="BLF210" s="83"/>
      <c r="BLG210" s="83"/>
      <c r="BLH210" s="83"/>
      <c r="BLI210" s="83"/>
      <c r="BLJ210" s="83"/>
      <c r="BLK210" s="83"/>
      <c r="BLL210" s="83"/>
      <c r="BLM210" s="83"/>
      <c r="BLN210" s="83"/>
      <c r="BLO210" s="83"/>
      <c r="BLP210" s="83"/>
      <c r="BLQ210" s="83"/>
      <c r="BLR210" s="83"/>
      <c r="BLS210" s="83"/>
      <c r="BLT210" s="83"/>
      <c r="BLU210" s="83"/>
      <c r="BLV210" s="83"/>
      <c r="BLW210" s="83"/>
      <c r="BLX210" s="83"/>
      <c r="BLY210" s="83"/>
      <c r="BLZ210" s="83"/>
      <c r="BMA210" s="83"/>
      <c r="BMB210" s="83"/>
      <c r="BMC210" s="83"/>
      <c r="BMD210" s="83"/>
      <c r="BME210" s="83"/>
      <c r="BMF210" s="83"/>
      <c r="BMG210" s="83"/>
      <c r="BMH210" s="83"/>
      <c r="BMI210" s="83"/>
      <c r="BMJ210" s="83"/>
      <c r="BMK210" s="83"/>
      <c r="BML210" s="83"/>
      <c r="BMM210" s="83"/>
      <c r="BMN210" s="83"/>
      <c r="BMO210" s="83"/>
      <c r="BMP210" s="83"/>
      <c r="BMQ210" s="83"/>
      <c r="BMR210" s="83"/>
      <c r="BMS210" s="83"/>
      <c r="BMT210" s="83"/>
      <c r="BMU210" s="83"/>
      <c r="BMV210" s="83"/>
      <c r="BMW210" s="83"/>
      <c r="BMX210" s="83"/>
      <c r="BMY210" s="83"/>
      <c r="BMZ210" s="83"/>
      <c r="BNA210" s="83"/>
      <c r="BNB210" s="83"/>
      <c r="BNC210" s="83"/>
      <c r="BND210" s="83"/>
      <c r="BNE210" s="83"/>
      <c r="BNF210" s="83"/>
      <c r="BNG210" s="83"/>
      <c r="BNH210" s="83"/>
      <c r="BNI210" s="83"/>
      <c r="BNJ210" s="83"/>
      <c r="BNK210" s="83"/>
      <c r="BNL210" s="83"/>
      <c r="BNM210" s="83"/>
      <c r="BNN210" s="83"/>
      <c r="BNO210" s="83"/>
      <c r="BNP210" s="83"/>
      <c r="BNQ210" s="83"/>
      <c r="BNR210" s="83"/>
      <c r="BNS210" s="83"/>
      <c r="BNT210" s="83"/>
      <c r="BNU210" s="83"/>
      <c r="BNV210" s="83"/>
      <c r="BNW210" s="83"/>
      <c r="BNX210" s="83"/>
      <c r="BNY210" s="83"/>
      <c r="BNZ210" s="83"/>
      <c r="BOA210" s="83"/>
      <c r="BOB210" s="83"/>
      <c r="BOC210" s="83"/>
      <c r="BOD210" s="83"/>
      <c r="BOE210" s="83"/>
      <c r="BOF210" s="83"/>
      <c r="BOG210" s="83"/>
      <c r="BOH210" s="83"/>
      <c r="BOI210" s="83"/>
      <c r="BOJ210" s="83"/>
      <c r="BOK210" s="83"/>
      <c r="BOL210" s="83"/>
      <c r="BOM210" s="83"/>
      <c r="BON210" s="83"/>
      <c r="BOO210" s="83"/>
      <c r="BOP210" s="83"/>
      <c r="BOQ210" s="83"/>
      <c r="BOR210" s="83"/>
      <c r="BOS210" s="83"/>
      <c r="BOT210" s="83"/>
      <c r="BOU210" s="83"/>
      <c r="BOV210" s="83"/>
      <c r="BOW210" s="83"/>
      <c r="BOX210" s="83"/>
      <c r="BOY210" s="83"/>
      <c r="BOZ210" s="83"/>
      <c r="BPA210" s="83"/>
      <c r="BPB210" s="83"/>
      <c r="BPC210" s="83"/>
      <c r="BPD210" s="83"/>
      <c r="BPE210" s="83"/>
      <c r="BPF210" s="83"/>
      <c r="BPG210" s="83"/>
      <c r="BPH210" s="83"/>
      <c r="BPI210" s="83"/>
      <c r="BPJ210" s="83"/>
      <c r="BPK210" s="83"/>
      <c r="BPL210" s="83"/>
      <c r="BPM210" s="83"/>
      <c r="BPN210" s="83"/>
      <c r="BPO210" s="83"/>
      <c r="BPP210" s="83"/>
      <c r="BPQ210" s="83"/>
      <c r="BPR210" s="83"/>
      <c r="BPS210" s="83"/>
      <c r="BPT210" s="83"/>
      <c r="BPU210" s="83"/>
      <c r="BPV210" s="83"/>
      <c r="BPW210" s="83"/>
      <c r="BPX210" s="83"/>
      <c r="BPY210" s="83"/>
      <c r="BPZ210" s="83"/>
      <c r="BQA210" s="83"/>
      <c r="BQB210" s="83"/>
      <c r="BQC210" s="83"/>
      <c r="BQD210" s="83"/>
      <c r="BQE210" s="83"/>
      <c r="BQF210" s="83"/>
      <c r="BQG210" s="83"/>
      <c r="BQH210" s="83"/>
      <c r="BQI210" s="83"/>
      <c r="BQJ210" s="83"/>
      <c r="BQK210" s="83"/>
      <c r="BQL210" s="83"/>
      <c r="BQM210" s="83"/>
      <c r="BQN210" s="83"/>
      <c r="BQO210" s="83"/>
      <c r="BQP210" s="83"/>
      <c r="BQQ210" s="83"/>
      <c r="BQR210" s="83"/>
      <c r="BQS210" s="83"/>
      <c r="BQT210" s="83"/>
      <c r="BQU210" s="83"/>
      <c r="BQV210" s="83"/>
      <c r="BQW210" s="83"/>
      <c r="BQX210" s="83"/>
      <c r="BQY210" s="83"/>
      <c r="BQZ210" s="83"/>
      <c r="BRA210" s="83"/>
      <c r="BRB210" s="83"/>
      <c r="BRC210" s="83"/>
      <c r="BRD210" s="83"/>
      <c r="BRE210" s="83"/>
      <c r="BRF210" s="83"/>
      <c r="BRG210" s="83"/>
      <c r="BRH210" s="83"/>
      <c r="BRI210" s="83"/>
      <c r="BRJ210" s="83"/>
      <c r="BRK210" s="83"/>
      <c r="BRL210" s="83"/>
      <c r="BRM210" s="83"/>
      <c r="BRN210" s="83"/>
      <c r="BRO210" s="83"/>
      <c r="BRP210" s="83"/>
      <c r="BRQ210" s="83"/>
      <c r="BRR210" s="83"/>
      <c r="BRS210" s="83"/>
      <c r="BRT210" s="83"/>
      <c r="BRU210" s="83"/>
      <c r="BRV210" s="83"/>
      <c r="BRW210" s="83"/>
      <c r="BRX210" s="83"/>
      <c r="BRY210" s="83"/>
      <c r="BRZ210" s="83"/>
      <c r="BSA210" s="83"/>
      <c r="BSB210" s="83"/>
      <c r="BSC210" s="83"/>
      <c r="BSD210" s="83"/>
      <c r="BSE210" s="83"/>
      <c r="BSF210" s="83"/>
      <c r="BSG210" s="83"/>
      <c r="BSH210" s="83"/>
      <c r="BSI210" s="83"/>
      <c r="BSJ210" s="83"/>
      <c r="BSK210" s="83"/>
      <c r="BSL210" s="83"/>
      <c r="BSM210" s="83"/>
      <c r="BSN210" s="83"/>
      <c r="BSO210" s="83"/>
      <c r="BSP210" s="83"/>
      <c r="BSQ210" s="83"/>
      <c r="BSR210" s="83"/>
      <c r="BSS210" s="83"/>
      <c r="BST210" s="83"/>
      <c r="BSU210" s="83"/>
      <c r="BSV210" s="83"/>
      <c r="BSW210" s="83"/>
      <c r="BSX210" s="83"/>
      <c r="BSY210" s="83"/>
      <c r="BSZ210" s="83"/>
      <c r="BTA210" s="83"/>
      <c r="BTB210" s="83"/>
      <c r="BTC210" s="83"/>
      <c r="BTD210" s="83"/>
      <c r="BTE210" s="83"/>
      <c r="BTF210" s="83"/>
      <c r="BTG210" s="83"/>
      <c r="BTH210" s="83"/>
      <c r="BTI210" s="83"/>
      <c r="BTJ210" s="83"/>
      <c r="BTK210" s="83"/>
      <c r="BTL210" s="83"/>
      <c r="BTM210" s="83"/>
      <c r="BTN210" s="83"/>
      <c r="BTO210" s="83"/>
      <c r="BTP210" s="83"/>
      <c r="BTQ210" s="83"/>
      <c r="BTR210" s="83"/>
      <c r="BTS210" s="83"/>
      <c r="BTT210" s="83"/>
      <c r="BTU210" s="83"/>
      <c r="BTV210" s="83"/>
      <c r="BTW210" s="83"/>
      <c r="BTX210" s="83"/>
      <c r="BTY210" s="83"/>
      <c r="BTZ210" s="83"/>
      <c r="BUA210" s="83"/>
      <c r="BUB210" s="83"/>
      <c r="BUC210" s="83"/>
      <c r="BUD210" s="83"/>
      <c r="BUE210" s="83"/>
      <c r="BUF210" s="83"/>
      <c r="BUG210" s="83"/>
      <c r="BUH210" s="83"/>
      <c r="BUI210" s="83"/>
      <c r="BUJ210" s="83"/>
      <c r="BUK210" s="83"/>
      <c r="BUL210" s="83"/>
      <c r="BUM210" s="83"/>
      <c r="BUN210" s="83"/>
      <c r="BUO210" s="83"/>
      <c r="BUP210" s="83"/>
      <c r="BUQ210" s="83"/>
      <c r="BUR210" s="83"/>
      <c r="BUS210" s="83"/>
      <c r="BUT210" s="83"/>
      <c r="BUU210" s="83"/>
      <c r="BUV210" s="83"/>
      <c r="BUW210" s="83"/>
      <c r="BUX210" s="83"/>
      <c r="BUY210" s="83"/>
      <c r="BUZ210" s="83"/>
      <c r="BVA210" s="83"/>
      <c r="BVB210" s="83"/>
      <c r="BVC210" s="83"/>
      <c r="BVD210" s="83"/>
      <c r="BVE210" s="83"/>
      <c r="BVF210" s="83"/>
      <c r="BVG210" s="83"/>
      <c r="BVH210" s="83"/>
      <c r="BVI210" s="83"/>
      <c r="BVJ210" s="83"/>
      <c r="BVK210" s="83"/>
      <c r="BVL210" s="83"/>
      <c r="BVM210" s="83"/>
      <c r="BVN210" s="83"/>
      <c r="BVO210" s="83"/>
      <c r="BVP210" s="83"/>
      <c r="BVQ210" s="83"/>
      <c r="BVR210" s="83"/>
      <c r="BVS210" s="83"/>
      <c r="BVT210" s="83"/>
      <c r="BVU210" s="83"/>
      <c r="BVV210" s="83"/>
      <c r="BVW210" s="83"/>
      <c r="BVX210" s="83"/>
      <c r="BVY210" s="83"/>
      <c r="BVZ210" s="83"/>
      <c r="BWA210" s="83"/>
      <c r="BWB210" s="83"/>
      <c r="BWC210" s="83"/>
      <c r="BWD210" s="83"/>
      <c r="BWE210" s="83"/>
      <c r="BWF210" s="83"/>
      <c r="BWG210" s="83"/>
      <c r="BWH210" s="83"/>
      <c r="BWI210" s="83"/>
      <c r="BWJ210" s="83"/>
      <c r="BWK210" s="83"/>
      <c r="BWL210" s="83"/>
      <c r="BWM210" s="83"/>
      <c r="BWN210" s="83"/>
      <c r="BWO210" s="83"/>
      <c r="BWP210" s="83"/>
      <c r="BWQ210" s="83"/>
      <c r="BWR210" s="83"/>
      <c r="BWS210" s="83"/>
      <c r="BWT210" s="83"/>
      <c r="BWU210" s="83"/>
      <c r="BWV210" s="83"/>
      <c r="BWW210" s="83"/>
      <c r="BWX210" s="83"/>
      <c r="BWY210" s="83"/>
      <c r="BWZ210" s="83"/>
      <c r="BXA210" s="83"/>
      <c r="BXB210" s="83"/>
      <c r="BXC210" s="83"/>
      <c r="BXD210" s="83"/>
      <c r="BXE210" s="83"/>
      <c r="BXF210" s="83"/>
      <c r="BXG210" s="83"/>
      <c r="BXH210" s="83"/>
      <c r="BXI210" s="83"/>
      <c r="BXJ210" s="83"/>
      <c r="BXK210" s="83"/>
      <c r="BXL210" s="83"/>
      <c r="BXM210" s="83"/>
      <c r="BXN210" s="83"/>
      <c r="BXO210" s="83"/>
      <c r="BXP210" s="83"/>
      <c r="BXQ210" s="83"/>
      <c r="BXR210" s="83"/>
      <c r="BXS210" s="83"/>
      <c r="BXT210" s="83"/>
      <c r="BXU210" s="83"/>
      <c r="BXV210" s="83"/>
      <c r="BXW210" s="83"/>
      <c r="BXX210" s="83"/>
      <c r="BXY210" s="83"/>
      <c r="BXZ210" s="83"/>
      <c r="BYA210" s="83"/>
      <c r="BYB210" s="83"/>
      <c r="BYC210" s="83"/>
      <c r="BYD210" s="83"/>
      <c r="BYE210" s="83"/>
      <c r="BYF210" s="83"/>
      <c r="BYG210" s="83"/>
      <c r="BYH210" s="83"/>
      <c r="BYI210" s="83"/>
      <c r="BYJ210" s="83"/>
      <c r="BYK210" s="83"/>
      <c r="BYL210" s="83"/>
      <c r="BYM210" s="83"/>
      <c r="BYN210" s="83"/>
      <c r="BYO210" s="83"/>
      <c r="BYP210" s="83"/>
      <c r="BYQ210" s="83"/>
      <c r="BYR210" s="83"/>
      <c r="BYS210" s="83"/>
      <c r="BYT210" s="83"/>
      <c r="BYU210" s="83"/>
      <c r="BYV210" s="83"/>
      <c r="BYW210" s="83"/>
      <c r="BYX210" s="83"/>
      <c r="BYY210" s="83"/>
      <c r="BYZ210" s="83"/>
      <c r="BZA210" s="83"/>
      <c r="BZB210" s="83"/>
      <c r="BZC210" s="83"/>
      <c r="BZD210" s="83"/>
      <c r="BZE210" s="83"/>
      <c r="BZF210" s="83"/>
      <c r="BZG210" s="83"/>
      <c r="BZH210" s="83"/>
      <c r="BZI210" s="83"/>
      <c r="BZJ210" s="83"/>
      <c r="BZK210" s="83"/>
      <c r="BZL210" s="83"/>
      <c r="BZM210" s="83"/>
      <c r="BZN210" s="83"/>
      <c r="BZO210" s="83"/>
      <c r="BZP210" s="83"/>
      <c r="BZQ210" s="83"/>
      <c r="BZR210" s="83"/>
      <c r="BZS210" s="83"/>
      <c r="BZT210" s="83"/>
      <c r="BZU210" s="83"/>
      <c r="BZV210" s="83"/>
      <c r="BZW210" s="83"/>
      <c r="BZX210" s="83"/>
      <c r="BZY210" s="83"/>
      <c r="BZZ210" s="83"/>
      <c r="CAA210" s="83"/>
      <c r="CAB210" s="83"/>
      <c r="CAC210" s="83"/>
      <c r="CAD210" s="83"/>
      <c r="CAE210" s="83"/>
      <c r="CAF210" s="83"/>
      <c r="CAG210" s="83"/>
      <c r="CAH210" s="83"/>
      <c r="CAI210" s="83"/>
      <c r="CAJ210" s="83"/>
      <c r="CAK210" s="83"/>
      <c r="CAL210" s="83"/>
      <c r="CAM210" s="83"/>
      <c r="CAN210" s="83"/>
      <c r="CAO210" s="83"/>
      <c r="CAP210" s="83"/>
      <c r="CAQ210" s="83"/>
      <c r="CAR210" s="83"/>
      <c r="CAS210" s="83"/>
      <c r="CAT210" s="83"/>
      <c r="CAU210" s="83"/>
      <c r="CAV210" s="83"/>
      <c r="CAW210" s="83"/>
      <c r="CAX210" s="83"/>
      <c r="CAY210" s="83"/>
      <c r="CAZ210" s="83"/>
      <c r="CBA210" s="83"/>
      <c r="CBB210" s="83"/>
      <c r="CBC210" s="83"/>
      <c r="CBD210" s="83"/>
      <c r="CBE210" s="83"/>
      <c r="CBF210" s="83"/>
      <c r="CBG210" s="83"/>
      <c r="CBH210" s="83"/>
      <c r="CBI210" s="83"/>
      <c r="CBJ210" s="83"/>
      <c r="CBK210" s="83"/>
      <c r="CBL210" s="83"/>
      <c r="CBM210" s="83"/>
      <c r="CBN210" s="83"/>
      <c r="CBO210" s="83"/>
      <c r="CBP210" s="83"/>
      <c r="CBQ210" s="83"/>
      <c r="CBR210" s="83"/>
      <c r="CBS210" s="83"/>
      <c r="CBT210" s="83"/>
      <c r="CBU210" s="83"/>
      <c r="CBV210" s="83"/>
      <c r="CBW210" s="83"/>
      <c r="CBX210" s="83"/>
      <c r="CBY210" s="83"/>
      <c r="CBZ210" s="83"/>
      <c r="CCA210" s="83"/>
      <c r="CCB210" s="83"/>
      <c r="CCC210" s="83"/>
      <c r="CCD210" s="83"/>
      <c r="CCE210" s="83"/>
      <c r="CCF210" s="83"/>
      <c r="CCG210" s="83"/>
      <c r="CCH210" s="83"/>
      <c r="CCI210" s="83"/>
      <c r="CCJ210" s="83"/>
      <c r="CCK210" s="83"/>
      <c r="CCL210" s="83"/>
      <c r="CCM210" s="83"/>
      <c r="CCN210" s="83"/>
      <c r="CCO210" s="83"/>
      <c r="CCP210" s="83"/>
      <c r="CCQ210" s="83"/>
      <c r="CCR210" s="83"/>
      <c r="CCS210" s="83"/>
      <c r="CCT210" s="83"/>
      <c r="CCU210" s="83"/>
      <c r="CCV210" s="83"/>
      <c r="CCW210" s="83"/>
      <c r="CCX210" s="83"/>
      <c r="CCY210" s="83"/>
      <c r="CCZ210" s="83"/>
      <c r="CDA210" s="83"/>
      <c r="CDB210" s="83"/>
      <c r="CDC210" s="83"/>
      <c r="CDD210" s="83"/>
      <c r="CDE210" s="83"/>
      <c r="CDF210" s="83"/>
      <c r="CDG210" s="83"/>
      <c r="CDH210" s="83"/>
      <c r="CDI210" s="83"/>
      <c r="CDJ210" s="83"/>
      <c r="CDK210" s="83"/>
      <c r="CDL210" s="83"/>
      <c r="CDM210" s="83"/>
      <c r="CDN210" s="83"/>
      <c r="CDO210" s="83"/>
      <c r="CDP210" s="83"/>
      <c r="CDQ210" s="83"/>
      <c r="CDR210" s="83"/>
      <c r="CDS210" s="83"/>
      <c r="CDT210" s="83"/>
      <c r="CDU210" s="83"/>
      <c r="CDV210" s="83"/>
      <c r="CDW210" s="83"/>
      <c r="CDX210" s="83"/>
      <c r="CDY210" s="83"/>
      <c r="CDZ210" s="83"/>
      <c r="CEA210" s="83"/>
      <c r="CEB210" s="83"/>
      <c r="CEC210" s="83"/>
      <c r="CED210" s="83"/>
      <c r="CEE210" s="83"/>
      <c r="CEF210" s="83"/>
      <c r="CEG210" s="83"/>
      <c r="CEH210" s="83"/>
      <c r="CEI210" s="83"/>
      <c r="CEJ210" s="83"/>
      <c r="CEK210" s="83"/>
      <c r="CEL210" s="83"/>
      <c r="CEM210" s="83"/>
      <c r="CEN210" s="83"/>
      <c r="CEO210" s="83"/>
      <c r="CEP210" s="83"/>
      <c r="CEQ210" s="83"/>
      <c r="CER210" s="83"/>
      <c r="CES210" s="83"/>
      <c r="CET210" s="83"/>
      <c r="CEU210" s="83"/>
      <c r="CEV210" s="83"/>
      <c r="CEW210" s="83"/>
      <c r="CEX210" s="83"/>
      <c r="CEY210" s="83"/>
      <c r="CEZ210" s="83"/>
      <c r="CFA210" s="83"/>
      <c r="CFB210" s="83"/>
      <c r="CFC210" s="83"/>
      <c r="CFD210" s="83"/>
      <c r="CFE210" s="83"/>
      <c r="CFF210" s="83"/>
      <c r="CFG210" s="83"/>
      <c r="CFH210" s="83"/>
      <c r="CFI210" s="83"/>
      <c r="CFJ210" s="83"/>
      <c r="CFK210" s="83"/>
      <c r="CFL210" s="83"/>
      <c r="CFM210" s="83"/>
      <c r="CFN210" s="83"/>
      <c r="CFO210" s="83"/>
      <c r="CFP210" s="83"/>
      <c r="CFQ210" s="83"/>
      <c r="CFR210" s="83"/>
      <c r="CFS210" s="83"/>
      <c r="CFT210" s="83"/>
      <c r="CFU210" s="83"/>
      <c r="CFV210" s="83"/>
      <c r="CFW210" s="83"/>
      <c r="CFX210" s="83"/>
      <c r="CFY210" s="83"/>
      <c r="CFZ210" s="83"/>
      <c r="CGA210" s="83"/>
      <c r="CGB210" s="83"/>
      <c r="CGC210" s="83"/>
      <c r="CGD210" s="83"/>
      <c r="CGE210" s="83"/>
      <c r="CGF210" s="83"/>
      <c r="CGG210" s="83"/>
      <c r="CGH210" s="83"/>
      <c r="CGI210" s="83"/>
      <c r="CGJ210" s="83"/>
      <c r="CGK210" s="83"/>
      <c r="CGL210" s="83"/>
      <c r="CGM210" s="83"/>
      <c r="CGN210" s="83"/>
      <c r="CGO210" s="83"/>
      <c r="CGP210" s="83"/>
      <c r="CGQ210" s="83"/>
      <c r="CGR210" s="83"/>
      <c r="CGS210" s="83"/>
      <c r="CGT210" s="83"/>
      <c r="CGU210" s="83"/>
      <c r="CGV210" s="83"/>
      <c r="CGW210" s="83"/>
      <c r="CGX210" s="83"/>
      <c r="CGY210" s="83"/>
      <c r="CGZ210" s="83"/>
      <c r="CHA210" s="83"/>
      <c r="CHB210" s="83"/>
      <c r="CHC210" s="83"/>
      <c r="CHD210" s="83"/>
      <c r="CHE210" s="83"/>
      <c r="CHF210" s="83"/>
      <c r="CHG210" s="83"/>
      <c r="CHH210" s="83"/>
      <c r="CHI210" s="83"/>
      <c r="CHJ210" s="83"/>
      <c r="CHK210" s="83"/>
      <c r="CHL210" s="83"/>
      <c r="CHM210" s="83"/>
      <c r="CHN210" s="83"/>
      <c r="CHO210" s="83"/>
      <c r="CHP210" s="83"/>
      <c r="CHQ210" s="83"/>
      <c r="CHR210" s="83"/>
      <c r="CHS210" s="83"/>
      <c r="CHT210" s="83"/>
      <c r="CHU210" s="83"/>
      <c r="CHV210" s="83"/>
      <c r="CHW210" s="83"/>
      <c r="CHX210" s="83"/>
      <c r="CHY210" s="83"/>
      <c r="CHZ210" s="83"/>
      <c r="CIA210" s="83"/>
      <c r="CIB210" s="83"/>
      <c r="CIC210" s="83"/>
      <c r="CID210" s="83"/>
      <c r="CIE210" s="83"/>
      <c r="CIF210" s="83"/>
      <c r="CIG210" s="83"/>
      <c r="CIH210" s="83"/>
      <c r="CII210" s="83"/>
      <c r="CIJ210" s="83"/>
      <c r="CIK210" s="83"/>
      <c r="CIL210" s="83"/>
      <c r="CIM210" s="83"/>
      <c r="CIN210" s="83"/>
      <c r="CIO210" s="83"/>
      <c r="CIP210" s="83"/>
      <c r="CIQ210" s="83"/>
      <c r="CIR210" s="83"/>
      <c r="CIS210" s="83"/>
      <c r="CIT210" s="83"/>
      <c r="CIU210" s="83"/>
      <c r="CIV210" s="83"/>
      <c r="CIW210" s="83"/>
      <c r="CIX210" s="83"/>
      <c r="CIY210" s="83"/>
      <c r="CIZ210" s="83"/>
      <c r="CJA210" s="83"/>
      <c r="CJB210" s="83"/>
      <c r="CJC210" s="83"/>
      <c r="CJD210" s="83"/>
      <c r="CJE210" s="83"/>
      <c r="CJF210" s="83"/>
      <c r="CJG210" s="83"/>
      <c r="CJH210" s="83"/>
      <c r="CJI210" s="83"/>
      <c r="CJJ210" s="83"/>
      <c r="CJK210" s="83"/>
      <c r="CJL210" s="83"/>
      <c r="CJM210" s="83"/>
      <c r="CJN210" s="83"/>
      <c r="CJO210" s="83"/>
      <c r="CJP210" s="83"/>
      <c r="CJQ210" s="83"/>
      <c r="CJR210" s="83"/>
      <c r="CJS210" s="83"/>
      <c r="CJT210" s="83"/>
      <c r="CJU210" s="83"/>
      <c r="CJV210" s="83"/>
      <c r="CJW210" s="83"/>
      <c r="CJX210" s="83"/>
      <c r="CJY210" s="83"/>
      <c r="CJZ210" s="83"/>
      <c r="CKA210" s="83"/>
      <c r="CKB210" s="83"/>
      <c r="CKC210" s="83"/>
      <c r="CKD210" s="83"/>
      <c r="CKE210" s="83"/>
      <c r="CKF210" s="83"/>
      <c r="CKG210" s="83"/>
      <c r="CKH210" s="83"/>
      <c r="CKI210" s="83"/>
      <c r="CKJ210" s="83"/>
      <c r="CKK210" s="83"/>
      <c r="CKL210" s="83"/>
      <c r="CKM210" s="83"/>
      <c r="CKN210" s="83"/>
      <c r="CKO210" s="83"/>
      <c r="CKP210" s="83"/>
      <c r="CKQ210" s="83"/>
      <c r="CKR210" s="83"/>
      <c r="CKS210" s="83"/>
      <c r="CKT210" s="83"/>
      <c r="CKU210" s="83"/>
      <c r="CKV210" s="83"/>
      <c r="CKW210" s="83"/>
      <c r="CKX210" s="83"/>
      <c r="CKY210" s="83"/>
      <c r="CKZ210" s="83"/>
      <c r="CLA210" s="83"/>
      <c r="CLB210" s="83"/>
      <c r="CLC210" s="83"/>
      <c r="CLD210" s="83"/>
      <c r="CLE210" s="83"/>
      <c r="CLF210" s="83"/>
      <c r="CLG210" s="83"/>
      <c r="CLH210" s="83"/>
      <c r="CLI210" s="83"/>
      <c r="CLJ210" s="83"/>
      <c r="CLK210" s="83"/>
      <c r="CLL210" s="83"/>
      <c r="CLM210" s="83"/>
      <c r="CLN210" s="83"/>
      <c r="CLO210" s="83"/>
      <c r="CLP210" s="83"/>
      <c r="CLQ210" s="83"/>
      <c r="CLR210" s="83"/>
      <c r="CLS210" s="83"/>
      <c r="CLT210" s="83"/>
      <c r="CLU210" s="83"/>
      <c r="CLV210" s="83"/>
      <c r="CLW210" s="83"/>
      <c r="CLX210" s="83"/>
      <c r="CLY210" s="83"/>
      <c r="CLZ210" s="83"/>
      <c r="CMA210" s="83"/>
      <c r="CMB210" s="83"/>
      <c r="CMC210" s="83"/>
      <c r="CMD210" s="83"/>
      <c r="CME210" s="83"/>
      <c r="CMF210" s="83"/>
      <c r="CMG210" s="83"/>
      <c r="CMH210" s="83"/>
      <c r="CMI210" s="83"/>
      <c r="CMJ210" s="83"/>
      <c r="CMK210" s="83"/>
      <c r="CML210" s="83"/>
      <c r="CMM210" s="83"/>
      <c r="CMN210" s="83"/>
      <c r="CMO210" s="83"/>
      <c r="CMP210" s="83"/>
      <c r="CMQ210" s="83"/>
      <c r="CMR210" s="83"/>
      <c r="CMS210" s="83"/>
      <c r="CMT210" s="83"/>
      <c r="CMU210" s="83"/>
      <c r="CMV210" s="83"/>
      <c r="CMW210" s="83"/>
      <c r="CMX210" s="83"/>
      <c r="CMY210" s="83"/>
      <c r="CMZ210" s="83"/>
      <c r="CNA210" s="83"/>
      <c r="CNB210" s="83"/>
      <c r="CNC210" s="83"/>
      <c r="CND210" s="83"/>
      <c r="CNE210" s="83"/>
      <c r="CNF210" s="83"/>
      <c r="CNG210" s="83"/>
      <c r="CNH210" s="83"/>
      <c r="CNI210" s="83"/>
      <c r="CNJ210" s="83"/>
      <c r="CNK210" s="83"/>
      <c r="CNL210" s="83"/>
      <c r="CNM210" s="83"/>
      <c r="CNN210" s="83"/>
      <c r="CNO210" s="83"/>
      <c r="CNP210" s="83"/>
      <c r="CNQ210" s="83"/>
      <c r="CNR210" s="83"/>
      <c r="CNS210" s="83"/>
      <c r="CNT210" s="83"/>
      <c r="CNU210" s="83"/>
      <c r="CNV210" s="83"/>
      <c r="CNW210" s="83"/>
      <c r="CNX210" s="83"/>
      <c r="CNY210" s="83"/>
      <c r="CNZ210" s="83"/>
      <c r="COA210" s="83"/>
      <c r="COB210" s="83"/>
      <c r="COC210" s="83"/>
      <c r="COD210" s="83"/>
      <c r="COE210" s="83"/>
      <c r="COF210" s="83"/>
      <c r="COG210" s="83"/>
      <c r="COH210" s="83"/>
      <c r="COI210" s="83"/>
      <c r="COJ210" s="83"/>
      <c r="COK210" s="83"/>
      <c r="COL210" s="83"/>
      <c r="COM210" s="83"/>
      <c r="CON210" s="83"/>
      <c r="COO210" s="83"/>
      <c r="COP210" s="83"/>
      <c r="COQ210" s="83"/>
      <c r="COR210" s="83"/>
      <c r="COS210" s="83"/>
      <c r="COT210" s="83"/>
      <c r="COU210" s="83"/>
      <c r="COV210" s="83"/>
      <c r="COW210" s="83"/>
      <c r="COX210" s="83"/>
      <c r="COY210" s="83"/>
      <c r="COZ210" s="83"/>
      <c r="CPA210" s="83"/>
      <c r="CPB210" s="83"/>
      <c r="CPC210" s="83"/>
      <c r="CPD210" s="83"/>
      <c r="CPE210" s="83"/>
      <c r="CPF210" s="83"/>
      <c r="CPG210" s="83"/>
      <c r="CPH210" s="83"/>
      <c r="CPI210" s="83"/>
      <c r="CPJ210" s="83"/>
      <c r="CPK210" s="83"/>
      <c r="CPL210" s="83"/>
      <c r="CPM210" s="83"/>
      <c r="CPN210" s="83"/>
      <c r="CPO210" s="83"/>
      <c r="CPP210" s="83"/>
      <c r="CPQ210" s="83"/>
      <c r="CPR210" s="83"/>
      <c r="CPS210" s="83"/>
      <c r="CPT210" s="83"/>
      <c r="CPU210" s="83"/>
      <c r="CPV210" s="83"/>
      <c r="CPW210" s="83"/>
      <c r="CPX210" s="83"/>
      <c r="CPY210" s="83"/>
      <c r="CPZ210" s="83"/>
      <c r="CQA210" s="83"/>
      <c r="CQB210" s="83"/>
      <c r="CQC210" s="83"/>
      <c r="CQD210" s="83"/>
      <c r="CQE210" s="83"/>
      <c r="CQF210" s="83"/>
      <c r="CQG210" s="83"/>
      <c r="CQH210" s="83"/>
      <c r="CQI210" s="83"/>
      <c r="CQJ210" s="83"/>
      <c r="CQK210" s="83"/>
      <c r="CQL210" s="83"/>
      <c r="CQM210" s="83"/>
      <c r="CQN210" s="83"/>
      <c r="CQO210" s="83"/>
      <c r="CQP210" s="83"/>
      <c r="CQQ210" s="83"/>
      <c r="CQR210" s="83"/>
      <c r="CQS210" s="83"/>
      <c r="CQT210" s="83"/>
      <c r="CQU210" s="83"/>
      <c r="CQV210" s="83"/>
      <c r="CQW210" s="83"/>
      <c r="CQX210" s="83"/>
      <c r="CQY210" s="83"/>
      <c r="CQZ210" s="83"/>
      <c r="CRA210" s="83"/>
      <c r="CRB210" s="83"/>
      <c r="CRC210" s="83"/>
      <c r="CRD210" s="83"/>
      <c r="CRE210" s="83"/>
      <c r="CRF210" s="83"/>
      <c r="CRG210" s="83"/>
      <c r="CRH210" s="83"/>
      <c r="CRI210" s="83"/>
      <c r="CRJ210" s="83"/>
      <c r="CRK210" s="83"/>
      <c r="CRL210" s="83"/>
      <c r="CRM210" s="83"/>
      <c r="CRN210" s="83"/>
      <c r="CRO210" s="83"/>
      <c r="CRP210" s="83"/>
      <c r="CRQ210" s="83"/>
      <c r="CRR210" s="83"/>
      <c r="CRS210" s="83"/>
      <c r="CRT210" s="83"/>
      <c r="CRU210" s="83"/>
      <c r="CRV210" s="83"/>
      <c r="CRW210" s="83"/>
      <c r="CRX210" s="83"/>
      <c r="CRY210" s="83"/>
      <c r="CRZ210" s="83"/>
      <c r="CSA210" s="83"/>
      <c r="CSB210" s="83"/>
      <c r="CSC210" s="83"/>
      <c r="CSD210" s="83"/>
      <c r="CSE210" s="83"/>
      <c r="CSF210" s="83"/>
      <c r="CSG210" s="83"/>
      <c r="CSH210" s="83"/>
      <c r="CSI210" s="83"/>
      <c r="CSJ210" s="83"/>
      <c r="CSK210" s="83"/>
      <c r="CSL210" s="83"/>
      <c r="CSM210" s="83"/>
      <c r="CSN210" s="83"/>
      <c r="CSO210" s="83"/>
      <c r="CSP210" s="83"/>
      <c r="CSQ210" s="83"/>
      <c r="CSR210" s="83"/>
      <c r="CSS210" s="83"/>
      <c r="CST210" s="83"/>
      <c r="CSU210" s="83"/>
      <c r="CSV210" s="83"/>
      <c r="CSW210" s="83"/>
      <c r="CSX210" s="83"/>
      <c r="CSY210" s="83"/>
      <c r="CSZ210" s="83"/>
      <c r="CTA210" s="83"/>
      <c r="CTB210" s="83"/>
      <c r="CTC210" s="83"/>
      <c r="CTD210" s="83"/>
      <c r="CTE210" s="83"/>
      <c r="CTF210" s="83"/>
      <c r="CTG210" s="83"/>
      <c r="CTH210" s="83"/>
      <c r="CTI210" s="83"/>
      <c r="CTJ210" s="83"/>
      <c r="CTK210" s="83"/>
      <c r="CTL210" s="83"/>
      <c r="CTM210" s="83"/>
      <c r="CTN210" s="83"/>
      <c r="CTO210" s="83"/>
      <c r="CTP210" s="83"/>
      <c r="CTQ210" s="83"/>
      <c r="CTR210" s="83"/>
      <c r="CTS210" s="83"/>
      <c r="CTT210" s="83"/>
      <c r="CTU210" s="83"/>
      <c r="CTV210" s="83"/>
      <c r="CTW210" s="83"/>
      <c r="CTX210" s="83"/>
      <c r="CTY210" s="83"/>
      <c r="CTZ210" s="83"/>
      <c r="CUA210" s="83"/>
      <c r="CUB210" s="83"/>
      <c r="CUC210" s="83"/>
      <c r="CUD210" s="83"/>
      <c r="CUE210" s="83"/>
      <c r="CUF210" s="83"/>
      <c r="CUG210" s="83"/>
      <c r="CUH210" s="83"/>
      <c r="CUI210" s="83"/>
      <c r="CUJ210" s="83"/>
      <c r="CUK210" s="83"/>
      <c r="CUL210" s="83"/>
      <c r="CUM210" s="83"/>
      <c r="CUN210" s="83"/>
      <c r="CUO210" s="83"/>
      <c r="CUP210" s="83"/>
      <c r="CUQ210" s="83"/>
      <c r="CUR210" s="83"/>
      <c r="CUS210" s="83"/>
      <c r="CUT210" s="83"/>
      <c r="CUU210" s="83"/>
      <c r="CUV210" s="83"/>
      <c r="CUW210" s="83"/>
      <c r="CUX210" s="83"/>
      <c r="CUY210" s="83"/>
      <c r="CUZ210" s="83"/>
      <c r="CVA210" s="83"/>
      <c r="CVB210" s="83"/>
      <c r="CVC210" s="83"/>
      <c r="CVD210" s="83"/>
      <c r="CVE210" s="83"/>
      <c r="CVF210" s="83"/>
      <c r="CVG210" s="83"/>
      <c r="CVH210" s="83"/>
      <c r="CVI210" s="83"/>
      <c r="CVJ210" s="83"/>
      <c r="CVK210" s="83"/>
      <c r="CVL210" s="83"/>
      <c r="CVM210" s="83"/>
      <c r="CVN210" s="83"/>
      <c r="CVO210" s="83"/>
      <c r="CVP210" s="83"/>
      <c r="CVQ210" s="83"/>
      <c r="CVR210" s="83"/>
      <c r="CVS210" s="83"/>
      <c r="CVT210" s="83"/>
      <c r="CVU210" s="83"/>
      <c r="CVV210" s="83"/>
      <c r="CVW210" s="83"/>
      <c r="CVX210" s="83"/>
      <c r="CVY210" s="83"/>
      <c r="CVZ210" s="83"/>
      <c r="CWA210" s="83"/>
      <c r="CWB210" s="83"/>
      <c r="CWC210" s="83"/>
      <c r="CWD210" s="83"/>
      <c r="CWE210" s="83"/>
      <c r="CWF210" s="83"/>
      <c r="CWG210" s="83"/>
      <c r="CWH210" s="83"/>
      <c r="CWI210" s="83"/>
      <c r="CWJ210" s="83"/>
      <c r="CWK210" s="83"/>
      <c r="CWL210" s="83"/>
      <c r="CWM210" s="83"/>
      <c r="CWN210" s="83"/>
      <c r="CWO210" s="83"/>
      <c r="CWP210" s="83"/>
      <c r="CWQ210" s="83"/>
      <c r="CWR210" s="83"/>
      <c r="CWS210" s="83"/>
      <c r="CWT210" s="83"/>
      <c r="CWU210" s="83"/>
      <c r="CWV210" s="83"/>
      <c r="CWW210" s="83"/>
      <c r="CWX210" s="83"/>
      <c r="CWY210" s="83"/>
      <c r="CWZ210" s="83"/>
      <c r="CXA210" s="83"/>
      <c r="CXB210" s="83"/>
      <c r="CXC210" s="83"/>
      <c r="CXD210" s="83"/>
      <c r="CXE210" s="83"/>
      <c r="CXF210" s="83"/>
      <c r="CXG210" s="83"/>
      <c r="CXH210" s="83"/>
      <c r="CXI210" s="83"/>
      <c r="CXJ210" s="83"/>
      <c r="CXK210" s="83"/>
      <c r="CXL210" s="83"/>
      <c r="CXM210" s="83"/>
      <c r="CXN210" s="83"/>
      <c r="CXO210" s="83"/>
      <c r="CXP210" s="83"/>
      <c r="CXQ210" s="83"/>
      <c r="CXR210" s="83"/>
      <c r="CXS210" s="83"/>
      <c r="CXT210" s="83"/>
      <c r="CXU210" s="83"/>
      <c r="CXV210" s="83"/>
      <c r="CXW210" s="83"/>
      <c r="CXX210" s="83"/>
      <c r="CXY210" s="83"/>
      <c r="CXZ210" s="83"/>
      <c r="CYA210" s="83"/>
      <c r="CYB210" s="83"/>
      <c r="CYC210" s="83"/>
      <c r="CYD210" s="83"/>
      <c r="CYE210" s="83"/>
      <c r="CYF210" s="83"/>
      <c r="CYG210" s="83"/>
      <c r="CYH210" s="83"/>
      <c r="CYI210" s="83"/>
      <c r="CYJ210" s="83"/>
      <c r="CYK210" s="83"/>
      <c r="CYL210" s="83"/>
      <c r="CYM210" s="83"/>
      <c r="CYN210" s="83"/>
      <c r="CYO210" s="83"/>
      <c r="CYP210" s="83"/>
      <c r="CYQ210" s="83"/>
      <c r="CYR210" s="83"/>
      <c r="CYS210" s="83"/>
      <c r="CYT210" s="83"/>
      <c r="CYU210" s="83"/>
      <c r="CYV210" s="83"/>
      <c r="CYW210" s="83"/>
      <c r="CYX210" s="83"/>
      <c r="CYY210" s="83"/>
      <c r="CYZ210" s="83"/>
      <c r="CZA210" s="83"/>
      <c r="CZB210" s="83"/>
      <c r="CZC210" s="83"/>
      <c r="CZD210" s="83"/>
      <c r="CZE210" s="83"/>
      <c r="CZF210" s="83"/>
      <c r="CZG210" s="83"/>
      <c r="CZH210" s="83"/>
      <c r="CZI210" s="83"/>
      <c r="CZJ210" s="83"/>
      <c r="CZK210" s="83"/>
      <c r="CZL210" s="83"/>
      <c r="CZM210" s="83"/>
      <c r="CZN210" s="83"/>
      <c r="CZO210" s="83"/>
      <c r="CZP210" s="83"/>
      <c r="CZQ210" s="83"/>
      <c r="CZR210" s="83"/>
      <c r="CZS210" s="83"/>
      <c r="CZT210" s="83"/>
      <c r="CZU210" s="83"/>
      <c r="CZV210" s="83"/>
      <c r="CZW210" s="83"/>
      <c r="CZX210" s="83"/>
      <c r="CZY210" s="83"/>
      <c r="CZZ210" s="83"/>
      <c r="DAA210" s="83"/>
      <c r="DAB210" s="83"/>
      <c r="DAC210" s="83"/>
      <c r="DAD210" s="83"/>
      <c r="DAE210" s="83"/>
      <c r="DAF210" s="83"/>
      <c r="DAG210" s="83"/>
      <c r="DAH210" s="83"/>
      <c r="DAI210" s="83"/>
      <c r="DAJ210" s="83"/>
      <c r="DAK210" s="83"/>
      <c r="DAL210" s="83"/>
      <c r="DAM210" s="83"/>
      <c r="DAN210" s="83"/>
      <c r="DAO210" s="83"/>
      <c r="DAP210" s="83"/>
      <c r="DAQ210" s="83"/>
      <c r="DAR210" s="83"/>
      <c r="DAS210" s="83"/>
      <c r="DAT210" s="83"/>
      <c r="DAU210" s="83"/>
      <c r="DAV210" s="83"/>
      <c r="DAW210" s="83"/>
      <c r="DAX210" s="83"/>
      <c r="DAY210" s="83"/>
      <c r="DAZ210" s="83"/>
      <c r="DBA210" s="83"/>
      <c r="DBB210" s="83"/>
      <c r="DBC210" s="83"/>
      <c r="DBD210" s="83"/>
      <c r="DBE210" s="83"/>
      <c r="DBF210" s="83"/>
      <c r="DBG210" s="83"/>
      <c r="DBH210" s="83"/>
      <c r="DBI210" s="83"/>
      <c r="DBJ210" s="83"/>
      <c r="DBK210" s="83"/>
      <c r="DBL210" s="83"/>
      <c r="DBM210" s="83"/>
      <c r="DBN210" s="83"/>
      <c r="DBO210" s="83"/>
      <c r="DBP210" s="83"/>
      <c r="DBQ210" s="83"/>
      <c r="DBR210" s="83"/>
      <c r="DBS210" s="83"/>
      <c r="DBT210" s="83"/>
      <c r="DBU210" s="83"/>
      <c r="DBV210" s="83"/>
      <c r="DBW210" s="83"/>
      <c r="DBX210" s="83"/>
      <c r="DBY210" s="83"/>
      <c r="DBZ210" s="83"/>
      <c r="DCA210" s="83"/>
      <c r="DCB210" s="83"/>
      <c r="DCC210" s="83"/>
      <c r="DCD210" s="83"/>
      <c r="DCE210" s="83"/>
      <c r="DCF210" s="83"/>
      <c r="DCG210" s="83"/>
      <c r="DCH210" s="83"/>
      <c r="DCI210" s="83"/>
      <c r="DCJ210" s="83"/>
      <c r="DCK210" s="83"/>
      <c r="DCL210" s="83"/>
      <c r="DCM210" s="83"/>
      <c r="DCN210" s="83"/>
      <c r="DCO210" s="83"/>
      <c r="DCP210" s="83"/>
      <c r="DCQ210" s="83"/>
      <c r="DCR210" s="83"/>
      <c r="DCS210" s="83"/>
      <c r="DCT210" s="83"/>
      <c r="DCU210" s="83"/>
      <c r="DCV210" s="83"/>
      <c r="DCW210" s="83"/>
      <c r="DCX210" s="83"/>
      <c r="DCY210" s="83"/>
      <c r="DCZ210" s="83"/>
      <c r="DDA210" s="83"/>
      <c r="DDB210" s="83"/>
      <c r="DDC210" s="83"/>
      <c r="DDD210" s="83"/>
      <c r="DDE210" s="83"/>
      <c r="DDF210" s="83"/>
      <c r="DDG210" s="83"/>
      <c r="DDH210" s="83"/>
      <c r="DDI210" s="83"/>
      <c r="DDJ210" s="83"/>
      <c r="DDK210" s="83"/>
      <c r="DDL210" s="83"/>
      <c r="DDM210" s="83"/>
      <c r="DDN210" s="83"/>
      <c r="DDO210" s="83"/>
      <c r="DDP210" s="83"/>
      <c r="DDQ210" s="83"/>
      <c r="DDR210" s="83"/>
      <c r="DDS210" s="83"/>
      <c r="DDT210" s="83"/>
      <c r="DDU210" s="83"/>
      <c r="DDV210" s="83"/>
      <c r="DDW210" s="83"/>
      <c r="DDX210" s="83"/>
      <c r="DDY210" s="83"/>
      <c r="DDZ210" s="83"/>
      <c r="DEA210" s="83"/>
      <c r="DEB210" s="83"/>
      <c r="DEC210" s="83"/>
      <c r="DED210" s="83"/>
      <c r="DEE210" s="83"/>
      <c r="DEF210" s="83"/>
      <c r="DEG210" s="83"/>
      <c r="DEH210" s="83"/>
      <c r="DEI210" s="83"/>
      <c r="DEJ210" s="83"/>
      <c r="DEK210" s="83"/>
      <c r="DEL210" s="83"/>
      <c r="DEM210" s="83"/>
      <c r="DEN210" s="83"/>
      <c r="DEO210" s="83"/>
      <c r="DEP210" s="83"/>
      <c r="DEQ210" s="83"/>
      <c r="DER210" s="83"/>
      <c r="DES210" s="83"/>
      <c r="DET210" s="83"/>
      <c r="DEU210" s="83"/>
      <c r="DEV210" s="83"/>
      <c r="DEW210" s="83"/>
      <c r="DEX210" s="83"/>
      <c r="DEY210" s="83"/>
      <c r="DEZ210" s="83"/>
      <c r="DFA210" s="83"/>
      <c r="DFB210" s="83"/>
      <c r="DFC210" s="83"/>
      <c r="DFD210" s="83"/>
      <c r="DFE210" s="83"/>
      <c r="DFF210" s="83"/>
      <c r="DFG210" s="83"/>
      <c r="DFH210" s="83"/>
      <c r="DFI210" s="83"/>
      <c r="DFJ210" s="83"/>
      <c r="DFK210" s="83"/>
      <c r="DFL210" s="83"/>
      <c r="DFM210" s="83"/>
      <c r="DFN210" s="83"/>
      <c r="DFO210" s="83"/>
      <c r="DFP210" s="83"/>
      <c r="DFQ210" s="83"/>
      <c r="DFR210" s="83"/>
      <c r="DFS210" s="83"/>
      <c r="DFT210" s="83"/>
      <c r="DFU210" s="83"/>
      <c r="DFV210" s="83"/>
      <c r="DFW210" s="83"/>
      <c r="DFX210" s="83"/>
      <c r="DFY210" s="83"/>
      <c r="DFZ210" s="83"/>
      <c r="DGA210" s="83"/>
      <c r="DGB210" s="83"/>
      <c r="DGC210" s="83"/>
      <c r="DGD210" s="83"/>
      <c r="DGE210" s="83"/>
      <c r="DGF210" s="83"/>
      <c r="DGG210" s="83"/>
      <c r="DGH210" s="83"/>
      <c r="DGI210" s="83"/>
      <c r="DGJ210" s="83"/>
      <c r="DGK210" s="83"/>
      <c r="DGL210" s="83"/>
      <c r="DGM210" s="83"/>
      <c r="DGN210" s="83"/>
      <c r="DGO210" s="83"/>
      <c r="DGP210" s="83"/>
      <c r="DGQ210" s="83"/>
      <c r="DGR210" s="83"/>
      <c r="DGS210" s="83"/>
      <c r="DGT210" s="83"/>
      <c r="DGU210" s="83"/>
      <c r="DGV210" s="83"/>
      <c r="DGW210" s="83"/>
      <c r="DGX210" s="83"/>
      <c r="DGY210" s="83"/>
      <c r="DGZ210" s="83"/>
      <c r="DHA210" s="83"/>
      <c r="DHB210" s="83"/>
      <c r="DHC210" s="83"/>
      <c r="DHD210" s="83"/>
      <c r="DHE210" s="83"/>
      <c r="DHF210" s="83"/>
      <c r="DHG210" s="83"/>
      <c r="DHH210" s="83"/>
      <c r="DHI210" s="83"/>
      <c r="DHJ210" s="83"/>
      <c r="DHK210" s="83"/>
      <c r="DHL210" s="83"/>
      <c r="DHM210" s="83"/>
      <c r="DHN210" s="83"/>
      <c r="DHO210" s="83"/>
      <c r="DHP210" s="83"/>
      <c r="DHQ210" s="83"/>
      <c r="DHR210" s="83"/>
      <c r="DHS210" s="83"/>
      <c r="DHT210" s="83"/>
      <c r="DHU210" s="83"/>
      <c r="DHV210" s="83"/>
      <c r="DHW210" s="83"/>
      <c r="DHX210" s="83"/>
      <c r="DHY210" s="83"/>
      <c r="DHZ210" s="83"/>
      <c r="DIA210" s="83"/>
      <c r="DIB210" s="83"/>
      <c r="DIC210" s="83"/>
      <c r="DID210" s="83"/>
      <c r="DIE210" s="83"/>
      <c r="DIF210" s="83"/>
      <c r="DIG210" s="83"/>
      <c r="DIH210" s="83"/>
      <c r="DII210" s="83"/>
      <c r="DIJ210" s="83"/>
      <c r="DIK210" s="83"/>
      <c r="DIL210" s="83"/>
      <c r="DIM210" s="83"/>
      <c r="DIN210" s="83"/>
      <c r="DIO210" s="83"/>
      <c r="DIP210" s="83"/>
      <c r="DIQ210" s="83"/>
      <c r="DIR210" s="83"/>
      <c r="DIS210" s="83"/>
      <c r="DIT210" s="83"/>
      <c r="DIU210" s="83"/>
      <c r="DIV210" s="83"/>
      <c r="DIW210" s="83"/>
      <c r="DIX210" s="83"/>
      <c r="DIY210" s="83"/>
      <c r="DIZ210" s="83"/>
      <c r="DJA210" s="83"/>
      <c r="DJB210" s="83"/>
      <c r="DJC210" s="83"/>
      <c r="DJD210" s="83"/>
      <c r="DJE210" s="83"/>
      <c r="DJF210" s="83"/>
      <c r="DJG210" s="83"/>
      <c r="DJH210" s="83"/>
      <c r="DJI210" s="83"/>
      <c r="DJJ210" s="83"/>
      <c r="DJK210" s="83"/>
      <c r="DJL210" s="83"/>
      <c r="DJM210" s="83"/>
      <c r="DJN210" s="83"/>
      <c r="DJO210" s="83"/>
      <c r="DJP210" s="83"/>
      <c r="DJQ210" s="83"/>
      <c r="DJR210" s="83"/>
      <c r="DJS210" s="83"/>
      <c r="DJT210" s="83"/>
      <c r="DJU210" s="83"/>
      <c r="DJV210" s="83"/>
      <c r="DJW210" s="83"/>
      <c r="DJX210" s="83"/>
      <c r="DJY210" s="83"/>
      <c r="DJZ210" s="83"/>
      <c r="DKA210" s="83"/>
      <c r="DKB210" s="83"/>
      <c r="DKC210" s="83"/>
      <c r="DKD210" s="83"/>
      <c r="DKE210" s="83"/>
      <c r="DKF210" s="83"/>
      <c r="DKG210" s="83"/>
      <c r="DKH210" s="83"/>
      <c r="DKI210" s="83"/>
      <c r="DKJ210" s="83"/>
      <c r="DKK210" s="83"/>
      <c r="DKL210" s="83"/>
      <c r="DKM210" s="83"/>
      <c r="DKN210" s="83"/>
      <c r="DKO210" s="83"/>
      <c r="DKP210" s="83"/>
      <c r="DKQ210" s="83"/>
      <c r="DKR210" s="83"/>
      <c r="DKS210" s="83"/>
      <c r="DKT210" s="83"/>
      <c r="DKU210" s="83"/>
      <c r="DKV210" s="83"/>
      <c r="DKW210" s="83"/>
      <c r="DKX210" s="83"/>
      <c r="DKY210" s="83"/>
      <c r="DKZ210" s="83"/>
      <c r="DLA210" s="83"/>
      <c r="DLB210" s="83"/>
      <c r="DLC210" s="83"/>
      <c r="DLD210" s="83"/>
      <c r="DLE210" s="83"/>
      <c r="DLF210" s="83"/>
      <c r="DLG210" s="83"/>
      <c r="DLH210" s="83"/>
      <c r="DLI210" s="83"/>
      <c r="DLJ210" s="83"/>
      <c r="DLK210" s="83"/>
      <c r="DLL210" s="83"/>
      <c r="DLM210" s="83"/>
      <c r="DLN210" s="83"/>
      <c r="DLO210" s="83"/>
      <c r="DLP210" s="83"/>
      <c r="DLQ210" s="83"/>
      <c r="DLR210" s="83"/>
      <c r="DLS210" s="83"/>
      <c r="DLT210" s="83"/>
      <c r="DLU210" s="83"/>
      <c r="DLV210" s="83"/>
      <c r="DLW210" s="83"/>
      <c r="DLX210" s="83"/>
      <c r="DLY210" s="83"/>
      <c r="DLZ210" s="83"/>
      <c r="DMA210" s="83"/>
      <c r="DMB210" s="83"/>
      <c r="DMC210" s="83"/>
      <c r="DMD210" s="83"/>
      <c r="DME210" s="83"/>
      <c r="DMF210" s="83"/>
      <c r="DMG210" s="83"/>
      <c r="DMH210" s="83"/>
      <c r="DMI210" s="83"/>
      <c r="DMJ210" s="83"/>
      <c r="DMK210" s="83"/>
      <c r="DML210" s="83"/>
      <c r="DMM210" s="83"/>
      <c r="DMN210" s="83"/>
      <c r="DMO210" s="83"/>
      <c r="DMP210" s="83"/>
      <c r="DMQ210" s="83"/>
      <c r="DMR210" s="83"/>
      <c r="DMS210" s="83"/>
      <c r="DMT210" s="83"/>
      <c r="DMU210" s="83"/>
      <c r="DMV210" s="83"/>
      <c r="DMW210" s="83"/>
      <c r="DMX210" s="83"/>
      <c r="DMY210" s="83"/>
      <c r="DMZ210" s="83"/>
      <c r="DNA210" s="83"/>
      <c r="DNB210" s="83"/>
      <c r="DNC210" s="83"/>
      <c r="DND210" s="83"/>
      <c r="DNE210" s="83"/>
      <c r="DNF210" s="83"/>
      <c r="DNG210" s="83"/>
      <c r="DNH210" s="83"/>
      <c r="DNI210" s="83"/>
      <c r="DNJ210" s="83"/>
      <c r="DNK210" s="83"/>
      <c r="DNL210" s="83"/>
      <c r="DNM210" s="83"/>
      <c r="DNN210" s="83"/>
      <c r="DNO210" s="83"/>
      <c r="DNP210" s="83"/>
      <c r="DNQ210" s="83"/>
      <c r="DNR210" s="83"/>
      <c r="DNS210" s="83"/>
      <c r="DNT210" s="83"/>
      <c r="DNU210" s="83"/>
      <c r="DNV210" s="83"/>
      <c r="DNW210" s="83"/>
      <c r="DNX210" s="83"/>
      <c r="DNY210" s="83"/>
      <c r="DNZ210" s="83"/>
      <c r="DOA210" s="83"/>
      <c r="DOB210" s="83"/>
      <c r="DOC210" s="83"/>
      <c r="DOD210" s="83"/>
      <c r="DOE210" s="83"/>
      <c r="DOF210" s="83"/>
      <c r="DOG210" s="83"/>
      <c r="DOH210" s="83"/>
      <c r="DOI210" s="83"/>
      <c r="DOJ210" s="83"/>
      <c r="DOK210" s="83"/>
      <c r="DOL210" s="83"/>
      <c r="DOM210" s="83"/>
      <c r="DON210" s="83"/>
      <c r="DOO210" s="83"/>
      <c r="DOP210" s="83"/>
      <c r="DOQ210" s="83"/>
      <c r="DOR210" s="83"/>
      <c r="DOS210" s="83"/>
      <c r="DOT210" s="83"/>
      <c r="DOU210" s="83"/>
      <c r="DOV210" s="83"/>
      <c r="DOW210" s="83"/>
      <c r="DOX210" s="83"/>
      <c r="DOY210" s="83"/>
      <c r="DOZ210" s="83"/>
      <c r="DPA210" s="83"/>
      <c r="DPB210" s="83"/>
      <c r="DPC210" s="83"/>
      <c r="DPD210" s="83"/>
      <c r="DPE210" s="83"/>
      <c r="DPF210" s="83"/>
      <c r="DPG210" s="83"/>
      <c r="DPH210" s="83"/>
      <c r="DPI210" s="83"/>
      <c r="DPJ210" s="83"/>
      <c r="DPK210" s="83"/>
      <c r="DPL210" s="83"/>
      <c r="DPM210" s="83"/>
      <c r="DPN210" s="83"/>
      <c r="DPO210" s="83"/>
      <c r="DPP210" s="83"/>
      <c r="DPQ210" s="83"/>
      <c r="DPR210" s="83"/>
      <c r="DPS210" s="83"/>
      <c r="DPT210" s="83"/>
      <c r="DPU210" s="83"/>
      <c r="DPV210" s="83"/>
      <c r="DPW210" s="83"/>
      <c r="DPX210" s="83"/>
      <c r="DPY210" s="83"/>
      <c r="DPZ210" s="83"/>
      <c r="DQA210" s="83"/>
      <c r="DQB210" s="83"/>
      <c r="DQC210" s="83"/>
      <c r="DQD210" s="83"/>
      <c r="DQE210" s="83"/>
      <c r="DQF210" s="83"/>
      <c r="DQG210" s="83"/>
      <c r="DQH210" s="83"/>
      <c r="DQI210" s="83"/>
      <c r="DQJ210" s="83"/>
      <c r="DQK210" s="83"/>
      <c r="DQL210" s="83"/>
      <c r="DQM210" s="83"/>
      <c r="DQN210" s="83"/>
      <c r="DQO210" s="83"/>
      <c r="DQP210" s="83"/>
      <c r="DQQ210" s="83"/>
      <c r="DQR210" s="83"/>
      <c r="DQS210" s="83"/>
      <c r="DQT210" s="83"/>
      <c r="DQU210" s="83"/>
      <c r="DQV210" s="83"/>
      <c r="DQW210" s="83"/>
      <c r="DQX210" s="83"/>
      <c r="DQY210" s="83"/>
      <c r="DQZ210" s="83"/>
      <c r="DRA210" s="83"/>
      <c r="DRB210" s="83"/>
      <c r="DRC210" s="83"/>
      <c r="DRD210" s="83"/>
      <c r="DRE210" s="83"/>
      <c r="DRF210" s="83"/>
      <c r="DRG210" s="83"/>
      <c r="DRH210" s="83"/>
      <c r="DRI210" s="83"/>
      <c r="DRJ210" s="83"/>
      <c r="DRK210" s="83"/>
      <c r="DRL210" s="83"/>
      <c r="DRM210" s="83"/>
      <c r="DRN210" s="83"/>
      <c r="DRO210" s="83"/>
      <c r="DRP210" s="83"/>
      <c r="DRQ210" s="83"/>
      <c r="DRR210" s="83"/>
      <c r="DRS210" s="83"/>
      <c r="DRT210" s="83"/>
      <c r="DRU210" s="83"/>
      <c r="DRV210" s="83"/>
      <c r="DRW210" s="83"/>
      <c r="DRX210" s="83"/>
      <c r="DRY210" s="83"/>
      <c r="DRZ210" s="83"/>
      <c r="DSA210" s="83"/>
      <c r="DSB210" s="83"/>
      <c r="DSC210" s="83"/>
      <c r="DSD210" s="83"/>
      <c r="DSE210" s="83"/>
      <c r="DSF210" s="83"/>
      <c r="DSG210" s="83"/>
      <c r="DSH210" s="83"/>
      <c r="DSI210" s="83"/>
      <c r="DSJ210" s="83"/>
      <c r="DSK210" s="83"/>
      <c r="DSL210" s="83"/>
      <c r="DSM210" s="83"/>
      <c r="DSN210" s="83"/>
      <c r="DSO210" s="83"/>
      <c r="DSP210" s="83"/>
      <c r="DSQ210" s="83"/>
      <c r="DSR210" s="83"/>
      <c r="DSS210" s="83"/>
      <c r="DST210" s="83"/>
      <c r="DSU210" s="83"/>
      <c r="DSV210" s="83"/>
      <c r="DSW210" s="83"/>
      <c r="DSX210" s="83"/>
      <c r="DSY210" s="83"/>
      <c r="DSZ210" s="83"/>
      <c r="DTA210" s="83"/>
      <c r="DTB210" s="83"/>
      <c r="DTC210" s="83"/>
      <c r="DTD210" s="83"/>
      <c r="DTE210" s="83"/>
      <c r="DTF210" s="83"/>
      <c r="DTG210" s="83"/>
      <c r="DTH210" s="83"/>
      <c r="DTI210" s="83"/>
      <c r="DTJ210" s="83"/>
      <c r="DTK210" s="83"/>
      <c r="DTL210" s="83"/>
      <c r="DTM210" s="83"/>
      <c r="DTN210" s="83"/>
      <c r="DTO210" s="83"/>
      <c r="DTP210" s="83"/>
      <c r="DTQ210" s="83"/>
      <c r="DTR210" s="83"/>
      <c r="DTS210" s="83"/>
      <c r="DTT210" s="83"/>
      <c r="DTU210" s="83"/>
      <c r="DTV210" s="83"/>
      <c r="DTW210" s="83"/>
      <c r="DTX210" s="83"/>
      <c r="DTY210" s="83"/>
      <c r="DTZ210" s="83"/>
      <c r="DUA210" s="83"/>
      <c r="DUB210" s="83"/>
      <c r="DUC210" s="83"/>
      <c r="DUD210" s="83"/>
      <c r="DUE210" s="83"/>
      <c r="DUF210" s="83"/>
      <c r="DUG210" s="83"/>
      <c r="DUH210" s="83"/>
      <c r="DUI210" s="83"/>
      <c r="DUJ210" s="83"/>
      <c r="DUK210" s="83"/>
      <c r="DUL210" s="83"/>
      <c r="DUM210" s="83"/>
      <c r="DUN210" s="83"/>
      <c r="DUO210" s="83"/>
      <c r="DUP210" s="83"/>
      <c r="DUQ210" s="83"/>
      <c r="DUR210" s="83"/>
      <c r="DUS210" s="83"/>
      <c r="DUT210" s="83"/>
      <c r="DUU210" s="83"/>
      <c r="DUV210" s="83"/>
      <c r="DUW210" s="83"/>
      <c r="DUX210" s="83"/>
      <c r="DUY210" s="83"/>
      <c r="DUZ210" s="83"/>
      <c r="DVA210" s="83"/>
      <c r="DVB210" s="83"/>
      <c r="DVC210" s="83"/>
      <c r="DVD210" s="83"/>
      <c r="DVE210" s="83"/>
      <c r="DVF210" s="83"/>
      <c r="DVG210" s="83"/>
      <c r="DVH210" s="83"/>
      <c r="DVI210" s="83"/>
      <c r="DVJ210" s="83"/>
      <c r="DVK210" s="83"/>
      <c r="DVL210" s="83"/>
      <c r="DVM210" s="83"/>
      <c r="DVN210" s="83"/>
      <c r="DVO210" s="83"/>
      <c r="DVP210" s="83"/>
      <c r="DVQ210" s="83"/>
      <c r="DVR210" s="83"/>
      <c r="DVS210" s="83"/>
      <c r="DVT210" s="83"/>
      <c r="DVU210" s="83"/>
      <c r="DVV210" s="83"/>
      <c r="DVW210" s="83"/>
      <c r="DVX210" s="83"/>
      <c r="DVY210" s="83"/>
      <c r="DVZ210" s="83"/>
      <c r="DWA210" s="83"/>
      <c r="DWB210" s="83"/>
      <c r="DWC210" s="83"/>
      <c r="DWD210" s="83"/>
      <c r="DWE210" s="83"/>
      <c r="DWF210" s="83"/>
      <c r="DWG210" s="83"/>
      <c r="DWH210" s="83"/>
      <c r="DWI210" s="83"/>
      <c r="DWJ210" s="83"/>
      <c r="DWK210" s="83"/>
      <c r="DWL210" s="83"/>
      <c r="DWM210" s="83"/>
      <c r="DWN210" s="83"/>
      <c r="DWO210" s="83"/>
      <c r="DWP210" s="83"/>
      <c r="DWQ210" s="83"/>
      <c r="DWR210" s="83"/>
      <c r="DWS210" s="83"/>
      <c r="DWT210" s="83"/>
      <c r="DWU210" s="83"/>
      <c r="DWV210" s="83"/>
      <c r="DWW210" s="83"/>
      <c r="DWX210" s="83"/>
      <c r="DWY210" s="83"/>
      <c r="DWZ210" s="83"/>
      <c r="DXA210" s="83"/>
      <c r="DXB210" s="83"/>
      <c r="DXC210" s="83"/>
      <c r="DXD210" s="83"/>
      <c r="DXE210" s="83"/>
      <c r="DXF210" s="83"/>
      <c r="DXG210" s="83"/>
      <c r="DXH210" s="83"/>
      <c r="DXI210" s="83"/>
      <c r="DXJ210" s="83"/>
      <c r="DXK210" s="83"/>
      <c r="DXL210" s="83"/>
      <c r="DXM210" s="83"/>
      <c r="DXN210" s="83"/>
      <c r="DXO210" s="83"/>
      <c r="DXP210" s="83"/>
      <c r="DXQ210" s="83"/>
      <c r="DXR210" s="83"/>
      <c r="DXS210" s="83"/>
      <c r="DXT210" s="83"/>
      <c r="DXU210" s="83"/>
      <c r="DXV210" s="83"/>
      <c r="DXW210" s="83"/>
      <c r="DXX210" s="83"/>
      <c r="DXY210" s="83"/>
      <c r="DXZ210" s="83"/>
      <c r="DYA210" s="83"/>
      <c r="DYB210" s="83"/>
      <c r="DYC210" s="83"/>
      <c r="DYD210" s="83"/>
      <c r="DYE210" s="83"/>
      <c r="DYF210" s="83"/>
      <c r="DYG210" s="83"/>
      <c r="DYH210" s="83"/>
      <c r="DYI210" s="83"/>
      <c r="DYJ210" s="83"/>
      <c r="DYK210" s="83"/>
      <c r="DYL210" s="83"/>
      <c r="DYM210" s="83"/>
      <c r="DYN210" s="83"/>
      <c r="DYO210" s="83"/>
      <c r="DYP210" s="83"/>
      <c r="DYQ210" s="83"/>
      <c r="DYR210" s="83"/>
      <c r="DYS210" s="83"/>
      <c r="DYT210" s="83"/>
      <c r="DYU210" s="83"/>
      <c r="DYV210" s="83"/>
      <c r="DYW210" s="83"/>
      <c r="DYX210" s="83"/>
      <c r="DYY210" s="83"/>
      <c r="DYZ210" s="83"/>
      <c r="DZA210" s="83"/>
      <c r="DZB210" s="83"/>
      <c r="DZC210" s="83"/>
      <c r="DZD210" s="83"/>
      <c r="DZE210" s="83"/>
      <c r="DZF210" s="83"/>
      <c r="DZG210" s="83"/>
      <c r="DZH210" s="83"/>
      <c r="DZI210" s="83"/>
      <c r="DZJ210" s="83"/>
      <c r="DZK210" s="83"/>
      <c r="DZL210" s="83"/>
      <c r="DZM210" s="83"/>
      <c r="DZN210" s="83"/>
      <c r="DZO210" s="83"/>
      <c r="DZP210" s="83"/>
      <c r="DZQ210" s="83"/>
      <c r="DZR210" s="83"/>
      <c r="DZS210" s="83"/>
      <c r="DZT210" s="83"/>
      <c r="DZU210" s="83"/>
      <c r="DZV210" s="83"/>
      <c r="DZW210" s="83"/>
      <c r="DZX210" s="83"/>
      <c r="DZY210" s="83"/>
      <c r="DZZ210" s="83"/>
      <c r="EAA210" s="83"/>
      <c r="EAB210" s="83"/>
      <c r="EAC210" s="83"/>
      <c r="EAD210" s="83"/>
      <c r="EAE210" s="83"/>
      <c r="EAF210" s="83"/>
      <c r="EAG210" s="83"/>
      <c r="EAH210" s="83"/>
      <c r="EAI210" s="83"/>
      <c r="EAJ210" s="83"/>
      <c r="EAK210" s="83"/>
      <c r="EAL210" s="83"/>
      <c r="EAM210" s="83"/>
      <c r="EAN210" s="83"/>
      <c r="EAO210" s="83"/>
      <c r="EAP210" s="83"/>
      <c r="EAQ210" s="83"/>
      <c r="EAR210" s="83"/>
      <c r="EAS210" s="83"/>
      <c r="EAT210" s="83"/>
      <c r="EAU210" s="83"/>
      <c r="EAV210" s="83"/>
      <c r="EAW210" s="83"/>
      <c r="EAX210" s="83"/>
      <c r="EAY210" s="83"/>
      <c r="EAZ210" s="83"/>
      <c r="EBA210" s="83"/>
      <c r="EBB210" s="83"/>
      <c r="EBC210" s="83"/>
      <c r="EBD210" s="83"/>
      <c r="EBE210" s="83"/>
      <c r="EBF210" s="83"/>
      <c r="EBG210" s="83"/>
      <c r="EBH210" s="83"/>
      <c r="EBI210" s="83"/>
      <c r="EBJ210" s="83"/>
      <c r="EBK210" s="83"/>
      <c r="EBL210" s="83"/>
      <c r="EBM210" s="83"/>
      <c r="EBN210" s="83"/>
      <c r="EBO210" s="83"/>
      <c r="EBP210" s="83"/>
      <c r="EBQ210" s="83"/>
      <c r="EBR210" s="83"/>
      <c r="EBS210" s="83"/>
      <c r="EBT210" s="83"/>
      <c r="EBU210" s="83"/>
      <c r="EBV210" s="83"/>
      <c r="EBW210" s="83"/>
      <c r="EBX210" s="83"/>
      <c r="EBY210" s="83"/>
      <c r="EBZ210" s="83"/>
      <c r="ECA210" s="83"/>
      <c r="ECB210" s="83"/>
      <c r="ECC210" s="83"/>
      <c r="ECD210" s="83"/>
      <c r="ECE210" s="83"/>
      <c r="ECF210" s="83"/>
      <c r="ECG210" s="83"/>
      <c r="ECH210" s="83"/>
      <c r="ECI210" s="83"/>
      <c r="ECJ210" s="83"/>
      <c r="ECK210" s="83"/>
      <c r="ECL210" s="83"/>
      <c r="ECM210" s="83"/>
      <c r="ECN210" s="83"/>
      <c r="ECO210" s="83"/>
      <c r="ECP210" s="83"/>
      <c r="ECQ210" s="83"/>
      <c r="ECR210" s="83"/>
      <c r="ECS210" s="83"/>
      <c r="ECT210" s="83"/>
      <c r="ECU210" s="83"/>
      <c r="ECV210" s="83"/>
      <c r="ECW210" s="83"/>
      <c r="ECX210" s="83"/>
      <c r="ECY210" s="83"/>
      <c r="ECZ210" s="83"/>
      <c r="EDA210" s="83"/>
      <c r="EDB210" s="83"/>
      <c r="EDC210" s="83"/>
      <c r="EDD210" s="83"/>
      <c r="EDE210" s="83"/>
      <c r="EDF210" s="83"/>
      <c r="EDG210" s="83"/>
      <c r="EDH210" s="83"/>
      <c r="EDI210" s="83"/>
      <c r="EDJ210" s="83"/>
      <c r="EDK210" s="83"/>
      <c r="EDL210" s="83"/>
      <c r="EDM210" s="83"/>
      <c r="EDN210" s="83"/>
      <c r="EDO210" s="83"/>
      <c r="EDP210" s="83"/>
      <c r="EDQ210" s="83"/>
      <c r="EDR210" s="83"/>
      <c r="EDS210" s="83"/>
      <c r="EDT210" s="83"/>
      <c r="EDU210" s="83"/>
      <c r="EDV210" s="83"/>
      <c r="EDW210" s="83"/>
      <c r="EDX210" s="83"/>
      <c r="EDY210" s="83"/>
      <c r="EDZ210" s="83"/>
      <c r="EEA210" s="83"/>
      <c r="EEB210" s="83"/>
      <c r="EEC210" s="83"/>
      <c r="EED210" s="83"/>
      <c r="EEE210" s="83"/>
      <c r="EEF210" s="83"/>
      <c r="EEG210" s="83"/>
      <c r="EEH210" s="83"/>
      <c r="EEI210" s="83"/>
      <c r="EEJ210" s="83"/>
      <c r="EEK210" s="83"/>
      <c r="EEL210" s="83"/>
      <c r="EEM210" s="83"/>
      <c r="EEN210" s="83"/>
      <c r="EEO210" s="83"/>
      <c r="EEP210" s="83"/>
      <c r="EEQ210" s="83"/>
      <c r="EER210" s="83"/>
      <c r="EES210" s="83"/>
      <c r="EET210" s="83"/>
      <c r="EEU210" s="83"/>
      <c r="EEV210" s="83"/>
      <c r="EEW210" s="83"/>
      <c r="EEX210" s="83"/>
      <c r="EEY210" s="83"/>
      <c r="EEZ210" s="83"/>
      <c r="EFA210" s="83"/>
      <c r="EFB210" s="83"/>
      <c r="EFC210" s="83"/>
      <c r="EFD210" s="83"/>
      <c r="EFE210" s="83"/>
      <c r="EFF210" s="83"/>
      <c r="EFG210" s="83"/>
      <c r="EFH210" s="83"/>
      <c r="EFI210" s="83"/>
      <c r="EFJ210" s="83"/>
      <c r="EFK210" s="83"/>
      <c r="EFL210" s="83"/>
      <c r="EFM210" s="83"/>
      <c r="EFN210" s="83"/>
      <c r="EFO210" s="83"/>
      <c r="EFP210" s="83"/>
      <c r="EFQ210" s="83"/>
      <c r="EFR210" s="83"/>
      <c r="EFS210" s="83"/>
      <c r="EFT210" s="83"/>
      <c r="EFU210" s="83"/>
      <c r="EFV210" s="83"/>
      <c r="EFW210" s="83"/>
      <c r="EFX210" s="83"/>
      <c r="EFY210" s="83"/>
      <c r="EFZ210" s="83"/>
      <c r="EGA210" s="83"/>
      <c r="EGB210" s="83"/>
      <c r="EGC210" s="83"/>
      <c r="EGD210" s="83"/>
      <c r="EGE210" s="83"/>
      <c r="EGF210" s="83"/>
      <c r="EGG210" s="83"/>
      <c r="EGH210" s="83"/>
      <c r="EGI210" s="83"/>
      <c r="EGJ210" s="83"/>
      <c r="EGK210" s="83"/>
      <c r="EGL210" s="83"/>
      <c r="EGM210" s="83"/>
      <c r="EGN210" s="83"/>
      <c r="EGO210" s="83"/>
      <c r="EGP210" s="83"/>
      <c r="EGQ210" s="83"/>
      <c r="EGR210" s="83"/>
      <c r="EGS210" s="83"/>
      <c r="EGT210" s="83"/>
      <c r="EGU210" s="83"/>
      <c r="EGV210" s="83"/>
      <c r="EGW210" s="83"/>
      <c r="EGX210" s="83"/>
      <c r="EGY210" s="83"/>
      <c r="EGZ210" s="83"/>
      <c r="EHA210" s="83"/>
      <c r="EHB210" s="83"/>
      <c r="EHC210" s="83"/>
      <c r="EHD210" s="83"/>
      <c r="EHE210" s="83"/>
      <c r="EHF210" s="83"/>
      <c r="EHG210" s="83"/>
      <c r="EHH210" s="83"/>
      <c r="EHI210" s="83"/>
      <c r="EHJ210" s="83"/>
      <c r="EHK210" s="83"/>
      <c r="EHL210" s="83"/>
      <c r="EHM210" s="83"/>
      <c r="EHN210" s="83"/>
      <c r="EHO210" s="83"/>
      <c r="EHP210" s="83"/>
      <c r="EHQ210" s="83"/>
      <c r="EHR210" s="83"/>
      <c r="EHS210" s="83"/>
      <c r="EHT210" s="83"/>
      <c r="EHU210" s="83"/>
      <c r="EHV210" s="83"/>
      <c r="EHW210" s="83"/>
      <c r="EHX210" s="83"/>
      <c r="EHY210" s="83"/>
      <c r="EHZ210" s="83"/>
      <c r="EIA210" s="83"/>
      <c r="EIB210" s="83"/>
      <c r="EIC210" s="83"/>
      <c r="EID210" s="83"/>
      <c r="EIE210" s="83"/>
      <c r="EIF210" s="83"/>
      <c r="EIG210" s="83"/>
      <c r="EIH210" s="83"/>
      <c r="EII210" s="83"/>
      <c r="EIJ210" s="83"/>
      <c r="EIK210" s="83"/>
      <c r="EIL210" s="83"/>
      <c r="EIM210" s="83"/>
      <c r="EIN210" s="83"/>
      <c r="EIO210" s="83"/>
      <c r="EIP210" s="83"/>
      <c r="EIQ210" s="83"/>
      <c r="EIR210" s="83"/>
      <c r="EIS210" s="83"/>
      <c r="EIT210" s="83"/>
      <c r="EIU210" s="83"/>
      <c r="EIV210" s="83"/>
      <c r="EIW210" s="83"/>
      <c r="EIX210" s="83"/>
      <c r="EIY210" s="83"/>
      <c r="EIZ210" s="83"/>
      <c r="EJA210" s="83"/>
      <c r="EJB210" s="83"/>
      <c r="EJC210" s="83"/>
      <c r="EJD210" s="83"/>
      <c r="EJE210" s="83"/>
      <c r="EJF210" s="83"/>
      <c r="EJG210" s="83"/>
      <c r="EJH210" s="83"/>
      <c r="EJI210" s="83"/>
      <c r="EJJ210" s="83"/>
      <c r="EJK210" s="83"/>
      <c r="EJL210" s="83"/>
      <c r="EJM210" s="83"/>
      <c r="EJN210" s="83"/>
      <c r="EJO210" s="83"/>
      <c r="EJP210" s="83"/>
      <c r="EJQ210" s="83"/>
      <c r="EJR210" s="83"/>
      <c r="EJS210" s="83"/>
      <c r="EJT210" s="83"/>
      <c r="EJU210" s="83"/>
      <c r="EJV210" s="83"/>
      <c r="EJW210" s="83"/>
      <c r="EJX210" s="83"/>
      <c r="EJY210" s="83"/>
      <c r="EJZ210" s="83"/>
      <c r="EKA210" s="83"/>
      <c r="EKB210" s="83"/>
      <c r="EKC210" s="83"/>
      <c r="EKD210" s="83"/>
      <c r="EKE210" s="83"/>
      <c r="EKF210" s="83"/>
      <c r="EKG210" s="83"/>
      <c r="EKH210" s="83"/>
      <c r="EKI210" s="83"/>
      <c r="EKJ210" s="83"/>
      <c r="EKK210" s="83"/>
      <c r="EKL210" s="83"/>
      <c r="EKM210" s="83"/>
      <c r="EKN210" s="83"/>
      <c r="EKO210" s="83"/>
      <c r="EKP210" s="83"/>
      <c r="EKQ210" s="83"/>
      <c r="EKR210" s="83"/>
      <c r="EKS210" s="83"/>
      <c r="EKT210" s="83"/>
      <c r="EKU210" s="83"/>
      <c r="EKV210" s="83"/>
      <c r="EKW210" s="83"/>
      <c r="EKX210" s="83"/>
      <c r="EKY210" s="83"/>
      <c r="EKZ210" s="83"/>
      <c r="ELA210" s="83"/>
      <c r="ELB210" s="83"/>
      <c r="ELC210" s="83"/>
      <c r="ELD210" s="83"/>
      <c r="ELE210" s="83"/>
      <c r="ELF210" s="83"/>
      <c r="ELG210" s="83"/>
      <c r="ELH210" s="83"/>
      <c r="ELI210" s="83"/>
      <c r="ELJ210" s="83"/>
      <c r="ELK210" s="83"/>
      <c r="ELL210" s="83"/>
      <c r="ELM210" s="83"/>
      <c r="ELN210" s="83"/>
      <c r="ELO210" s="83"/>
      <c r="ELP210" s="83"/>
      <c r="ELQ210" s="83"/>
      <c r="ELR210" s="83"/>
      <c r="ELS210" s="83"/>
      <c r="ELT210" s="83"/>
      <c r="ELU210" s="83"/>
      <c r="ELV210" s="83"/>
      <c r="ELW210" s="83"/>
      <c r="ELX210" s="83"/>
      <c r="ELY210" s="83"/>
      <c r="ELZ210" s="83"/>
      <c r="EMA210" s="83"/>
      <c r="EMB210" s="83"/>
      <c r="EMC210" s="83"/>
      <c r="EMD210" s="83"/>
      <c r="EME210" s="83"/>
      <c r="EMF210" s="83"/>
      <c r="EMG210" s="83"/>
      <c r="EMH210" s="83"/>
      <c r="EMI210" s="83"/>
      <c r="EMJ210" s="83"/>
      <c r="EMK210" s="83"/>
      <c r="EML210" s="83"/>
      <c r="EMM210" s="83"/>
      <c r="EMN210" s="83"/>
      <c r="EMO210" s="83"/>
      <c r="EMP210" s="83"/>
      <c r="EMQ210" s="83"/>
      <c r="EMR210" s="83"/>
      <c r="EMS210" s="83"/>
      <c r="EMT210" s="83"/>
      <c r="EMU210" s="83"/>
      <c r="EMV210" s="83"/>
      <c r="EMW210" s="83"/>
      <c r="EMX210" s="83"/>
      <c r="EMY210" s="83"/>
      <c r="EMZ210" s="83"/>
      <c r="ENA210" s="83"/>
      <c r="ENB210" s="83"/>
      <c r="ENC210" s="83"/>
      <c r="END210" s="83"/>
      <c r="ENE210" s="83"/>
      <c r="ENF210" s="83"/>
      <c r="ENG210" s="83"/>
      <c r="ENH210" s="83"/>
      <c r="ENI210" s="83"/>
      <c r="ENJ210" s="83"/>
      <c r="ENK210" s="83"/>
      <c r="ENL210" s="83"/>
      <c r="ENM210" s="83"/>
      <c r="ENN210" s="83"/>
      <c r="ENO210" s="83"/>
      <c r="ENP210" s="83"/>
      <c r="ENQ210" s="83"/>
      <c r="ENR210" s="83"/>
      <c r="ENS210" s="83"/>
      <c r="ENT210" s="83"/>
      <c r="ENU210" s="83"/>
      <c r="ENV210" s="83"/>
      <c r="ENW210" s="83"/>
      <c r="ENX210" s="83"/>
      <c r="ENY210" s="83"/>
      <c r="ENZ210" s="83"/>
      <c r="EOA210" s="83"/>
      <c r="EOB210" s="83"/>
      <c r="EOC210" s="83"/>
      <c r="EOD210" s="83"/>
      <c r="EOE210" s="83"/>
      <c r="EOF210" s="83"/>
      <c r="EOG210" s="83"/>
      <c r="EOH210" s="83"/>
      <c r="EOI210" s="83"/>
      <c r="EOJ210" s="83"/>
      <c r="EOK210" s="83"/>
      <c r="EOL210" s="83"/>
      <c r="EOM210" s="83"/>
      <c r="EON210" s="83"/>
      <c r="EOO210" s="83"/>
      <c r="EOP210" s="83"/>
      <c r="EOQ210" s="83"/>
      <c r="EOR210" s="83"/>
      <c r="EOS210" s="83"/>
      <c r="EOT210" s="83"/>
      <c r="EOU210" s="83"/>
      <c r="EOV210" s="83"/>
      <c r="EOW210" s="83"/>
      <c r="EOX210" s="83"/>
      <c r="EOY210" s="83"/>
      <c r="EOZ210" s="83"/>
      <c r="EPA210" s="83"/>
      <c r="EPB210" s="83"/>
      <c r="EPC210" s="83"/>
      <c r="EPD210" s="83"/>
      <c r="EPE210" s="83"/>
      <c r="EPF210" s="83"/>
      <c r="EPG210" s="83"/>
      <c r="EPH210" s="83"/>
      <c r="EPI210" s="83"/>
      <c r="EPJ210" s="83"/>
      <c r="EPK210" s="83"/>
      <c r="EPL210" s="83"/>
      <c r="EPM210" s="83"/>
      <c r="EPN210" s="83"/>
      <c r="EPO210" s="83"/>
      <c r="EPP210" s="83"/>
      <c r="EPQ210" s="83"/>
      <c r="EPR210" s="83"/>
      <c r="EPS210" s="83"/>
      <c r="EPT210" s="83"/>
      <c r="EPU210" s="83"/>
      <c r="EPV210" s="83"/>
      <c r="EPW210" s="83"/>
      <c r="EPX210" s="83"/>
      <c r="EPY210" s="83"/>
      <c r="EPZ210" s="83"/>
      <c r="EQA210" s="83"/>
      <c r="EQB210" s="83"/>
      <c r="EQC210" s="83"/>
      <c r="EQD210" s="83"/>
      <c r="EQE210" s="83"/>
      <c r="EQF210" s="83"/>
      <c r="EQG210" s="83"/>
      <c r="EQH210" s="83"/>
      <c r="EQI210" s="83"/>
      <c r="EQJ210" s="83"/>
      <c r="EQK210" s="83"/>
      <c r="EQL210" s="83"/>
      <c r="EQM210" s="83"/>
      <c r="EQN210" s="83"/>
      <c r="EQO210" s="83"/>
      <c r="EQP210" s="83"/>
      <c r="EQQ210" s="83"/>
      <c r="EQR210" s="83"/>
      <c r="EQS210" s="83"/>
      <c r="EQT210" s="83"/>
      <c r="EQU210" s="83"/>
      <c r="EQV210" s="83"/>
      <c r="EQW210" s="83"/>
      <c r="EQX210" s="83"/>
      <c r="EQY210" s="83"/>
      <c r="EQZ210" s="83"/>
      <c r="ERA210" s="83"/>
      <c r="ERB210" s="83"/>
      <c r="ERC210" s="83"/>
      <c r="ERD210" s="83"/>
      <c r="ERE210" s="83"/>
      <c r="ERF210" s="83"/>
      <c r="ERG210" s="83"/>
      <c r="ERH210" s="83"/>
      <c r="ERI210" s="83"/>
      <c r="ERJ210" s="83"/>
      <c r="ERK210" s="83"/>
      <c r="ERL210" s="83"/>
      <c r="ERM210" s="83"/>
      <c r="ERN210" s="83"/>
      <c r="ERO210" s="83"/>
      <c r="ERP210" s="83"/>
      <c r="ERQ210" s="83"/>
      <c r="ERR210" s="83"/>
      <c r="ERS210" s="83"/>
      <c r="ERT210" s="83"/>
      <c r="ERU210" s="83"/>
      <c r="ERV210" s="83"/>
      <c r="ERW210" s="83"/>
      <c r="ERX210" s="83"/>
      <c r="ERY210" s="83"/>
      <c r="ERZ210" s="83"/>
      <c r="ESA210" s="83"/>
      <c r="ESB210" s="83"/>
      <c r="ESC210" s="83"/>
      <c r="ESD210" s="83"/>
      <c r="ESE210" s="83"/>
      <c r="ESF210" s="83"/>
      <c r="ESG210" s="83"/>
      <c r="ESH210" s="83"/>
      <c r="ESI210" s="83"/>
      <c r="ESJ210" s="83"/>
      <c r="ESK210" s="83"/>
      <c r="ESL210" s="83"/>
      <c r="ESM210" s="83"/>
      <c r="ESN210" s="83"/>
      <c r="ESO210" s="83"/>
      <c r="ESP210" s="83"/>
      <c r="ESQ210" s="83"/>
      <c r="ESR210" s="83"/>
      <c r="ESS210" s="83"/>
      <c r="EST210" s="83"/>
      <c r="ESU210" s="83"/>
      <c r="ESV210" s="83"/>
      <c r="ESW210" s="83"/>
      <c r="ESX210" s="83"/>
      <c r="ESY210" s="83"/>
      <c r="ESZ210" s="83"/>
      <c r="ETA210" s="83"/>
      <c r="ETB210" s="83"/>
      <c r="ETC210" s="83"/>
      <c r="ETD210" s="83"/>
      <c r="ETE210" s="83"/>
      <c r="ETF210" s="83"/>
      <c r="ETG210" s="83"/>
      <c r="ETH210" s="83"/>
      <c r="ETI210" s="83"/>
      <c r="ETJ210" s="83"/>
      <c r="ETK210" s="83"/>
      <c r="ETL210" s="83"/>
      <c r="ETM210" s="83"/>
      <c r="ETN210" s="83"/>
      <c r="ETO210" s="83"/>
      <c r="ETP210" s="83"/>
      <c r="ETQ210" s="83"/>
      <c r="ETR210" s="83"/>
      <c r="ETS210" s="83"/>
      <c r="ETT210" s="83"/>
      <c r="ETU210" s="83"/>
      <c r="ETV210" s="83"/>
      <c r="ETW210" s="83"/>
      <c r="ETX210" s="83"/>
      <c r="ETY210" s="83"/>
      <c r="ETZ210" s="83"/>
      <c r="EUA210" s="83"/>
      <c r="EUB210" s="83"/>
      <c r="EUC210" s="83"/>
      <c r="EUD210" s="83"/>
      <c r="EUE210" s="83"/>
      <c r="EUF210" s="83"/>
      <c r="EUG210" s="83"/>
      <c r="EUH210" s="83"/>
      <c r="EUI210" s="83"/>
      <c r="EUJ210" s="83"/>
      <c r="EUK210" s="83"/>
      <c r="EUL210" s="83"/>
      <c r="EUM210" s="83"/>
      <c r="EUN210" s="83"/>
      <c r="EUO210" s="83"/>
      <c r="EUP210" s="83"/>
      <c r="EUQ210" s="83"/>
      <c r="EUR210" s="83"/>
      <c r="EUS210" s="83"/>
      <c r="EUT210" s="83"/>
      <c r="EUU210" s="83"/>
      <c r="EUV210" s="83"/>
      <c r="EUW210" s="83"/>
      <c r="EUX210" s="83"/>
      <c r="EUY210" s="83"/>
      <c r="EUZ210" s="83"/>
      <c r="EVA210" s="83"/>
      <c r="EVB210" s="83"/>
      <c r="EVC210" s="83"/>
      <c r="EVD210" s="83"/>
      <c r="EVE210" s="83"/>
      <c r="EVF210" s="83"/>
      <c r="EVG210" s="83"/>
      <c r="EVH210" s="83"/>
      <c r="EVI210" s="83"/>
      <c r="EVJ210" s="83"/>
      <c r="EVK210" s="83"/>
      <c r="EVL210" s="83"/>
      <c r="EVM210" s="83"/>
      <c r="EVN210" s="83"/>
      <c r="EVO210" s="83"/>
      <c r="EVP210" s="83"/>
      <c r="EVQ210" s="83"/>
      <c r="EVR210" s="83"/>
      <c r="EVS210" s="83"/>
      <c r="EVT210" s="83"/>
      <c r="EVU210" s="83"/>
      <c r="EVV210" s="83"/>
      <c r="EVW210" s="83"/>
      <c r="EVX210" s="83"/>
      <c r="EVY210" s="83"/>
      <c r="EVZ210" s="83"/>
      <c r="EWA210" s="83"/>
      <c r="EWB210" s="83"/>
      <c r="EWC210" s="83"/>
      <c r="EWD210" s="83"/>
      <c r="EWE210" s="83"/>
      <c r="EWF210" s="83"/>
      <c r="EWG210" s="83"/>
      <c r="EWH210" s="83"/>
      <c r="EWI210" s="83"/>
      <c r="EWJ210" s="83"/>
      <c r="EWK210" s="83"/>
      <c r="EWL210" s="83"/>
      <c r="EWM210" s="83"/>
      <c r="EWN210" s="83"/>
      <c r="EWO210" s="83"/>
      <c r="EWP210" s="83"/>
      <c r="EWQ210" s="83"/>
      <c r="EWR210" s="83"/>
      <c r="EWS210" s="83"/>
      <c r="EWT210" s="83"/>
      <c r="EWU210" s="83"/>
      <c r="EWV210" s="83"/>
      <c r="EWW210" s="83"/>
      <c r="EWX210" s="83"/>
      <c r="EWY210" s="83"/>
      <c r="EWZ210" s="83"/>
      <c r="EXA210" s="83"/>
      <c r="EXB210" s="83"/>
      <c r="EXC210" s="83"/>
      <c r="EXD210" s="83"/>
      <c r="EXE210" s="83"/>
      <c r="EXF210" s="83"/>
      <c r="EXG210" s="83"/>
      <c r="EXH210" s="83"/>
      <c r="EXI210" s="83"/>
      <c r="EXJ210" s="83"/>
      <c r="EXK210" s="83"/>
      <c r="EXL210" s="83"/>
      <c r="EXM210" s="83"/>
      <c r="EXN210" s="83"/>
      <c r="EXO210" s="83"/>
      <c r="EXP210" s="83"/>
      <c r="EXQ210" s="83"/>
      <c r="EXR210" s="83"/>
      <c r="EXS210" s="83"/>
      <c r="EXT210" s="83"/>
      <c r="EXU210" s="83"/>
      <c r="EXV210" s="83"/>
      <c r="EXW210" s="83"/>
      <c r="EXX210" s="83"/>
      <c r="EXY210" s="83"/>
      <c r="EXZ210" s="83"/>
      <c r="EYA210" s="83"/>
      <c r="EYB210" s="83"/>
      <c r="EYC210" s="83"/>
      <c r="EYD210" s="83"/>
      <c r="EYE210" s="83"/>
      <c r="EYF210" s="83"/>
      <c r="EYG210" s="83"/>
      <c r="EYH210" s="83"/>
      <c r="EYI210" s="83"/>
      <c r="EYJ210" s="83"/>
      <c r="EYK210" s="83"/>
      <c r="EYL210" s="83"/>
      <c r="EYM210" s="83"/>
      <c r="EYN210" s="83"/>
      <c r="EYO210" s="83"/>
      <c r="EYP210" s="83"/>
      <c r="EYQ210" s="83"/>
      <c r="EYR210" s="83"/>
      <c r="EYS210" s="83"/>
      <c r="EYT210" s="83"/>
      <c r="EYU210" s="83"/>
      <c r="EYV210" s="83"/>
      <c r="EYW210" s="83"/>
      <c r="EYX210" s="83"/>
      <c r="EYY210" s="83"/>
      <c r="EYZ210" s="83"/>
      <c r="EZA210" s="83"/>
      <c r="EZB210" s="83"/>
      <c r="EZC210" s="83"/>
      <c r="EZD210" s="83"/>
      <c r="EZE210" s="83"/>
      <c r="EZF210" s="83"/>
      <c r="EZG210" s="83"/>
      <c r="EZH210" s="83"/>
      <c r="EZI210" s="83"/>
      <c r="EZJ210" s="83"/>
      <c r="EZK210" s="83"/>
      <c r="EZL210" s="83"/>
      <c r="EZM210" s="83"/>
      <c r="EZN210" s="83"/>
      <c r="EZO210" s="83"/>
      <c r="EZP210" s="83"/>
      <c r="EZQ210" s="83"/>
      <c r="EZR210" s="83"/>
      <c r="EZS210" s="83"/>
      <c r="EZT210" s="83"/>
      <c r="EZU210" s="83"/>
      <c r="EZV210" s="83"/>
      <c r="EZW210" s="83"/>
      <c r="EZX210" s="83"/>
      <c r="EZY210" s="83"/>
      <c r="EZZ210" s="83"/>
      <c r="FAA210" s="83"/>
      <c r="FAB210" s="83"/>
      <c r="FAC210" s="83"/>
      <c r="FAD210" s="83"/>
      <c r="FAE210" s="83"/>
      <c r="FAF210" s="83"/>
      <c r="FAG210" s="83"/>
      <c r="FAH210" s="83"/>
      <c r="FAI210" s="83"/>
      <c r="FAJ210" s="83"/>
      <c r="FAK210" s="83"/>
      <c r="FAL210" s="83"/>
      <c r="FAM210" s="83"/>
      <c r="FAN210" s="83"/>
      <c r="FAO210" s="83"/>
      <c r="FAP210" s="83"/>
      <c r="FAQ210" s="83"/>
      <c r="FAR210" s="83"/>
      <c r="FAS210" s="83"/>
      <c r="FAT210" s="83"/>
      <c r="FAU210" s="83"/>
      <c r="FAV210" s="83"/>
      <c r="FAW210" s="83"/>
      <c r="FAX210" s="83"/>
      <c r="FAY210" s="83"/>
      <c r="FAZ210" s="83"/>
      <c r="FBA210" s="83"/>
      <c r="FBB210" s="83"/>
      <c r="FBC210" s="83"/>
      <c r="FBD210" s="83"/>
      <c r="FBE210" s="83"/>
      <c r="FBF210" s="83"/>
      <c r="FBG210" s="83"/>
      <c r="FBH210" s="83"/>
      <c r="FBI210" s="83"/>
      <c r="FBJ210" s="83"/>
      <c r="FBK210" s="83"/>
      <c r="FBL210" s="83"/>
      <c r="FBM210" s="83"/>
      <c r="FBN210" s="83"/>
      <c r="FBO210" s="83"/>
      <c r="FBP210" s="83"/>
      <c r="FBQ210" s="83"/>
      <c r="FBR210" s="83"/>
      <c r="FBS210" s="83"/>
      <c r="FBT210" s="83"/>
      <c r="FBU210" s="83"/>
      <c r="FBV210" s="83"/>
      <c r="FBW210" s="83"/>
      <c r="FBX210" s="83"/>
      <c r="FBY210" s="83"/>
      <c r="FBZ210" s="83"/>
      <c r="FCA210" s="83"/>
      <c r="FCB210" s="83"/>
      <c r="FCC210" s="83"/>
      <c r="FCD210" s="83"/>
      <c r="FCE210" s="83"/>
      <c r="FCF210" s="83"/>
      <c r="FCG210" s="83"/>
      <c r="FCH210" s="83"/>
      <c r="FCI210" s="83"/>
      <c r="FCJ210" s="83"/>
      <c r="FCK210" s="83"/>
      <c r="FCL210" s="83"/>
      <c r="FCM210" s="83"/>
      <c r="FCN210" s="83"/>
      <c r="FCO210" s="83"/>
      <c r="FCP210" s="83"/>
      <c r="FCQ210" s="83"/>
      <c r="FCR210" s="83"/>
      <c r="FCS210" s="83"/>
      <c r="FCT210" s="83"/>
      <c r="FCU210" s="83"/>
      <c r="FCV210" s="83"/>
      <c r="FCW210" s="83"/>
      <c r="FCX210" s="83"/>
      <c r="FCY210" s="83"/>
      <c r="FCZ210" s="83"/>
      <c r="FDA210" s="83"/>
      <c r="FDB210" s="83"/>
      <c r="FDC210" s="83"/>
      <c r="FDD210" s="83"/>
      <c r="FDE210" s="83"/>
      <c r="FDF210" s="83"/>
      <c r="FDG210" s="83"/>
      <c r="FDH210" s="83"/>
      <c r="FDI210" s="83"/>
      <c r="FDJ210" s="83"/>
      <c r="FDK210" s="83"/>
      <c r="FDL210" s="83"/>
      <c r="FDM210" s="83"/>
      <c r="FDN210" s="83"/>
      <c r="FDO210" s="83"/>
      <c r="FDP210" s="83"/>
      <c r="FDQ210" s="83"/>
      <c r="FDR210" s="83"/>
      <c r="FDS210" s="83"/>
      <c r="FDT210" s="83"/>
      <c r="FDU210" s="83"/>
      <c r="FDV210" s="83"/>
      <c r="FDW210" s="83"/>
      <c r="FDX210" s="83"/>
      <c r="FDY210" s="83"/>
      <c r="FDZ210" s="83"/>
      <c r="FEA210" s="83"/>
      <c r="FEB210" s="83"/>
      <c r="FEC210" s="83"/>
      <c r="FED210" s="83"/>
      <c r="FEE210" s="83"/>
      <c r="FEF210" s="83"/>
      <c r="FEG210" s="83"/>
      <c r="FEH210" s="83"/>
      <c r="FEI210" s="83"/>
      <c r="FEJ210" s="83"/>
      <c r="FEK210" s="83"/>
      <c r="FEL210" s="83"/>
      <c r="FEM210" s="83"/>
      <c r="FEN210" s="83"/>
      <c r="FEO210" s="83"/>
      <c r="FEP210" s="83"/>
      <c r="FEQ210" s="83"/>
      <c r="FER210" s="83"/>
      <c r="FES210" s="83"/>
      <c r="FET210" s="83"/>
      <c r="FEU210" s="83"/>
      <c r="FEV210" s="83"/>
      <c r="FEW210" s="83"/>
      <c r="FEX210" s="83"/>
      <c r="FEY210" s="83"/>
      <c r="FEZ210" s="83"/>
      <c r="FFA210" s="83"/>
      <c r="FFB210" s="83"/>
      <c r="FFC210" s="83"/>
      <c r="FFD210" s="83"/>
      <c r="FFE210" s="83"/>
      <c r="FFF210" s="83"/>
      <c r="FFG210" s="83"/>
      <c r="FFH210" s="83"/>
      <c r="FFI210" s="83"/>
      <c r="FFJ210" s="83"/>
      <c r="FFK210" s="83"/>
      <c r="FFL210" s="83"/>
      <c r="FFM210" s="83"/>
      <c r="FFN210" s="83"/>
      <c r="FFO210" s="83"/>
      <c r="FFP210" s="83"/>
      <c r="FFQ210" s="83"/>
      <c r="FFR210" s="83"/>
      <c r="FFS210" s="83"/>
      <c r="FFT210" s="83"/>
      <c r="FFU210" s="83"/>
      <c r="FFV210" s="83"/>
      <c r="FFW210" s="83"/>
      <c r="FFX210" s="83"/>
      <c r="FFY210" s="83"/>
      <c r="FFZ210" s="83"/>
      <c r="FGA210" s="83"/>
      <c r="FGB210" s="83"/>
      <c r="FGC210" s="83"/>
      <c r="FGD210" s="83"/>
      <c r="FGE210" s="83"/>
      <c r="FGF210" s="83"/>
      <c r="FGG210" s="83"/>
      <c r="FGH210" s="83"/>
      <c r="FGI210" s="83"/>
      <c r="FGJ210" s="83"/>
      <c r="FGK210" s="83"/>
      <c r="FGL210" s="83"/>
      <c r="FGM210" s="83"/>
      <c r="FGN210" s="83"/>
      <c r="FGO210" s="83"/>
      <c r="FGP210" s="83"/>
      <c r="FGQ210" s="83"/>
      <c r="FGR210" s="83"/>
      <c r="FGS210" s="83"/>
      <c r="FGT210" s="83"/>
      <c r="FGU210" s="83"/>
      <c r="FGV210" s="83"/>
      <c r="FGW210" s="83"/>
      <c r="FGX210" s="83"/>
      <c r="FGY210" s="83"/>
      <c r="FGZ210" s="83"/>
      <c r="FHA210" s="83"/>
      <c r="FHB210" s="83"/>
      <c r="FHC210" s="83"/>
      <c r="FHD210" s="83"/>
      <c r="FHE210" s="83"/>
      <c r="FHF210" s="83"/>
      <c r="FHG210" s="83"/>
      <c r="FHH210" s="83"/>
      <c r="FHI210" s="83"/>
      <c r="FHJ210" s="83"/>
      <c r="FHK210" s="83"/>
      <c r="FHL210" s="83"/>
      <c r="FHM210" s="83"/>
      <c r="FHN210" s="83"/>
      <c r="FHO210" s="83"/>
      <c r="FHP210" s="83"/>
      <c r="FHQ210" s="83"/>
      <c r="FHR210" s="83"/>
      <c r="FHS210" s="83"/>
      <c r="FHT210" s="83"/>
      <c r="FHU210" s="83"/>
      <c r="FHV210" s="83"/>
      <c r="FHW210" s="83"/>
      <c r="FHX210" s="83"/>
      <c r="FHY210" s="83"/>
      <c r="FHZ210" s="83"/>
      <c r="FIA210" s="83"/>
      <c r="FIB210" s="83"/>
      <c r="FIC210" s="83"/>
      <c r="FID210" s="83"/>
      <c r="FIE210" s="83"/>
      <c r="FIF210" s="83"/>
      <c r="FIG210" s="83"/>
      <c r="FIH210" s="83"/>
      <c r="FII210" s="83"/>
      <c r="FIJ210" s="83"/>
      <c r="FIK210" s="83"/>
      <c r="FIL210" s="83"/>
      <c r="FIM210" s="83"/>
      <c r="FIN210" s="83"/>
      <c r="FIO210" s="83"/>
      <c r="FIP210" s="83"/>
      <c r="FIQ210" s="83"/>
      <c r="FIR210" s="83"/>
      <c r="FIS210" s="83"/>
      <c r="FIT210" s="83"/>
      <c r="FIU210" s="83"/>
      <c r="FIV210" s="83"/>
      <c r="FIW210" s="83"/>
      <c r="FIX210" s="83"/>
      <c r="FIY210" s="83"/>
      <c r="FIZ210" s="83"/>
      <c r="FJA210" s="83"/>
      <c r="FJB210" s="83"/>
      <c r="FJC210" s="83"/>
      <c r="FJD210" s="83"/>
      <c r="FJE210" s="83"/>
      <c r="FJF210" s="83"/>
      <c r="FJG210" s="83"/>
      <c r="FJH210" s="83"/>
      <c r="FJI210" s="83"/>
      <c r="FJJ210" s="83"/>
      <c r="FJK210" s="83"/>
      <c r="FJL210" s="83"/>
      <c r="FJM210" s="83"/>
      <c r="FJN210" s="83"/>
      <c r="FJO210" s="83"/>
      <c r="FJP210" s="83"/>
      <c r="FJQ210" s="83"/>
      <c r="FJR210" s="83"/>
      <c r="FJS210" s="83"/>
      <c r="FJT210" s="83"/>
      <c r="FJU210" s="83"/>
      <c r="FJV210" s="83"/>
      <c r="FJW210" s="83"/>
      <c r="FJX210" s="83"/>
      <c r="FJY210" s="83"/>
      <c r="FJZ210" s="83"/>
      <c r="FKA210" s="83"/>
      <c r="FKB210" s="83"/>
      <c r="FKC210" s="83"/>
      <c r="FKD210" s="83"/>
      <c r="FKE210" s="83"/>
      <c r="FKF210" s="83"/>
      <c r="FKG210" s="83"/>
      <c r="FKH210" s="83"/>
      <c r="FKI210" s="83"/>
      <c r="FKJ210" s="83"/>
      <c r="FKK210" s="83"/>
      <c r="FKL210" s="83"/>
      <c r="FKM210" s="83"/>
      <c r="FKN210" s="83"/>
      <c r="FKO210" s="83"/>
      <c r="FKP210" s="83"/>
      <c r="FKQ210" s="83"/>
      <c r="FKR210" s="83"/>
      <c r="FKS210" s="83"/>
      <c r="FKT210" s="83"/>
      <c r="FKU210" s="83"/>
      <c r="FKV210" s="83"/>
      <c r="FKW210" s="83"/>
      <c r="FKX210" s="83"/>
      <c r="FKY210" s="83"/>
      <c r="FKZ210" s="83"/>
      <c r="FLA210" s="83"/>
      <c r="FLB210" s="83"/>
      <c r="FLC210" s="83"/>
      <c r="FLD210" s="83"/>
      <c r="FLE210" s="83"/>
      <c r="FLF210" s="83"/>
      <c r="FLG210" s="83"/>
      <c r="FLH210" s="83"/>
      <c r="FLI210" s="83"/>
      <c r="FLJ210" s="83"/>
      <c r="FLK210" s="83"/>
      <c r="FLL210" s="83"/>
      <c r="FLM210" s="83"/>
      <c r="FLN210" s="83"/>
      <c r="FLO210" s="83"/>
      <c r="FLP210" s="83"/>
      <c r="FLQ210" s="83"/>
      <c r="FLR210" s="83"/>
      <c r="FLS210" s="83"/>
      <c r="FLT210" s="83"/>
      <c r="FLU210" s="83"/>
      <c r="FLV210" s="83"/>
      <c r="FLW210" s="83"/>
      <c r="FLX210" s="83"/>
      <c r="FLY210" s="83"/>
      <c r="FLZ210" s="83"/>
      <c r="FMA210" s="83"/>
      <c r="FMB210" s="83"/>
      <c r="FMC210" s="83"/>
      <c r="FMD210" s="83"/>
      <c r="FME210" s="83"/>
      <c r="FMF210" s="83"/>
      <c r="FMG210" s="83"/>
      <c r="FMH210" s="83"/>
      <c r="FMI210" s="83"/>
      <c r="FMJ210" s="83"/>
      <c r="FMK210" s="83"/>
      <c r="FML210" s="83"/>
      <c r="FMM210" s="83"/>
      <c r="FMN210" s="83"/>
      <c r="FMO210" s="83"/>
      <c r="FMP210" s="83"/>
      <c r="FMQ210" s="83"/>
      <c r="FMR210" s="83"/>
      <c r="FMS210" s="83"/>
      <c r="FMT210" s="83"/>
      <c r="FMU210" s="83"/>
      <c r="FMV210" s="83"/>
      <c r="FMW210" s="83"/>
      <c r="FMX210" s="83"/>
      <c r="FMY210" s="83"/>
      <c r="FMZ210" s="83"/>
      <c r="FNA210" s="83"/>
      <c r="FNB210" s="83"/>
      <c r="FNC210" s="83"/>
      <c r="FND210" s="83"/>
      <c r="FNE210" s="83"/>
      <c r="FNF210" s="83"/>
      <c r="FNG210" s="83"/>
      <c r="FNH210" s="83"/>
      <c r="FNI210" s="83"/>
      <c r="FNJ210" s="83"/>
      <c r="FNK210" s="83"/>
      <c r="FNL210" s="83"/>
      <c r="FNM210" s="83"/>
      <c r="FNN210" s="83"/>
      <c r="FNO210" s="83"/>
      <c r="FNP210" s="83"/>
      <c r="FNQ210" s="83"/>
      <c r="FNR210" s="83"/>
      <c r="FNS210" s="83"/>
      <c r="FNT210" s="83"/>
      <c r="FNU210" s="83"/>
      <c r="FNV210" s="83"/>
      <c r="FNW210" s="83"/>
      <c r="FNX210" s="83"/>
      <c r="FNY210" s="83"/>
      <c r="FNZ210" s="83"/>
      <c r="FOA210" s="83"/>
      <c r="FOB210" s="83"/>
      <c r="FOC210" s="83"/>
      <c r="FOD210" s="83"/>
      <c r="FOE210" s="83"/>
      <c r="FOF210" s="83"/>
      <c r="FOG210" s="83"/>
      <c r="FOH210" s="83"/>
      <c r="FOI210" s="83"/>
      <c r="FOJ210" s="83"/>
      <c r="FOK210" s="83"/>
      <c r="FOL210" s="83"/>
      <c r="FOM210" s="83"/>
      <c r="FON210" s="83"/>
      <c r="FOO210" s="83"/>
      <c r="FOP210" s="83"/>
      <c r="FOQ210" s="83"/>
      <c r="FOR210" s="83"/>
      <c r="FOS210" s="83"/>
      <c r="FOT210" s="83"/>
      <c r="FOU210" s="83"/>
      <c r="FOV210" s="83"/>
      <c r="FOW210" s="83"/>
      <c r="FOX210" s="83"/>
      <c r="FOY210" s="83"/>
      <c r="FOZ210" s="83"/>
      <c r="FPA210" s="83"/>
      <c r="FPB210" s="83"/>
      <c r="FPC210" s="83"/>
      <c r="FPD210" s="83"/>
      <c r="FPE210" s="83"/>
      <c r="FPF210" s="83"/>
      <c r="FPG210" s="83"/>
      <c r="FPH210" s="83"/>
      <c r="FPI210" s="83"/>
      <c r="FPJ210" s="83"/>
      <c r="FPK210" s="83"/>
      <c r="FPL210" s="83"/>
      <c r="FPM210" s="83"/>
      <c r="FPN210" s="83"/>
      <c r="FPO210" s="83"/>
      <c r="FPP210" s="83"/>
      <c r="FPQ210" s="83"/>
      <c r="FPR210" s="83"/>
      <c r="FPS210" s="83"/>
      <c r="FPT210" s="83"/>
      <c r="FPU210" s="83"/>
      <c r="FPV210" s="83"/>
      <c r="FPW210" s="83"/>
      <c r="FPX210" s="83"/>
      <c r="FPY210" s="83"/>
      <c r="FPZ210" s="83"/>
      <c r="FQA210" s="83"/>
      <c r="FQB210" s="83"/>
      <c r="FQC210" s="83"/>
      <c r="FQD210" s="83"/>
      <c r="FQE210" s="83"/>
      <c r="FQF210" s="83"/>
      <c r="FQG210" s="83"/>
      <c r="FQH210" s="83"/>
      <c r="FQI210" s="83"/>
      <c r="FQJ210" s="83"/>
      <c r="FQK210" s="83"/>
      <c r="FQL210" s="83"/>
      <c r="FQM210" s="83"/>
      <c r="FQN210" s="83"/>
      <c r="FQO210" s="83"/>
      <c r="FQP210" s="83"/>
      <c r="FQQ210" s="83"/>
      <c r="FQR210" s="83"/>
      <c r="FQS210" s="83"/>
      <c r="FQT210" s="83"/>
      <c r="FQU210" s="83"/>
      <c r="FQV210" s="83"/>
      <c r="FQW210" s="83"/>
      <c r="FQX210" s="83"/>
      <c r="FQY210" s="83"/>
      <c r="FQZ210" s="83"/>
      <c r="FRA210" s="83"/>
      <c r="FRB210" s="83"/>
      <c r="FRC210" s="83"/>
      <c r="FRD210" s="83"/>
      <c r="FRE210" s="83"/>
      <c r="FRF210" s="83"/>
      <c r="FRG210" s="83"/>
      <c r="FRH210" s="83"/>
      <c r="FRI210" s="83"/>
      <c r="FRJ210" s="83"/>
      <c r="FRK210" s="83"/>
      <c r="FRL210" s="83"/>
      <c r="FRM210" s="83"/>
      <c r="FRN210" s="83"/>
      <c r="FRO210" s="83"/>
      <c r="FRP210" s="83"/>
      <c r="FRQ210" s="83"/>
      <c r="FRR210" s="83"/>
      <c r="FRS210" s="83"/>
      <c r="FRT210" s="83"/>
      <c r="FRU210" s="83"/>
      <c r="FRV210" s="83"/>
      <c r="FRW210" s="83"/>
      <c r="FRX210" s="83"/>
      <c r="FRY210" s="83"/>
      <c r="FRZ210" s="83"/>
      <c r="FSA210" s="83"/>
      <c r="FSB210" s="83"/>
      <c r="FSC210" s="83"/>
      <c r="FSD210" s="83"/>
      <c r="FSE210" s="83"/>
      <c r="FSF210" s="83"/>
      <c r="FSG210" s="83"/>
      <c r="FSH210" s="83"/>
      <c r="FSI210" s="83"/>
      <c r="FSJ210" s="83"/>
      <c r="FSK210" s="83"/>
      <c r="FSL210" s="83"/>
      <c r="FSM210" s="83"/>
      <c r="FSN210" s="83"/>
      <c r="FSO210" s="83"/>
      <c r="FSP210" s="83"/>
      <c r="FSQ210" s="83"/>
      <c r="FSR210" s="83"/>
      <c r="FSS210" s="83"/>
      <c r="FST210" s="83"/>
      <c r="FSU210" s="83"/>
      <c r="FSV210" s="83"/>
      <c r="FSW210" s="83"/>
      <c r="FSX210" s="83"/>
      <c r="FSY210" s="83"/>
      <c r="FSZ210" s="83"/>
      <c r="FTA210" s="83"/>
      <c r="FTB210" s="83"/>
      <c r="FTC210" s="83"/>
      <c r="FTD210" s="83"/>
      <c r="FTE210" s="83"/>
      <c r="FTF210" s="83"/>
      <c r="FTG210" s="83"/>
      <c r="FTH210" s="83"/>
      <c r="FTI210" s="83"/>
      <c r="FTJ210" s="83"/>
      <c r="FTK210" s="83"/>
      <c r="FTL210" s="83"/>
      <c r="FTM210" s="83"/>
      <c r="FTN210" s="83"/>
      <c r="FTO210" s="83"/>
      <c r="FTP210" s="83"/>
      <c r="FTQ210" s="83"/>
      <c r="FTR210" s="83"/>
      <c r="FTS210" s="83"/>
      <c r="FTT210" s="83"/>
      <c r="FTU210" s="83"/>
      <c r="FTV210" s="83"/>
      <c r="FTW210" s="83"/>
      <c r="FTX210" s="83"/>
      <c r="FTY210" s="83"/>
      <c r="FTZ210" s="83"/>
      <c r="FUA210" s="83"/>
      <c r="FUB210" s="83"/>
      <c r="FUC210" s="83"/>
      <c r="FUD210" s="83"/>
      <c r="FUE210" s="83"/>
      <c r="FUF210" s="83"/>
      <c r="FUG210" s="83"/>
      <c r="FUH210" s="83"/>
      <c r="FUI210" s="83"/>
      <c r="FUJ210" s="83"/>
      <c r="FUK210" s="83"/>
      <c r="FUL210" s="83"/>
      <c r="FUM210" s="83"/>
      <c r="FUN210" s="83"/>
      <c r="FUO210" s="83"/>
      <c r="FUP210" s="83"/>
      <c r="FUQ210" s="83"/>
      <c r="FUR210" s="83"/>
      <c r="FUS210" s="83"/>
      <c r="FUT210" s="83"/>
      <c r="FUU210" s="83"/>
      <c r="FUV210" s="83"/>
      <c r="FUW210" s="83"/>
      <c r="FUX210" s="83"/>
      <c r="FUY210" s="83"/>
      <c r="FUZ210" s="83"/>
      <c r="FVA210" s="83"/>
      <c r="FVB210" s="83"/>
      <c r="FVC210" s="83"/>
      <c r="FVD210" s="83"/>
      <c r="FVE210" s="83"/>
      <c r="FVF210" s="83"/>
      <c r="FVG210" s="83"/>
      <c r="FVH210" s="83"/>
      <c r="FVI210" s="83"/>
      <c r="FVJ210" s="83"/>
      <c r="FVK210" s="83"/>
      <c r="FVL210" s="83"/>
      <c r="FVM210" s="83"/>
      <c r="FVN210" s="83"/>
      <c r="FVO210" s="83"/>
      <c r="FVP210" s="83"/>
      <c r="FVQ210" s="83"/>
      <c r="FVR210" s="83"/>
      <c r="FVS210" s="83"/>
      <c r="FVT210" s="83"/>
      <c r="FVU210" s="83"/>
      <c r="FVV210" s="83"/>
      <c r="FVW210" s="83"/>
      <c r="FVX210" s="83"/>
      <c r="FVY210" s="83"/>
      <c r="FVZ210" s="83"/>
      <c r="FWA210" s="83"/>
      <c r="FWB210" s="83"/>
      <c r="FWC210" s="83"/>
      <c r="FWD210" s="83"/>
      <c r="FWE210" s="83"/>
      <c r="FWF210" s="83"/>
      <c r="FWG210" s="83"/>
      <c r="FWH210" s="83"/>
      <c r="FWI210" s="83"/>
      <c r="FWJ210" s="83"/>
      <c r="FWK210" s="83"/>
      <c r="FWL210" s="83"/>
      <c r="FWM210" s="83"/>
      <c r="FWN210" s="83"/>
      <c r="FWO210" s="83"/>
      <c r="FWP210" s="83"/>
      <c r="FWQ210" s="83"/>
      <c r="FWR210" s="83"/>
      <c r="FWS210" s="83"/>
      <c r="FWT210" s="83"/>
      <c r="FWU210" s="83"/>
      <c r="FWV210" s="83"/>
      <c r="FWW210" s="83"/>
      <c r="FWX210" s="83"/>
      <c r="FWY210" s="83"/>
      <c r="FWZ210" s="83"/>
      <c r="FXA210" s="83"/>
      <c r="FXB210" s="83"/>
      <c r="FXC210" s="83"/>
      <c r="FXD210" s="83"/>
      <c r="FXE210" s="83"/>
      <c r="FXF210" s="83"/>
      <c r="FXG210" s="83"/>
      <c r="FXH210" s="83"/>
      <c r="FXI210" s="83"/>
      <c r="FXJ210" s="83"/>
      <c r="FXK210" s="83"/>
      <c r="FXL210" s="83"/>
      <c r="FXM210" s="83"/>
      <c r="FXN210" s="83"/>
      <c r="FXO210" s="83"/>
      <c r="FXP210" s="83"/>
      <c r="FXQ210" s="83"/>
      <c r="FXR210" s="83"/>
      <c r="FXS210" s="83"/>
      <c r="FXT210" s="83"/>
      <c r="FXU210" s="83"/>
      <c r="FXV210" s="83"/>
      <c r="FXW210" s="83"/>
      <c r="FXX210" s="83"/>
      <c r="FXY210" s="83"/>
      <c r="FXZ210" s="83"/>
      <c r="FYA210" s="83"/>
      <c r="FYB210" s="83"/>
      <c r="FYC210" s="83"/>
      <c r="FYD210" s="83"/>
      <c r="FYE210" s="83"/>
      <c r="FYF210" s="83"/>
      <c r="FYG210" s="83"/>
      <c r="FYH210" s="83"/>
      <c r="FYI210" s="83"/>
      <c r="FYJ210" s="83"/>
      <c r="FYK210" s="83"/>
      <c r="FYL210" s="83"/>
      <c r="FYM210" s="83"/>
      <c r="FYN210" s="83"/>
      <c r="FYO210" s="83"/>
      <c r="FYP210" s="83"/>
      <c r="FYQ210" s="83"/>
      <c r="FYR210" s="83"/>
      <c r="FYS210" s="83"/>
      <c r="FYT210" s="83"/>
      <c r="FYU210" s="83"/>
      <c r="FYV210" s="83"/>
      <c r="FYW210" s="83"/>
      <c r="FYX210" s="83"/>
      <c r="FYY210" s="83"/>
      <c r="FYZ210" s="83"/>
      <c r="FZA210" s="83"/>
      <c r="FZB210" s="83"/>
      <c r="FZC210" s="83"/>
      <c r="FZD210" s="83"/>
      <c r="FZE210" s="83"/>
      <c r="FZF210" s="83"/>
      <c r="FZG210" s="83"/>
      <c r="FZH210" s="83"/>
      <c r="FZI210" s="83"/>
      <c r="FZJ210" s="83"/>
      <c r="FZK210" s="83"/>
      <c r="FZL210" s="83"/>
      <c r="FZM210" s="83"/>
      <c r="FZN210" s="83"/>
      <c r="FZO210" s="83"/>
      <c r="FZP210" s="83"/>
      <c r="FZQ210" s="83"/>
      <c r="FZR210" s="83"/>
      <c r="FZS210" s="83"/>
      <c r="FZT210" s="83"/>
      <c r="FZU210" s="83"/>
      <c r="FZV210" s="83"/>
      <c r="FZW210" s="83"/>
      <c r="FZX210" s="83"/>
      <c r="FZY210" s="83"/>
      <c r="FZZ210" s="83"/>
      <c r="GAA210" s="83"/>
      <c r="GAB210" s="83"/>
      <c r="GAC210" s="83"/>
      <c r="GAD210" s="83"/>
      <c r="GAE210" s="83"/>
      <c r="GAF210" s="83"/>
      <c r="GAG210" s="83"/>
      <c r="GAH210" s="83"/>
      <c r="GAI210" s="83"/>
      <c r="GAJ210" s="83"/>
      <c r="GAK210" s="83"/>
      <c r="GAL210" s="83"/>
      <c r="GAM210" s="83"/>
      <c r="GAN210" s="83"/>
      <c r="GAO210" s="83"/>
      <c r="GAP210" s="83"/>
      <c r="GAQ210" s="83"/>
      <c r="GAR210" s="83"/>
      <c r="GAS210" s="83"/>
      <c r="GAT210" s="83"/>
      <c r="GAU210" s="83"/>
      <c r="GAV210" s="83"/>
      <c r="GAW210" s="83"/>
      <c r="GAX210" s="83"/>
      <c r="GAY210" s="83"/>
      <c r="GAZ210" s="83"/>
      <c r="GBA210" s="83"/>
      <c r="GBB210" s="83"/>
      <c r="GBC210" s="83"/>
      <c r="GBD210" s="83"/>
      <c r="GBE210" s="83"/>
      <c r="GBF210" s="83"/>
      <c r="GBG210" s="83"/>
      <c r="GBH210" s="83"/>
      <c r="GBI210" s="83"/>
      <c r="GBJ210" s="83"/>
      <c r="GBK210" s="83"/>
      <c r="GBL210" s="83"/>
      <c r="GBM210" s="83"/>
      <c r="GBN210" s="83"/>
      <c r="GBO210" s="83"/>
      <c r="GBP210" s="83"/>
      <c r="GBQ210" s="83"/>
      <c r="GBR210" s="83"/>
      <c r="GBS210" s="83"/>
      <c r="GBT210" s="83"/>
      <c r="GBU210" s="83"/>
      <c r="GBV210" s="83"/>
      <c r="GBW210" s="83"/>
      <c r="GBX210" s="83"/>
      <c r="GBY210" s="83"/>
      <c r="GBZ210" s="83"/>
      <c r="GCA210" s="83"/>
      <c r="GCB210" s="83"/>
      <c r="GCC210" s="83"/>
      <c r="GCD210" s="83"/>
      <c r="GCE210" s="83"/>
      <c r="GCF210" s="83"/>
      <c r="GCG210" s="83"/>
      <c r="GCH210" s="83"/>
      <c r="GCI210" s="83"/>
      <c r="GCJ210" s="83"/>
      <c r="GCK210" s="83"/>
      <c r="GCL210" s="83"/>
      <c r="GCM210" s="83"/>
      <c r="GCN210" s="83"/>
      <c r="GCO210" s="83"/>
      <c r="GCP210" s="83"/>
      <c r="GCQ210" s="83"/>
      <c r="GCR210" s="83"/>
      <c r="GCS210" s="83"/>
      <c r="GCT210" s="83"/>
      <c r="GCU210" s="83"/>
      <c r="GCV210" s="83"/>
      <c r="GCW210" s="83"/>
      <c r="GCX210" s="83"/>
      <c r="GCY210" s="83"/>
      <c r="GCZ210" s="83"/>
      <c r="GDA210" s="83"/>
      <c r="GDB210" s="83"/>
      <c r="GDC210" s="83"/>
      <c r="GDD210" s="83"/>
      <c r="GDE210" s="83"/>
      <c r="GDF210" s="83"/>
      <c r="GDG210" s="83"/>
      <c r="GDH210" s="83"/>
      <c r="GDI210" s="83"/>
      <c r="GDJ210" s="83"/>
      <c r="GDK210" s="83"/>
      <c r="GDL210" s="83"/>
      <c r="GDM210" s="83"/>
      <c r="GDN210" s="83"/>
      <c r="GDO210" s="83"/>
      <c r="GDP210" s="83"/>
      <c r="GDQ210" s="83"/>
      <c r="GDR210" s="83"/>
      <c r="GDS210" s="83"/>
      <c r="GDT210" s="83"/>
      <c r="GDU210" s="83"/>
      <c r="GDV210" s="83"/>
      <c r="GDW210" s="83"/>
      <c r="GDX210" s="83"/>
      <c r="GDY210" s="83"/>
      <c r="GDZ210" s="83"/>
      <c r="GEA210" s="83"/>
      <c r="GEB210" s="83"/>
      <c r="GEC210" s="83"/>
      <c r="GED210" s="83"/>
      <c r="GEE210" s="83"/>
      <c r="GEF210" s="83"/>
      <c r="GEG210" s="83"/>
      <c r="GEH210" s="83"/>
      <c r="GEI210" s="83"/>
      <c r="GEJ210" s="83"/>
      <c r="GEK210" s="83"/>
      <c r="GEL210" s="83"/>
      <c r="GEM210" s="83"/>
      <c r="GEN210" s="83"/>
      <c r="GEO210" s="83"/>
      <c r="GEP210" s="83"/>
      <c r="GEQ210" s="83"/>
      <c r="GER210" s="83"/>
      <c r="GES210" s="83"/>
      <c r="GET210" s="83"/>
      <c r="GEU210" s="83"/>
      <c r="GEV210" s="83"/>
      <c r="GEW210" s="83"/>
      <c r="GEX210" s="83"/>
      <c r="GEY210" s="83"/>
      <c r="GEZ210" s="83"/>
      <c r="GFA210" s="83"/>
      <c r="GFB210" s="83"/>
      <c r="GFC210" s="83"/>
      <c r="GFD210" s="83"/>
      <c r="GFE210" s="83"/>
      <c r="GFF210" s="83"/>
      <c r="GFG210" s="83"/>
      <c r="GFH210" s="83"/>
      <c r="GFI210" s="83"/>
      <c r="GFJ210" s="83"/>
      <c r="GFK210" s="83"/>
      <c r="GFL210" s="83"/>
      <c r="GFM210" s="83"/>
      <c r="GFN210" s="83"/>
      <c r="GFO210" s="83"/>
      <c r="GFP210" s="83"/>
      <c r="GFQ210" s="83"/>
      <c r="GFR210" s="83"/>
      <c r="GFS210" s="83"/>
      <c r="GFT210" s="83"/>
      <c r="GFU210" s="83"/>
      <c r="GFV210" s="83"/>
      <c r="GFW210" s="83"/>
      <c r="GFX210" s="83"/>
      <c r="GFY210" s="83"/>
      <c r="GFZ210" s="83"/>
      <c r="GGA210" s="83"/>
      <c r="GGB210" s="83"/>
      <c r="GGC210" s="83"/>
      <c r="GGD210" s="83"/>
      <c r="GGE210" s="83"/>
      <c r="GGF210" s="83"/>
      <c r="GGG210" s="83"/>
      <c r="GGH210" s="83"/>
      <c r="GGI210" s="83"/>
      <c r="GGJ210" s="83"/>
      <c r="GGK210" s="83"/>
      <c r="GGL210" s="83"/>
      <c r="GGM210" s="83"/>
      <c r="GGN210" s="83"/>
      <c r="GGO210" s="83"/>
      <c r="GGP210" s="83"/>
      <c r="GGQ210" s="83"/>
      <c r="GGR210" s="83"/>
      <c r="GGS210" s="83"/>
      <c r="GGT210" s="83"/>
      <c r="GGU210" s="83"/>
      <c r="GGV210" s="83"/>
      <c r="GGW210" s="83"/>
      <c r="GGX210" s="83"/>
      <c r="GGY210" s="83"/>
      <c r="GGZ210" s="83"/>
      <c r="GHA210" s="83"/>
      <c r="GHB210" s="83"/>
      <c r="GHC210" s="83"/>
      <c r="GHD210" s="83"/>
      <c r="GHE210" s="83"/>
      <c r="GHF210" s="83"/>
      <c r="GHG210" s="83"/>
      <c r="GHH210" s="83"/>
      <c r="GHI210" s="83"/>
      <c r="GHJ210" s="83"/>
      <c r="GHK210" s="83"/>
      <c r="GHL210" s="83"/>
      <c r="GHM210" s="83"/>
      <c r="GHN210" s="83"/>
      <c r="GHO210" s="83"/>
      <c r="GHP210" s="83"/>
      <c r="GHQ210" s="83"/>
      <c r="GHR210" s="83"/>
      <c r="GHS210" s="83"/>
      <c r="GHT210" s="83"/>
      <c r="GHU210" s="83"/>
      <c r="GHV210" s="83"/>
      <c r="GHW210" s="83"/>
      <c r="GHX210" s="83"/>
      <c r="GHY210" s="83"/>
      <c r="GHZ210" s="83"/>
      <c r="GIA210" s="83"/>
      <c r="GIB210" s="83"/>
      <c r="GIC210" s="83"/>
      <c r="GID210" s="83"/>
      <c r="GIE210" s="83"/>
      <c r="GIF210" s="83"/>
      <c r="GIG210" s="83"/>
      <c r="GIH210" s="83"/>
      <c r="GII210" s="83"/>
      <c r="GIJ210" s="83"/>
      <c r="GIK210" s="83"/>
      <c r="GIL210" s="83"/>
      <c r="GIM210" s="83"/>
      <c r="GIN210" s="83"/>
      <c r="GIO210" s="83"/>
      <c r="GIP210" s="83"/>
      <c r="GIQ210" s="83"/>
      <c r="GIR210" s="83"/>
      <c r="GIS210" s="83"/>
      <c r="GIT210" s="83"/>
      <c r="GIU210" s="83"/>
      <c r="GIV210" s="83"/>
      <c r="GIW210" s="83"/>
      <c r="GIX210" s="83"/>
      <c r="GIY210" s="83"/>
      <c r="GIZ210" s="83"/>
      <c r="GJA210" s="83"/>
      <c r="GJB210" s="83"/>
      <c r="GJC210" s="83"/>
      <c r="GJD210" s="83"/>
      <c r="GJE210" s="83"/>
      <c r="GJF210" s="83"/>
      <c r="GJG210" s="83"/>
      <c r="GJH210" s="83"/>
      <c r="GJI210" s="83"/>
      <c r="GJJ210" s="83"/>
      <c r="GJK210" s="83"/>
      <c r="GJL210" s="83"/>
      <c r="GJM210" s="83"/>
      <c r="GJN210" s="83"/>
      <c r="GJO210" s="83"/>
      <c r="GJP210" s="83"/>
      <c r="GJQ210" s="83"/>
      <c r="GJR210" s="83"/>
      <c r="GJS210" s="83"/>
      <c r="GJT210" s="83"/>
      <c r="GJU210" s="83"/>
      <c r="GJV210" s="83"/>
      <c r="GJW210" s="83"/>
      <c r="GJX210" s="83"/>
      <c r="GJY210" s="83"/>
      <c r="GJZ210" s="83"/>
      <c r="GKA210" s="83"/>
      <c r="GKB210" s="83"/>
      <c r="GKC210" s="83"/>
      <c r="GKD210" s="83"/>
      <c r="GKE210" s="83"/>
      <c r="GKF210" s="83"/>
      <c r="GKG210" s="83"/>
      <c r="GKH210" s="83"/>
      <c r="GKI210" s="83"/>
      <c r="GKJ210" s="83"/>
      <c r="GKK210" s="83"/>
      <c r="GKL210" s="83"/>
      <c r="GKM210" s="83"/>
      <c r="GKN210" s="83"/>
      <c r="GKO210" s="83"/>
      <c r="GKP210" s="83"/>
      <c r="GKQ210" s="83"/>
      <c r="GKR210" s="83"/>
      <c r="GKS210" s="83"/>
      <c r="GKT210" s="83"/>
      <c r="GKU210" s="83"/>
      <c r="GKV210" s="83"/>
      <c r="GKW210" s="83"/>
      <c r="GKX210" s="83"/>
      <c r="GKY210" s="83"/>
      <c r="GKZ210" s="83"/>
      <c r="GLA210" s="83"/>
      <c r="GLB210" s="83"/>
      <c r="GLC210" s="83"/>
      <c r="GLD210" s="83"/>
      <c r="GLE210" s="83"/>
      <c r="GLF210" s="83"/>
      <c r="GLG210" s="83"/>
      <c r="GLH210" s="83"/>
      <c r="GLI210" s="83"/>
      <c r="GLJ210" s="83"/>
      <c r="GLK210" s="83"/>
      <c r="GLL210" s="83"/>
      <c r="GLM210" s="83"/>
      <c r="GLN210" s="83"/>
      <c r="GLO210" s="83"/>
      <c r="GLP210" s="83"/>
      <c r="GLQ210" s="83"/>
      <c r="GLR210" s="83"/>
      <c r="GLS210" s="83"/>
      <c r="GLT210" s="83"/>
      <c r="GLU210" s="83"/>
      <c r="GLV210" s="83"/>
      <c r="GLW210" s="83"/>
      <c r="GLX210" s="83"/>
      <c r="GLY210" s="83"/>
      <c r="GLZ210" s="83"/>
      <c r="GMA210" s="83"/>
      <c r="GMB210" s="83"/>
      <c r="GMC210" s="83"/>
      <c r="GMD210" s="83"/>
      <c r="GME210" s="83"/>
      <c r="GMF210" s="83"/>
      <c r="GMG210" s="83"/>
      <c r="GMH210" s="83"/>
      <c r="GMI210" s="83"/>
      <c r="GMJ210" s="83"/>
      <c r="GMK210" s="83"/>
      <c r="GML210" s="83"/>
      <c r="GMM210" s="83"/>
      <c r="GMN210" s="83"/>
      <c r="GMO210" s="83"/>
      <c r="GMP210" s="83"/>
      <c r="GMQ210" s="83"/>
      <c r="GMR210" s="83"/>
      <c r="GMS210" s="83"/>
      <c r="GMT210" s="83"/>
      <c r="GMU210" s="83"/>
      <c r="GMV210" s="83"/>
      <c r="GMW210" s="83"/>
      <c r="GMX210" s="83"/>
      <c r="GMY210" s="83"/>
      <c r="GMZ210" s="83"/>
      <c r="GNA210" s="83"/>
      <c r="GNB210" s="83"/>
      <c r="GNC210" s="83"/>
      <c r="GND210" s="83"/>
      <c r="GNE210" s="83"/>
      <c r="GNF210" s="83"/>
      <c r="GNG210" s="83"/>
      <c r="GNH210" s="83"/>
      <c r="GNI210" s="83"/>
      <c r="GNJ210" s="83"/>
      <c r="GNK210" s="83"/>
      <c r="GNL210" s="83"/>
      <c r="GNM210" s="83"/>
      <c r="GNN210" s="83"/>
      <c r="GNO210" s="83"/>
      <c r="GNP210" s="83"/>
      <c r="GNQ210" s="83"/>
      <c r="GNR210" s="83"/>
      <c r="GNS210" s="83"/>
      <c r="GNT210" s="83"/>
      <c r="GNU210" s="83"/>
      <c r="GNV210" s="83"/>
      <c r="GNW210" s="83"/>
      <c r="GNX210" s="83"/>
      <c r="GNY210" s="83"/>
      <c r="GNZ210" s="83"/>
      <c r="GOA210" s="83"/>
      <c r="GOB210" s="83"/>
      <c r="GOC210" s="83"/>
      <c r="GOD210" s="83"/>
      <c r="GOE210" s="83"/>
      <c r="GOF210" s="83"/>
      <c r="GOG210" s="83"/>
      <c r="GOH210" s="83"/>
      <c r="GOI210" s="83"/>
      <c r="GOJ210" s="83"/>
      <c r="GOK210" s="83"/>
      <c r="GOL210" s="83"/>
      <c r="GOM210" s="83"/>
      <c r="GON210" s="83"/>
      <c r="GOO210" s="83"/>
      <c r="GOP210" s="83"/>
      <c r="GOQ210" s="83"/>
      <c r="GOR210" s="83"/>
      <c r="GOS210" s="83"/>
      <c r="GOT210" s="83"/>
      <c r="GOU210" s="83"/>
      <c r="GOV210" s="83"/>
      <c r="GOW210" s="83"/>
      <c r="GOX210" s="83"/>
      <c r="GOY210" s="83"/>
      <c r="GOZ210" s="83"/>
      <c r="GPA210" s="83"/>
      <c r="GPB210" s="83"/>
      <c r="GPC210" s="83"/>
      <c r="GPD210" s="83"/>
      <c r="GPE210" s="83"/>
      <c r="GPF210" s="83"/>
      <c r="GPG210" s="83"/>
      <c r="GPH210" s="83"/>
      <c r="GPI210" s="83"/>
      <c r="GPJ210" s="83"/>
      <c r="GPK210" s="83"/>
      <c r="GPL210" s="83"/>
      <c r="GPM210" s="83"/>
      <c r="GPN210" s="83"/>
      <c r="GPO210" s="83"/>
      <c r="GPP210" s="83"/>
      <c r="GPQ210" s="83"/>
      <c r="GPR210" s="83"/>
      <c r="GPS210" s="83"/>
      <c r="GPT210" s="83"/>
      <c r="GPU210" s="83"/>
      <c r="GPV210" s="83"/>
      <c r="GPW210" s="83"/>
      <c r="GPX210" s="83"/>
      <c r="GPY210" s="83"/>
      <c r="GPZ210" s="83"/>
      <c r="GQA210" s="83"/>
      <c r="GQB210" s="83"/>
      <c r="GQC210" s="83"/>
      <c r="GQD210" s="83"/>
      <c r="GQE210" s="83"/>
      <c r="GQF210" s="83"/>
      <c r="GQG210" s="83"/>
      <c r="GQH210" s="83"/>
      <c r="GQI210" s="83"/>
      <c r="GQJ210" s="83"/>
      <c r="GQK210" s="83"/>
      <c r="GQL210" s="83"/>
      <c r="GQM210" s="83"/>
      <c r="GQN210" s="83"/>
      <c r="GQO210" s="83"/>
      <c r="GQP210" s="83"/>
      <c r="GQQ210" s="83"/>
      <c r="GQR210" s="83"/>
      <c r="GQS210" s="83"/>
      <c r="GQT210" s="83"/>
      <c r="GQU210" s="83"/>
      <c r="GQV210" s="83"/>
      <c r="GQW210" s="83"/>
      <c r="GQX210" s="83"/>
      <c r="GQY210" s="83"/>
      <c r="GQZ210" s="83"/>
      <c r="GRA210" s="83"/>
      <c r="GRB210" s="83"/>
      <c r="GRC210" s="83"/>
      <c r="GRD210" s="83"/>
      <c r="GRE210" s="83"/>
      <c r="GRF210" s="83"/>
      <c r="GRG210" s="83"/>
      <c r="GRH210" s="83"/>
      <c r="GRI210" s="83"/>
      <c r="GRJ210" s="83"/>
      <c r="GRK210" s="83"/>
      <c r="GRL210" s="83"/>
      <c r="GRM210" s="83"/>
      <c r="GRN210" s="83"/>
      <c r="GRO210" s="83"/>
      <c r="GRP210" s="83"/>
      <c r="GRQ210" s="83"/>
      <c r="GRR210" s="83"/>
      <c r="GRS210" s="83"/>
      <c r="GRT210" s="83"/>
      <c r="GRU210" s="83"/>
      <c r="GRV210" s="83"/>
      <c r="GRW210" s="83"/>
      <c r="GRX210" s="83"/>
      <c r="GRY210" s="83"/>
      <c r="GRZ210" s="83"/>
      <c r="GSA210" s="83"/>
      <c r="GSB210" s="83"/>
      <c r="GSC210" s="83"/>
      <c r="GSD210" s="83"/>
      <c r="GSE210" s="83"/>
      <c r="GSF210" s="83"/>
      <c r="GSG210" s="83"/>
      <c r="GSH210" s="83"/>
      <c r="GSI210" s="83"/>
      <c r="GSJ210" s="83"/>
      <c r="GSK210" s="83"/>
      <c r="GSL210" s="83"/>
      <c r="GSM210" s="83"/>
      <c r="GSN210" s="83"/>
      <c r="GSO210" s="83"/>
      <c r="GSP210" s="83"/>
      <c r="GSQ210" s="83"/>
      <c r="GSR210" s="83"/>
      <c r="GSS210" s="83"/>
      <c r="GST210" s="83"/>
      <c r="GSU210" s="83"/>
      <c r="GSV210" s="83"/>
      <c r="GSW210" s="83"/>
      <c r="GSX210" s="83"/>
      <c r="GSY210" s="83"/>
      <c r="GSZ210" s="83"/>
      <c r="GTA210" s="83"/>
      <c r="GTB210" s="83"/>
      <c r="GTC210" s="83"/>
      <c r="GTD210" s="83"/>
      <c r="GTE210" s="83"/>
      <c r="GTF210" s="83"/>
      <c r="GTG210" s="83"/>
      <c r="GTH210" s="83"/>
      <c r="GTI210" s="83"/>
      <c r="GTJ210" s="83"/>
      <c r="GTK210" s="83"/>
      <c r="GTL210" s="83"/>
      <c r="GTM210" s="83"/>
      <c r="GTN210" s="83"/>
      <c r="GTO210" s="83"/>
      <c r="GTP210" s="83"/>
      <c r="GTQ210" s="83"/>
      <c r="GTR210" s="83"/>
      <c r="GTS210" s="83"/>
      <c r="GTT210" s="83"/>
      <c r="GTU210" s="83"/>
      <c r="GTV210" s="83"/>
      <c r="GTW210" s="83"/>
      <c r="GTX210" s="83"/>
      <c r="GTY210" s="83"/>
      <c r="GTZ210" s="83"/>
      <c r="GUA210" s="83"/>
      <c r="GUB210" s="83"/>
      <c r="GUC210" s="83"/>
      <c r="GUD210" s="83"/>
      <c r="GUE210" s="83"/>
      <c r="GUF210" s="83"/>
      <c r="GUG210" s="83"/>
      <c r="GUH210" s="83"/>
      <c r="GUI210" s="83"/>
      <c r="GUJ210" s="83"/>
      <c r="GUK210" s="83"/>
      <c r="GUL210" s="83"/>
      <c r="GUM210" s="83"/>
      <c r="GUN210" s="83"/>
      <c r="GUO210" s="83"/>
      <c r="GUP210" s="83"/>
      <c r="GUQ210" s="83"/>
      <c r="GUR210" s="83"/>
      <c r="GUS210" s="83"/>
      <c r="GUT210" s="83"/>
      <c r="GUU210" s="83"/>
      <c r="GUV210" s="83"/>
      <c r="GUW210" s="83"/>
      <c r="GUX210" s="83"/>
      <c r="GUY210" s="83"/>
      <c r="GUZ210" s="83"/>
      <c r="GVA210" s="83"/>
      <c r="GVB210" s="83"/>
      <c r="GVC210" s="83"/>
      <c r="GVD210" s="83"/>
      <c r="GVE210" s="83"/>
      <c r="GVF210" s="83"/>
      <c r="GVG210" s="83"/>
      <c r="GVH210" s="83"/>
      <c r="GVI210" s="83"/>
      <c r="GVJ210" s="83"/>
      <c r="GVK210" s="83"/>
      <c r="GVL210" s="83"/>
      <c r="GVM210" s="83"/>
      <c r="GVN210" s="83"/>
      <c r="GVO210" s="83"/>
      <c r="GVP210" s="83"/>
      <c r="GVQ210" s="83"/>
      <c r="GVR210" s="83"/>
      <c r="GVS210" s="83"/>
      <c r="GVT210" s="83"/>
      <c r="GVU210" s="83"/>
      <c r="GVV210" s="83"/>
      <c r="GVW210" s="83"/>
      <c r="GVX210" s="83"/>
      <c r="GVY210" s="83"/>
      <c r="GVZ210" s="83"/>
      <c r="GWA210" s="83"/>
      <c r="GWB210" s="83"/>
      <c r="GWC210" s="83"/>
      <c r="GWD210" s="83"/>
      <c r="GWE210" s="83"/>
      <c r="GWF210" s="83"/>
      <c r="GWG210" s="83"/>
      <c r="GWH210" s="83"/>
      <c r="GWI210" s="83"/>
      <c r="GWJ210" s="83"/>
      <c r="GWK210" s="83"/>
      <c r="GWL210" s="83"/>
      <c r="GWM210" s="83"/>
      <c r="GWN210" s="83"/>
      <c r="GWO210" s="83"/>
      <c r="GWP210" s="83"/>
      <c r="GWQ210" s="83"/>
      <c r="GWR210" s="83"/>
      <c r="GWS210" s="83"/>
      <c r="GWT210" s="83"/>
      <c r="GWU210" s="83"/>
      <c r="GWV210" s="83"/>
      <c r="GWW210" s="83"/>
      <c r="GWX210" s="83"/>
      <c r="GWY210" s="83"/>
      <c r="GWZ210" s="83"/>
      <c r="GXA210" s="83"/>
      <c r="GXB210" s="83"/>
      <c r="GXC210" s="83"/>
      <c r="GXD210" s="83"/>
      <c r="GXE210" s="83"/>
      <c r="GXF210" s="83"/>
      <c r="GXG210" s="83"/>
      <c r="GXH210" s="83"/>
      <c r="GXI210" s="83"/>
      <c r="GXJ210" s="83"/>
      <c r="GXK210" s="83"/>
      <c r="GXL210" s="83"/>
      <c r="GXM210" s="83"/>
      <c r="GXN210" s="83"/>
      <c r="GXO210" s="83"/>
      <c r="GXP210" s="83"/>
      <c r="GXQ210" s="83"/>
      <c r="GXR210" s="83"/>
      <c r="GXS210" s="83"/>
      <c r="GXT210" s="83"/>
      <c r="GXU210" s="83"/>
      <c r="GXV210" s="83"/>
      <c r="GXW210" s="83"/>
      <c r="GXX210" s="83"/>
      <c r="GXY210" s="83"/>
      <c r="GXZ210" s="83"/>
      <c r="GYA210" s="83"/>
      <c r="GYB210" s="83"/>
      <c r="GYC210" s="83"/>
      <c r="GYD210" s="83"/>
      <c r="GYE210" s="83"/>
      <c r="GYF210" s="83"/>
      <c r="GYG210" s="83"/>
      <c r="GYH210" s="83"/>
      <c r="GYI210" s="83"/>
      <c r="GYJ210" s="83"/>
      <c r="GYK210" s="83"/>
      <c r="GYL210" s="83"/>
      <c r="GYM210" s="83"/>
      <c r="GYN210" s="83"/>
      <c r="GYO210" s="83"/>
      <c r="GYP210" s="83"/>
      <c r="GYQ210" s="83"/>
      <c r="GYR210" s="83"/>
      <c r="GYS210" s="83"/>
      <c r="GYT210" s="83"/>
      <c r="GYU210" s="83"/>
      <c r="GYV210" s="83"/>
      <c r="GYW210" s="83"/>
      <c r="GYX210" s="83"/>
      <c r="GYY210" s="83"/>
      <c r="GYZ210" s="83"/>
      <c r="GZA210" s="83"/>
      <c r="GZB210" s="83"/>
      <c r="GZC210" s="83"/>
      <c r="GZD210" s="83"/>
      <c r="GZE210" s="83"/>
      <c r="GZF210" s="83"/>
      <c r="GZG210" s="83"/>
      <c r="GZH210" s="83"/>
      <c r="GZI210" s="83"/>
      <c r="GZJ210" s="83"/>
      <c r="GZK210" s="83"/>
      <c r="GZL210" s="83"/>
      <c r="GZM210" s="83"/>
      <c r="GZN210" s="83"/>
      <c r="GZO210" s="83"/>
      <c r="GZP210" s="83"/>
      <c r="GZQ210" s="83"/>
      <c r="GZR210" s="83"/>
      <c r="GZS210" s="83"/>
      <c r="GZT210" s="83"/>
      <c r="GZU210" s="83"/>
      <c r="GZV210" s="83"/>
      <c r="GZW210" s="83"/>
      <c r="GZX210" s="83"/>
      <c r="GZY210" s="83"/>
      <c r="GZZ210" s="83"/>
      <c r="HAA210" s="83"/>
      <c r="HAB210" s="83"/>
      <c r="HAC210" s="83"/>
      <c r="HAD210" s="83"/>
      <c r="HAE210" s="83"/>
      <c r="HAF210" s="83"/>
      <c r="HAG210" s="83"/>
      <c r="HAH210" s="83"/>
      <c r="HAI210" s="83"/>
      <c r="HAJ210" s="83"/>
      <c r="HAK210" s="83"/>
      <c r="HAL210" s="83"/>
      <c r="HAM210" s="83"/>
      <c r="HAN210" s="83"/>
      <c r="HAO210" s="83"/>
      <c r="HAP210" s="83"/>
      <c r="HAQ210" s="83"/>
      <c r="HAR210" s="83"/>
      <c r="HAS210" s="83"/>
      <c r="HAT210" s="83"/>
      <c r="HAU210" s="83"/>
      <c r="HAV210" s="83"/>
      <c r="HAW210" s="83"/>
      <c r="HAX210" s="83"/>
      <c r="HAY210" s="83"/>
      <c r="HAZ210" s="83"/>
      <c r="HBA210" s="83"/>
      <c r="HBB210" s="83"/>
      <c r="HBC210" s="83"/>
      <c r="HBD210" s="83"/>
      <c r="HBE210" s="83"/>
      <c r="HBF210" s="83"/>
      <c r="HBG210" s="83"/>
      <c r="HBH210" s="83"/>
      <c r="HBI210" s="83"/>
      <c r="HBJ210" s="83"/>
      <c r="HBK210" s="83"/>
      <c r="HBL210" s="83"/>
      <c r="HBM210" s="83"/>
      <c r="HBN210" s="83"/>
      <c r="HBO210" s="83"/>
      <c r="HBP210" s="83"/>
      <c r="HBQ210" s="83"/>
      <c r="HBR210" s="83"/>
      <c r="HBS210" s="83"/>
      <c r="HBT210" s="83"/>
      <c r="HBU210" s="83"/>
      <c r="HBV210" s="83"/>
      <c r="HBW210" s="83"/>
      <c r="HBX210" s="83"/>
      <c r="HBY210" s="83"/>
      <c r="HBZ210" s="83"/>
      <c r="HCA210" s="83"/>
      <c r="HCB210" s="83"/>
      <c r="HCC210" s="83"/>
      <c r="HCD210" s="83"/>
      <c r="HCE210" s="83"/>
      <c r="HCF210" s="83"/>
      <c r="HCG210" s="83"/>
      <c r="HCH210" s="83"/>
      <c r="HCI210" s="83"/>
      <c r="HCJ210" s="83"/>
      <c r="HCK210" s="83"/>
      <c r="HCL210" s="83"/>
      <c r="HCM210" s="83"/>
      <c r="HCN210" s="83"/>
      <c r="HCO210" s="83"/>
      <c r="HCP210" s="83"/>
      <c r="HCQ210" s="83"/>
      <c r="HCR210" s="83"/>
      <c r="HCS210" s="83"/>
      <c r="HCT210" s="83"/>
      <c r="HCU210" s="83"/>
      <c r="HCV210" s="83"/>
      <c r="HCW210" s="83"/>
      <c r="HCX210" s="83"/>
      <c r="HCY210" s="83"/>
      <c r="HCZ210" s="83"/>
      <c r="HDA210" s="83"/>
      <c r="HDB210" s="83"/>
      <c r="HDC210" s="83"/>
      <c r="HDD210" s="83"/>
      <c r="HDE210" s="83"/>
      <c r="HDF210" s="83"/>
      <c r="HDG210" s="83"/>
      <c r="HDH210" s="83"/>
      <c r="HDI210" s="83"/>
      <c r="HDJ210" s="83"/>
      <c r="HDK210" s="83"/>
      <c r="HDL210" s="83"/>
      <c r="HDM210" s="83"/>
      <c r="HDN210" s="83"/>
      <c r="HDO210" s="83"/>
      <c r="HDP210" s="83"/>
      <c r="HDQ210" s="83"/>
      <c r="HDR210" s="83"/>
      <c r="HDS210" s="83"/>
      <c r="HDT210" s="83"/>
      <c r="HDU210" s="83"/>
      <c r="HDV210" s="83"/>
      <c r="HDW210" s="83"/>
      <c r="HDX210" s="83"/>
      <c r="HDY210" s="83"/>
      <c r="HDZ210" s="83"/>
      <c r="HEA210" s="83"/>
      <c r="HEB210" s="83"/>
      <c r="HEC210" s="83"/>
      <c r="HED210" s="83"/>
      <c r="HEE210" s="83"/>
      <c r="HEF210" s="83"/>
      <c r="HEG210" s="83"/>
      <c r="HEH210" s="83"/>
      <c r="HEI210" s="83"/>
      <c r="HEJ210" s="83"/>
      <c r="HEK210" s="83"/>
      <c r="HEL210" s="83"/>
      <c r="HEM210" s="83"/>
      <c r="HEN210" s="83"/>
      <c r="HEO210" s="83"/>
      <c r="HEP210" s="83"/>
      <c r="HEQ210" s="83"/>
      <c r="HER210" s="83"/>
      <c r="HES210" s="83"/>
      <c r="HET210" s="83"/>
      <c r="HEU210" s="83"/>
      <c r="HEV210" s="83"/>
      <c r="HEW210" s="83"/>
      <c r="HEX210" s="83"/>
      <c r="HEY210" s="83"/>
      <c r="HEZ210" s="83"/>
      <c r="HFA210" s="83"/>
      <c r="HFB210" s="83"/>
      <c r="HFC210" s="83"/>
      <c r="HFD210" s="83"/>
      <c r="HFE210" s="83"/>
      <c r="HFF210" s="83"/>
      <c r="HFG210" s="83"/>
      <c r="HFH210" s="83"/>
      <c r="HFI210" s="83"/>
      <c r="HFJ210" s="83"/>
      <c r="HFK210" s="83"/>
      <c r="HFL210" s="83"/>
      <c r="HFM210" s="83"/>
      <c r="HFN210" s="83"/>
      <c r="HFO210" s="83"/>
      <c r="HFP210" s="83"/>
      <c r="HFQ210" s="83"/>
      <c r="HFR210" s="83"/>
      <c r="HFS210" s="83"/>
      <c r="HFT210" s="83"/>
      <c r="HFU210" s="83"/>
      <c r="HFV210" s="83"/>
      <c r="HFW210" s="83"/>
      <c r="HFX210" s="83"/>
      <c r="HFY210" s="83"/>
      <c r="HFZ210" s="83"/>
      <c r="HGA210" s="83"/>
      <c r="HGB210" s="83"/>
      <c r="HGC210" s="83"/>
      <c r="HGD210" s="83"/>
      <c r="HGE210" s="83"/>
      <c r="HGF210" s="83"/>
      <c r="HGG210" s="83"/>
      <c r="HGH210" s="83"/>
      <c r="HGI210" s="83"/>
      <c r="HGJ210" s="83"/>
      <c r="HGK210" s="83"/>
      <c r="HGL210" s="83"/>
      <c r="HGM210" s="83"/>
      <c r="HGN210" s="83"/>
      <c r="HGO210" s="83"/>
      <c r="HGP210" s="83"/>
      <c r="HGQ210" s="83"/>
      <c r="HGR210" s="83"/>
      <c r="HGS210" s="83"/>
      <c r="HGT210" s="83"/>
      <c r="HGU210" s="83"/>
      <c r="HGV210" s="83"/>
      <c r="HGW210" s="83"/>
      <c r="HGX210" s="83"/>
      <c r="HGY210" s="83"/>
      <c r="HGZ210" s="83"/>
      <c r="HHA210" s="83"/>
      <c r="HHB210" s="83"/>
      <c r="HHC210" s="83"/>
      <c r="HHD210" s="83"/>
      <c r="HHE210" s="83"/>
      <c r="HHF210" s="83"/>
      <c r="HHG210" s="83"/>
      <c r="HHH210" s="83"/>
      <c r="HHI210" s="83"/>
      <c r="HHJ210" s="83"/>
      <c r="HHK210" s="83"/>
      <c r="HHL210" s="83"/>
      <c r="HHM210" s="83"/>
      <c r="HHN210" s="83"/>
      <c r="HHO210" s="83"/>
      <c r="HHP210" s="83"/>
      <c r="HHQ210" s="83"/>
      <c r="HHR210" s="83"/>
      <c r="HHS210" s="83"/>
      <c r="HHT210" s="83"/>
      <c r="HHU210" s="83"/>
      <c r="HHV210" s="83"/>
      <c r="HHW210" s="83"/>
      <c r="HHX210" s="83"/>
      <c r="HHY210" s="83"/>
      <c r="HHZ210" s="83"/>
      <c r="HIA210" s="83"/>
      <c r="HIB210" s="83"/>
      <c r="HIC210" s="83"/>
      <c r="HID210" s="83"/>
      <c r="HIE210" s="83"/>
      <c r="HIF210" s="83"/>
      <c r="HIG210" s="83"/>
      <c r="HIH210" s="83"/>
      <c r="HII210" s="83"/>
      <c r="HIJ210" s="83"/>
      <c r="HIK210" s="83"/>
      <c r="HIL210" s="83"/>
      <c r="HIM210" s="83"/>
      <c r="HIN210" s="83"/>
      <c r="HIO210" s="83"/>
      <c r="HIP210" s="83"/>
      <c r="HIQ210" s="83"/>
      <c r="HIR210" s="83"/>
      <c r="HIS210" s="83"/>
      <c r="HIT210" s="83"/>
      <c r="HIU210" s="83"/>
      <c r="HIV210" s="83"/>
      <c r="HIW210" s="83"/>
      <c r="HIX210" s="83"/>
      <c r="HIY210" s="83"/>
      <c r="HIZ210" s="83"/>
      <c r="HJA210" s="83"/>
      <c r="HJB210" s="83"/>
      <c r="HJC210" s="83"/>
      <c r="HJD210" s="83"/>
      <c r="HJE210" s="83"/>
      <c r="HJF210" s="83"/>
      <c r="HJG210" s="83"/>
      <c r="HJH210" s="83"/>
      <c r="HJI210" s="83"/>
      <c r="HJJ210" s="83"/>
      <c r="HJK210" s="83"/>
      <c r="HJL210" s="83"/>
      <c r="HJM210" s="83"/>
      <c r="HJN210" s="83"/>
      <c r="HJO210" s="83"/>
      <c r="HJP210" s="83"/>
      <c r="HJQ210" s="83"/>
      <c r="HJR210" s="83"/>
      <c r="HJS210" s="83"/>
      <c r="HJT210" s="83"/>
      <c r="HJU210" s="83"/>
      <c r="HJV210" s="83"/>
      <c r="HJW210" s="83"/>
      <c r="HJX210" s="83"/>
      <c r="HJY210" s="83"/>
      <c r="HJZ210" s="83"/>
      <c r="HKA210" s="83"/>
      <c r="HKB210" s="83"/>
      <c r="HKC210" s="83"/>
      <c r="HKD210" s="83"/>
      <c r="HKE210" s="83"/>
      <c r="HKF210" s="83"/>
      <c r="HKG210" s="83"/>
      <c r="HKH210" s="83"/>
      <c r="HKI210" s="83"/>
      <c r="HKJ210" s="83"/>
      <c r="HKK210" s="83"/>
      <c r="HKL210" s="83"/>
      <c r="HKM210" s="83"/>
      <c r="HKN210" s="83"/>
      <c r="HKO210" s="83"/>
      <c r="HKP210" s="83"/>
      <c r="HKQ210" s="83"/>
      <c r="HKR210" s="83"/>
      <c r="HKS210" s="83"/>
      <c r="HKT210" s="83"/>
      <c r="HKU210" s="83"/>
      <c r="HKV210" s="83"/>
      <c r="HKW210" s="83"/>
      <c r="HKX210" s="83"/>
      <c r="HKY210" s="83"/>
      <c r="HKZ210" s="83"/>
      <c r="HLA210" s="83"/>
      <c r="HLB210" s="83"/>
      <c r="HLC210" s="83"/>
      <c r="HLD210" s="83"/>
      <c r="HLE210" s="83"/>
      <c r="HLF210" s="83"/>
      <c r="HLG210" s="83"/>
      <c r="HLH210" s="83"/>
      <c r="HLI210" s="83"/>
      <c r="HLJ210" s="83"/>
      <c r="HLK210" s="83"/>
      <c r="HLL210" s="83"/>
      <c r="HLM210" s="83"/>
      <c r="HLN210" s="83"/>
      <c r="HLO210" s="83"/>
      <c r="HLP210" s="83"/>
      <c r="HLQ210" s="83"/>
      <c r="HLR210" s="83"/>
      <c r="HLS210" s="83"/>
      <c r="HLT210" s="83"/>
      <c r="HLU210" s="83"/>
      <c r="HLV210" s="83"/>
      <c r="HLW210" s="83"/>
      <c r="HLX210" s="83"/>
      <c r="HLY210" s="83"/>
      <c r="HLZ210" s="83"/>
      <c r="HMA210" s="83"/>
      <c r="HMB210" s="83"/>
      <c r="HMC210" s="83"/>
      <c r="HMD210" s="83"/>
      <c r="HME210" s="83"/>
      <c r="HMF210" s="83"/>
      <c r="HMG210" s="83"/>
      <c r="HMH210" s="83"/>
      <c r="HMI210" s="83"/>
      <c r="HMJ210" s="83"/>
      <c r="HMK210" s="83"/>
      <c r="HML210" s="83"/>
      <c r="HMM210" s="83"/>
      <c r="HMN210" s="83"/>
      <c r="HMO210" s="83"/>
      <c r="HMP210" s="83"/>
      <c r="HMQ210" s="83"/>
      <c r="HMR210" s="83"/>
      <c r="HMS210" s="83"/>
      <c r="HMT210" s="83"/>
      <c r="HMU210" s="83"/>
      <c r="HMV210" s="83"/>
      <c r="HMW210" s="83"/>
      <c r="HMX210" s="83"/>
      <c r="HMY210" s="83"/>
      <c r="HMZ210" s="83"/>
      <c r="HNA210" s="83"/>
      <c r="HNB210" s="83"/>
      <c r="HNC210" s="83"/>
      <c r="HND210" s="83"/>
      <c r="HNE210" s="83"/>
      <c r="HNF210" s="83"/>
      <c r="HNG210" s="83"/>
      <c r="HNH210" s="83"/>
      <c r="HNI210" s="83"/>
      <c r="HNJ210" s="83"/>
      <c r="HNK210" s="83"/>
      <c r="HNL210" s="83"/>
      <c r="HNM210" s="83"/>
      <c r="HNN210" s="83"/>
      <c r="HNO210" s="83"/>
      <c r="HNP210" s="83"/>
      <c r="HNQ210" s="83"/>
      <c r="HNR210" s="83"/>
      <c r="HNS210" s="83"/>
      <c r="HNT210" s="83"/>
      <c r="HNU210" s="83"/>
      <c r="HNV210" s="83"/>
      <c r="HNW210" s="83"/>
      <c r="HNX210" s="83"/>
      <c r="HNY210" s="83"/>
      <c r="HNZ210" s="83"/>
      <c r="HOA210" s="83"/>
      <c r="HOB210" s="83"/>
      <c r="HOC210" s="83"/>
      <c r="HOD210" s="83"/>
      <c r="HOE210" s="83"/>
      <c r="HOF210" s="83"/>
      <c r="HOG210" s="83"/>
      <c r="HOH210" s="83"/>
      <c r="HOI210" s="83"/>
      <c r="HOJ210" s="83"/>
      <c r="HOK210" s="83"/>
      <c r="HOL210" s="83"/>
      <c r="HOM210" s="83"/>
      <c r="HON210" s="83"/>
      <c r="HOO210" s="83"/>
      <c r="HOP210" s="83"/>
      <c r="HOQ210" s="83"/>
      <c r="HOR210" s="83"/>
      <c r="HOS210" s="83"/>
      <c r="HOT210" s="83"/>
      <c r="HOU210" s="83"/>
      <c r="HOV210" s="83"/>
      <c r="HOW210" s="83"/>
      <c r="HOX210" s="83"/>
      <c r="HOY210" s="83"/>
      <c r="HOZ210" s="83"/>
      <c r="HPA210" s="83"/>
      <c r="HPB210" s="83"/>
      <c r="HPC210" s="83"/>
      <c r="HPD210" s="83"/>
      <c r="HPE210" s="83"/>
      <c r="HPF210" s="83"/>
      <c r="HPG210" s="83"/>
      <c r="HPH210" s="83"/>
      <c r="HPI210" s="83"/>
      <c r="HPJ210" s="83"/>
      <c r="HPK210" s="83"/>
      <c r="HPL210" s="83"/>
      <c r="HPM210" s="83"/>
      <c r="HPN210" s="83"/>
      <c r="HPO210" s="83"/>
      <c r="HPP210" s="83"/>
      <c r="HPQ210" s="83"/>
      <c r="HPR210" s="83"/>
      <c r="HPS210" s="83"/>
      <c r="HPT210" s="83"/>
      <c r="HPU210" s="83"/>
      <c r="HPV210" s="83"/>
      <c r="HPW210" s="83"/>
      <c r="HPX210" s="83"/>
      <c r="HPY210" s="83"/>
      <c r="HPZ210" s="83"/>
      <c r="HQA210" s="83"/>
      <c r="HQB210" s="83"/>
      <c r="HQC210" s="83"/>
      <c r="HQD210" s="83"/>
      <c r="HQE210" s="83"/>
      <c r="HQF210" s="83"/>
      <c r="HQG210" s="83"/>
      <c r="HQH210" s="83"/>
      <c r="HQI210" s="83"/>
      <c r="HQJ210" s="83"/>
      <c r="HQK210" s="83"/>
      <c r="HQL210" s="83"/>
      <c r="HQM210" s="83"/>
      <c r="HQN210" s="83"/>
      <c r="HQO210" s="83"/>
      <c r="HQP210" s="83"/>
      <c r="HQQ210" s="83"/>
      <c r="HQR210" s="83"/>
      <c r="HQS210" s="83"/>
      <c r="HQT210" s="83"/>
      <c r="HQU210" s="83"/>
      <c r="HQV210" s="83"/>
      <c r="HQW210" s="83"/>
      <c r="HQX210" s="83"/>
      <c r="HQY210" s="83"/>
      <c r="HQZ210" s="83"/>
      <c r="HRA210" s="83"/>
      <c r="HRB210" s="83"/>
      <c r="HRC210" s="83"/>
      <c r="HRD210" s="83"/>
      <c r="HRE210" s="83"/>
      <c r="HRF210" s="83"/>
      <c r="HRG210" s="83"/>
      <c r="HRH210" s="83"/>
      <c r="HRI210" s="83"/>
      <c r="HRJ210" s="83"/>
      <c r="HRK210" s="83"/>
      <c r="HRL210" s="83"/>
      <c r="HRM210" s="83"/>
      <c r="HRN210" s="83"/>
      <c r="HRO210" s="83"/>
      <c r="HRP210" s="83"/>
      <c r="HRQ210" s="83"/>
      <c r="HRR210" s="83"/>
      <c r="HRS210" s="83"/>
      <c r="HRT210" s="83"/>
      <c r="HRU210" s="83"/>
      <c r="HRV210" s="83"/>
      <c r="HRW210" s="83"/>
      <c r="HRX210" s="83"/>
      <c r="HRY210" s="83"/>
      <c r="HRZ210" s="83"/>
      <c r="HSA210" s="83"/>
      <c r="HSB210" s="83"/>
      <c r="HSC210" s="83"/>
      <c r="HSD210" s="83"/>
      <c r="HSE210" s="83"/>
      <c r="HSF210" s="83"/>
      <c r="HSG210" s="83"/>
      <c r="HSH210" s="83"/>
      <c r="HSI210" s="83"/>
      <c r="HSJ210" s="83"/>
      <c r="HSK210" s="83"/>
      <c r="HSL210" s="83"/>
      <c r="HSM210" s="83"/>
      <c r="HSN210" s="83"/>
      <c r="HSO210" s="83"/>
      <c r="HSP210" s="83"/>
      <c r="HSQ210" s="83"/>
      <c r="HSR210" s="83"/>
      <c r="HSS210" s="83"/>
      <c r="HST210" s="83"/>
      <c r="HSU210" s="83"/>
      <c r="HSV210" s="83"/>
      <c r="HSW210" s="83"/>
      <c r="HSX210" s="83"/>
      <c r="HSY210" s="83"/>
      <c r="HSZ210" s="83"/>
      <c r="HTA210" s="83"/>
      <c r="HTB210" s="83"/>
      <c r="HTC210" s="83"/>
      <c r="HTD210" s="83"/>
      <c r="HTE210" s="83"/>
      <c r="HTF210" s="83"/>
      <c r="HTG210" s="83"/>
      <c r="HTH210" s="83"/>
      <c r="HTI210" s="83"/>
      <c r="HTJ210" s="83"/>
      <c r="HTK210" s="83"/>
      <c r="HTL210" s="83"/>
      <c r="HTM210" s="83"/>
      <c r="HTN210" s="83"/>
      <c r="HTO210" s="83"/>
      <c r="HTP210" s="83"/>
      <c r="HTQ210" s="83"/>
      <c r="HTR210" s="83"/>
      <c r="HTS210" s="83"/>
      <c r="HTT210" s="83"/>
      <c r="HTU210" s="83"/>
      <c r="HTV210" s="83"/>
      <c r="HTW210" s="83"/>
      <c r="HTX210" s="83"/>
      <c r="HTY210" s="83"/>
      <c r="HTZ210" s="83"/>
      <c r="HUA210" s="83"/>
      <c r="HUB210" s="83"/>
      <c r="HUC210" s="83"/>
      <c r="HUD210" s="83"/>
      <c r="HUE210" s="83"/>
      <c r="HUF210" s="83"/>
      <c r="HUG210" s="83"/>
      <c r="HUH210" s="83"/>
      <c r="HUI210" s="83"/>
      <c r="HUJ210" s="83"/>
      <c r="HUK210" s="83"/>
      <c r="HUL210" s="83"/>
      <c r="HUM210" s="83"/>
      <c r="HUN210" s="83"/>
      <c r="HUO210" s="83"/>
      <c r="HUP210" s="83"/>
      <c r="HUQ210" s="83"/>
      <c r="HUR210" s="83"/>
      <c r="HUS210" s="83"/>
      <c r="HUT210" s="83"/>
      <c r="HUU210" s="83"/>
      <c r="HUV210" s="83"/>
      <c r="HUW210" s="83"/>
      <c r="HUX210" s="83"/>
      <c r="HUY210" s="83"/>
      <c r="HUZ210" s="83"/>
      <c r="HVA210" s="83"/>
      <c r="HVB210" s="83"/>
      <c r="HVC210" s="83"/>
      <c r="HVD210" s="83"/>
      <c r="HVE210" s="83"/>
      <c r="HVF210" s="83"/>
      <c r="HVG210" s="83"/>
      <c r="HVH210" s="83"/>
      <c r="HVI210" s="83"/>
      <c r="HVJ210" s="83"/>
      <c r="HVK210" s="83"/>
      <c r="HVL210" s="83"/>
      <c r="HVM210" s="83"/>
      <c r="HVN210" s="83"/>
      <c r="HVO210" s="83"/>
      <c r="HVP210" s="83"/>
      <c r="HVQ210" s="83"/>
      <c r="HVR210" s="83"/>
      <c r="HVS210" s="83"/>
      <c r="HVT210" s="83"/>
      <c r="HVU210" s="83"/>
      <c r="HVV210" s="83"/>
      <c r="HVW210" s="83"/>
      <c r="HVX210" s="83"/>
      <c r="HVY210" s="83"/>
      <c r="HVZ210" s="83"/>
      <c r="HWA210" s="83"/>
      <c r="HWB210" s="83"/>
      <c r="HWC210" s="83"/>
      <c r="HWD210" s="83"/>
      <c r="HWE210" s="83"/>
      <c r="HWF210" s="83"/>
      <c r="HWG210" s="83"/>
      <c r="HWH210" s="83"/>
      <c r="HWI210" s="83"/>
      <c r="HWJ210" s="83"/>
      <c r="HWK210" s="83"/>
      <c r="HWL210" s="83"/>
      <c r="HWM210" s="83"/>
      <c r="HWN210" s="83"/>
      <c r="HWO210" s="83"/>
      <c r="HWP210" s="83"/>
      <c r="HWQ210" s="83"/>
      <c r="HWR210" s="83"/>
      <c r="HWS210" s="83"/>
      <c r="HWT210" s="83"/>
      <c r="HWU210" s="83"/>
      <c r="HWV210" s="83"/>
      <c r="HWW210" s="83"/>
      <c r="HWX210" s="83"/>
      <c r="HWY210" s="83"/>
      <c r="HWZ210" s="83"/>
      <c r="HXA210" s="83"/>
      <c r="HXB210" s="83"/>
      <c r="HXC210" s="83"/>
      <c r="HXD210" s="83"/>
      <c r="HXE210" s="83"/>
      <c r="HXF210" s="83"/>
      <c r="HXG210" s="83"/>
      <c r="HXH210" s="83"/>
      <c r="HXI210" s="83"/>
      <c r="HXJ210" s="83"/>
      <c r="HXK210" s="83"/>
      <c r="HXL210" s="83"/>
      <c r="HXM210" s="83"/>
      <c r="HXN210" s="83"/>
      <c r="HXO210" s="83"/>
      <c r="HXP210" s="83"/>
      <c r="HXQ210" s="83"/>
      <c r="HXR210" s="83"/>
      <c r="HXS210" s="83"/>
      <c r="HXT210" s="83"/>
      <c r="HXU210" s="83"/>
      <c r="HXV210" s="83"/>
      <c r="HXW210" s="83"/>
      <c r="HXX210" s="83"/>
      <c r="HXY210" s="83"/>
      <c r="HXZ210" s="83"/>
      <c r="HYA210" s="83"/>
      <c r="HYB210" s="83"/>
      <c r="HYC210" s="83"/>
      <c r="HYD210" s="83"/>
      <c r="HYE210" s="83"/>
      <c r="HYF210" s="83"/>
      <c r="HYG210" s="83"/>
      <c r="HYH210" s="83"/>
      <c r="HYI210" s="83"/>
      <c r="HYJ210" s="83"/>
      <c r="HYK210" s="83"/>
      <c r="HYL210" s="83"/>
      <c r="HYM210" s="83"/>
      <c r="HYN210" s="83"/>
      <c r="HYO210" s="83"/>
      <c r="HYP210" s="83"/>
      <c r="HYQ210" s="83"/>
      <c r="HYR210" s="83"/>
      <c r="HYS210" s="83"/>
      <c r="HYT210" s="83"/>
      <c r="HYU210" s="83"/>
      <c r="HYV210" s="83"/>
      <c r="HYW210" s="83"/>
      <c r="HYX210" s="83"/>
      <c r="HYY210" s="83"/>
      <c r="HYZ210" s="83"/>
      <c r="HZA210" s="83"/>
      <c r="HZB210" s="83"/>
      <c r="HZC210" s="83"/>
      <c r="HZD210" s="83"/>
      <c r="HZE210" s="83"/>
      <c r="HZF210" s="83"/>
      <c r="HZG210" s="83"/>
      <c r="HZH210" s="83"/>
      <c r="HZI210" s="83"/>
      <c r="HZJ210" s="83"/>
      <c r="HZK210" s="83"/>
      <c r="HZL210" s="83"/>
      <c r="HZM210" s="83"/>
      <c r="HZN210" s="83"/>
      <c r="HZO210" s="83"/>
      <c r="HZP210" s="83"/>
      <c r="HZQ210" s="83"/>
      <c r="HZR210" s="83"/>
      <c r="HZS210" s="83"/>
      <c r="HZT210" s="83"/>
      <c r="HZU210" s="83"/>
      <c r="HZV210" s="83"/>
      <c r="HZW210" s="83"/>
      <c r="HZX210" s="83"/>
      <c r="HZY210" s="83"/>
      <c r="HZZ210" s="83"/>
      <c r="IAA210" s="83"/>
      <c r="IAB210" s="83"/>
      <c r="IAC210" s="83"/>
      <c r="IAD210" s="83"/>
      <c r="IAE210" s="83"/>
      <c r="IAF210" s="83"/>
      <c r="IAG210" s="83"/>
      <c r="IAH210" s="83"/>
      <c r="IAI210" s="83"/>
      <c r="IAJ210" s="83"/>
      <c r="IAK210" s="83"/>
      <c r="IAL210" s="83"/>
      <c r="IAM210" s="83"/>
      <c r="IAN210" s="83"/>
      <c r="IAO210" s="83"/>
      <c r="IAP210" s="83"/>
      <c r="IAQ210" s="83"/>
      <c r="IAR210" s="83"/>
      <c r="IAS210" s="83"/>
      <c r="IAT210" s="83"/>
      <c r="IAU210" s="83"/>
      <c r="IAV210" s="83"/>
      <c r="IAW210" s="83"/>
      <c r="IAX210" s="83"/>
      <c r="IAY210" s="83"/>
      <c r="IAZ210" s="83"/>
      <c r="IBA210" s="83"/>
      <c r="IBB210" s="83"/>
      <c r="IBC210" s="83"/>
      <c r="IBD210" s="83"/>
      <c r="IBE210" s="83"/>
      <c r="IBF210" s="83"/>
      <c r="IBG210" s="83"/>
      <c r="IBH210" s="83"/>
      <c r="IBI210" s="83"/>
      <c r="IBJ210" s="83"/>
      <c r="IBK210" s="83"/>
      <c r="IBL210" s="83"/>
      <c r="IBM210" s="83"/>
      <c r="IBN210" s="83"/>
      <c r="IBO210" s="83"/>
      <c r="IBP210" s="83"/>
      <c r="IBQ210" s="83"/>
      <c r="IBR210" s="83"/>
      <c r="IBS210" s="83"/>
      <c r="IBT210" s="83"/>
      <c r="IBU210" s="83"/>
      <c r="IBV210" s="83"/>
      <c r="IBW210" s="83"/>
      <c r="IBX210" s="83"/>
      <c r="IBY210" s="83"/>
      <c r="IBZ210" s="83"/>
      <c r="ICA210" s="83"/>
      <c r="ICB210" s="83"/>
      <c r="ICC210" s="83"/>
      <c r="ICD210" s="83"/>
      <c r="ICE210" s="83"/>
      <c r="ICF210" s="83"/>
      <c r="ICG210" s="83"/>
      <c r="ICH210" s="83"/>
      <c r="ICI210" s="83"/>
      <c r="ICJ210" s="83"/>
      <c r="ICK210" s="83"/>
      <c r="ICL210" s="83"/>
      <c r="ICM210" s="83"/>
      <c r="ICN210" s="83"/>
      <c r="ICO210" s="83"/>
      <c r="ICP210" s="83"/>
      <c r="ICQ210" s="83"/>
      <c r="ICR210" s="83"/>
      <c r="ICS210" s="83"/>
      <c r="ICT210" s="83"/>
      <c r="ICU210" s="83"/>
      <c r="ICV210" s="83"/>
      <c r="ICW210" s="83"/>
      <c r="ICX210" s="83"/>
      <c r="ICY210" s="83"/>
      <c r="ICZ210" s="83"/>
      <c r="IDA210" s="83"/>
      <c r="IDB210" s="83"/>
      <c r="IDC210" s="83"/>
      <c r="IDD210" s="83"/>
      <c r="IDE210" s="83"/>
      <c r="IDF210" s="83"/>
      <c r="IDG210" s="83"/>
      <c r="IDH210" s="83"/>
      <c r="IDI210" s="83"/>
      <c r="IDJ210" s="83"/>
      <c r="IDK210" s="83"/>
      <c r="IDL210" s="83"/>
      <c r="IDM210" s="83"/>
      <c r="IDN210" s="83"/>
      <c r="IDO210" s="83"/>
      <c r="IDP210" s="83"/>
      <c r="IDQ210" s="83"/>
      <c r="IDR210" s="83"/>
      <c r="IDS210" s="83"/>
      <c r="IDT210" s="83"/>
      <c r="IDU210" s="83"/>
      <c r="IDV210" s="83"/>
      <c r="IDW210" s="83"/>
      <c r="IDX210" s="83"/>
      <c r="IDY210" s="83"/>
      <c r="IDZ210" s="83"/>
      <c r="IEA210" s="83"/>
      <c r="IEB210" s="83"/>
      <c r="IEC210" s="83"/>
      <c r="IED210" s="83"/>
      <c r="IEE210" s="83"/>
      <c r="IEF210" s="83"/>
      <c r="IEG210" s="83"/>
      <c r="IEH210" s="83"/>
      <c r="IEI210" s="83"/>
      <c r="IEJ210" s="83"/>
      <c r="IEK210" s="83"/>
      <c r="IEL210" s="83"/>
      <c r="IEM210" s="83"/>
      <c r="IEN210" s="83"/>
      <c r="IEO210" s="83"/>
      <c r="IEP210" s="83"/>
      <c r="IEQ210" s="83"/>
      <c r="IER210" s="83"/>
      <c r="IES210" s="83"/>
      <c r="IET210" s="83"/>
      <c r="IEU210" s="83"/>
      <c r="IEV210" s="83"/>
      <c r="IEW210" s="83"/>
      <c r="IEX210" s="83"/>
      <c r="IEY210" s="83"/>
      <c r="IEZ210" s="83"/>
      <c r="IFA210" s="83"/>
      <c r="IFB210" s="83"/>
      <c r="IFC210" s="83"/>
      <c r="IFD210" s="83"/>
      <c r="IFE210" s="83"/>
      <c r="IFF210" s="83"/>
      <c r="IFG210" s="83"/>
      <c r="IFH210" s="83"/>
      <c r="IFI210" s="83"/>
      <c r="IFJ210" s="83"/>
      <c r="IFK210" s="83"/>
      <c r="IFL210" s="83"/>
      <c r="IFM210" s="83"/>
      <c r="IFN210" s="83"/>
      <c r="IFO210" s="83"/>
      <c r="IFP210" s="83"/>
      <c r="IFQ210" s="83"/>
      <c r="IFR210" s="83"/>
      <c r="IFS210" s="83"/>
      <c r="IFT210" s="83"/>
      <c r="IFU210" s="83"/>
      <c r="IFV210" s="83"/>
      <c r="IFW210" s="83"/>
      <c r="IFX210" s="83"/>
      <c r="IFY210" s="83"/>
      <c r="IFZ210" s="83"/>
      <c r="IGA210" s="83"/>
      <c r="IGB210" s="83"/>
      <c r="IGC210" s="83"/>
      <c r="IGD210" s="83"/>
      <c r="IGE210" s="83"/>
      <c r="IGF210" s="83"/>
      <c r="IGG210" s="83"/>
      <c r="IGH210" s="83"/>
      <c r="IGI210" s="83"/>
      <c r="IGJ210" s="83"/>
      <c r="IGK210" s="83"/>
      <c r="IGL210" s="83"/>
      <c r="IGM210" s="83"/>
      <c r="IGN210" s="83"/>
      <c r="IGO210" s="83"/>
      <c r="IGP210" s="83"/>
      <c r="IGQ210" s="83"/>
      <c r="IGR210" s="83"/>
      <c r="IGS210" s="83"/>
      <c r="IGT210" s="83"/>
      <c r="IGU210" s="83"/>
      <c r="IGV210" s="83"/>
      <c r="IGW210" s="83"/>
      <c r="IGX210" s="83"/>
      <c r="IGY210" s="83"/>
      <c r="IGZ210" s="83"/>
      <c r="IHA210" s="83"/>
      <c r="IHB210" s="83"/>
      <c r="IHC210" s="83"/>
      <c r="IHD210" s="83"/>
      <c r="IHE210" s="83"/>
      <c r="IHF210" s="83"/>
      <c r="IHG210" s="83"/>
      <c r="IHH210" s="83"/>
      <c r="IHI210" s="83"/>
      <c r="IHJ210" s="83"/>
      <c r="IHK210" s="83"/>
      <c r="IHL210" s="83"/>
      <c r="IHM210" s="83"/>
      <c r="IHN210" s="83"/>
      <c r="IHO210" s="83"/>
      <c r="IHP210" s="83"/>
      <c r="IHQ210" s="83"/>
      <c r="IHR210" s="83"/>
      <c r="IHS210" s="83"/>
      <c r="IHT210" s="83"/>
      <c r="IHU210" s="83"/>
      <c r="IHV210" s="83"/>
      <c r="IHW210" s="83"/>
      <c r="IHX210" s="83"/>
      <c r="IHY210" s="83"/>
      <c r="IHZ210" s="83"/>
      <c r="IIA210" s="83"/>
      <c r="IIB210" s="83"/>
      <c r="IIC210" s="83"/>
      <c r="IID210" s="83"/>
      <c r="IIE210" s="83"/>
      <c r="IIF210" s="83"/>
      <c r="IIG210" s="83"/>
      <c r="IIH210" s="83"/>
      <c r="III210" s="83"/>
      <c r="IIJ210" s="83"/>
      <c r="IIK210" s="83"/>
      <c r="IIL210" s="83"/>
      <c r="IIM210" s="83"/>
      <c r="IIN210" s="83"/>
      <c r="IIO210" s="83"/>
      <c r="IIP210" s="83"/>
      <c r="IIQ210" s="83"/>
      <c r="IIR210" s="83"/>
      <c r="IIS210" s="83"/>
      <c r="IIT210" s="83"/>
      <c r="IIU210" s="83"/>
      <c r="IIV210" s="83"/>
      <c r="IIW210" s="83"/>
      <c r="IIX210" s="83"/>
      <c r="IIY210" s="83"/>
      <c r="IIZ210" s="83"/>
      <c r="IJA210" s="83"/>
      <c r="IJB210" s="83"/>
      <c r="IJC210" s="83"/>
      <c r="IJD210" s="83"/>
      <c r="IJE210" s="83"/>
      <c r="IJF210" s="83"/>
      <c r="IJG210" s="83"/>
      <c r="IJH210" s="83"/>
      <c r="IJI210" s="83"/>
      <c r="IJJ210" s="83"/>
      <c r="IJK210" s="83"/>
      <c r="IJL210" s="83"/>
      <c r="IJM210" s="83"/>
      <c r="IJN210" s="83"/>
      <c r="IJO210" s="83"/>
      <c r="IJP210" s="83"/>
      <c r="IJQ210" s="83"/>
      <c r="IJR210" s="83"/>
      <c r="IJS210" s="83"/>
      <c r="IJT210" s="83"/>
      <c r="IJU210" s="83"/>
      <c r="IJV210" s="83"/>
      <c r="IJW210" s="83"/>
      <c r="IJX210" s="83"/>
      <c r="IJY210" s="83"/>
      <c r="IJZ210" s="83"/>
      <c r="IKA210" s="83"/>
      <c r="IKB210" s="83"/>
      <c r="IKC210" s="83"/>
      <c r="IKD210" s="83"/>
      <c r="IKE210" s="83"/>
      <c r="IKF210" s="83"/>
      <c r="IKG210" s="83"/>
      <c r="IKH210" s="83"/>
      <c r="IKI210" s="83"/>
      <c r="IKJ210" s="83"/>
      <c r="IKK210" s="83"/>
      <c r="IKL210" s="83"/>
      <c r="IKM210" s="83"/>
      <c r="IKN210" s="83"/>
      <c r="IKO210" s="83"/>
      <c r="IKP210" s="83"/>
      <c r="IKQ210" s="83"/>
      <c r="IKR210" s="83"/>
      <c r="IKS210" s="83"/>
      <c r="IKT210" s="83"/>
      <c r="IKU210" s="83"/>
      <c r="IKV210" s="83"/>
      <c r="IKW210" s="83"/>
      <c r="IKX210" s="83"/>
      <c r="IKY210" s="83"/>
      <c r="IKZ210" s="83"/>
      <c r="ILA210" s="83"/>
      <c r="ILB210" s="83"/>
      <c r="ILC210" s="83"/>
      <c r="ILD210" s="83"/>
      <c r="ILE210" s="83"/>
      <c r="ILF210" s="83"/>
      <c r="ILG210" s="83"/>
      <c r="ILH210" s="83"/>
      <c r="ILI210" s="83"/>
      <c r="ILJ210" s="83"/>
      <c r="ILK210" s="83"/>
      <c r="ILL210" s="83"/>
      <c r="ILM210" s="83"/>
      <c r="ILN210" s="83"/>
      <c r="ILO210" s="83"/>
      <c r="ILP210" s="83"/>
      <c r="ILQ210" s="83"/>
      <c r="ILR210" s="83"/>
      <c r="ILS210" s="83"/>
      <c r="ILT210" s="83"/>
      <c r="ILU210" s="83"/>
      <c r="ILV210" s="83"/>
      <c r="ILW210" s="83"/>
      <c r="ILX210" s="83"/>
      <c r="ILY210" s="83"/>
      <c r="ILZ210" s="83"/>
      <c r="IMA210" s="83"/>
      <c r="IMB210" s="83"/>
      <c r="IMC210" s="83"/>
      <c r="IMD210" s="83"/>
      <c r="IME210" s="83"/>
      <c r="IMF210" s="83"/>
      <c r="IMG210" s="83"/>
      <c r="IMH210" s="83"/>
      <c r="IMI210" s="83"/>
      <c r="IMJ210" s="83"/>
      <c r="IMK210" s="83"/>
      <c r="IML210" s="83"/>
      <c r="IMM210" s="83"/>
      <c r="IMN210" s="83"/>
      <c r="IMO210" s="83"/>
      <c r="IMP210" s="83"/>
      <c r="IMQ210" s="83"/>
      <c r="IMR210" s="83"/>
      <c r="IMS210" s="83"/>
      <c r="IMT210" s="83"/>
      <c r="IMU210" s="83"/>
      <c r="IMV210" s="83"/>
      <c r="IMW210" s="83"/>
      <c r="IMX210" s="83"/>
      <c r="IMY210" s="83"/>
      <c r="IMZ210" s="83"/>
      <c r="INA210" s="83"/>
      <c r="INB210" s="83"/>
      <c r="INC210" s="83"/>
      <c r="IND210" s="83"/>
      <c r="INE210" s="83"/>
      <c r="INF210" s="83"/>
      <c r="ING210" s="83"/>
      <c r="INH210" s="83"/>
      <c r="INI210" s="83"/>
      <c r="INJ210" s="83"/>
      <c r="INK210" s="83"/>
      <c r="INL210" s="83"/>
      <c r="INM210" s="83"/>
      <c r="INN210" s="83"/>
      <c r="INO210" s="83"/>
      <c r="INP210" s="83"/>
      <c r="INQ210" s="83"/>
      <c r="INR210" s="83"/>
      <c r="INS210" s="83"/>
      <c r="INT210" s="83"/>
      <c r="INU210" s="83"/>
      <c r="INV210" s="83"/>
      <c r="INW210" s="83"/>
      <c r="INX210" s="83"/>
      <c r="INY210" s="83"/>
      <c r="INZ210" s="83"/>
      <c r="IOA210" s="83"/>
      <c r="IOB210" s="83"/>
      <c r="IOC210" s="83"/>
      <c r="IOD210" s="83"/>
      <c r="IOE210" s="83"/>
      <c r="IOF210" s="83"/>
      <c r="IOG210" s="83"/>
      <c r="IOH210" s="83"/>
      <c r="IOI210" s="83"/>
      <c r="IOJ210" s="83"/>
      <c r="IOK210" s="83"/>
      <c r="IOL210" s="83"/>
      <c r="IOM210" s="83"/>
      <c r="ION210" s="83"/>
      <c r="IOO210" s="83"/>
      <c r="IOP210" s="83"/>
      <c r="IOQ210" s="83"/>
      <c r="IOR210" s="83"/>
      <c r="IOS210" s="83"/>
      <c r="IOT210" s="83"/>
      <c r="IOU210" s="83"/>
      <c r="IOV210" s="83"/>
      <c r="IOW210" s="83"/>
      <c r="IOX210" s="83"/>
      <c r="IOY210" s="83"/>
      <c r="IOZ210" s="83"/>
      <c r="IPA210" s="83"/>
      <c r="IPB210" s="83"/>
      <c r="IPC210" s="83"/>
      <c r="IPD210" s="83"/>
      <c r="IPE210" s="83"/>
      <c r="IPF210" s="83"/>
      <c r="IPG210" s="83"/>
      <c r="IPH210" s="83"/>
      <c r="IPI210" s="83"/>
      <c r="IPJ210" s="83"/>
      <c r="IPK210" s="83"/>
      <c r="IPL210" s="83"/>
      <c r="IPM210" s="83"/>
      <c r="IPN210" s="83"/>
      <c r="IPO210" s="83"/>
      <c r="IPP210" s="83"/>
      <c r="IPQ210" s="83"/>
      <c r="IPR210" s="83"/>
      <c r="IPS210" s="83"/>
      <c r="IPT210" s="83"/>
      <c r="IPU210" s="83"/>
      <c r="IPV210" s="83"/>
      <c r="IPW210" s="83"/>
      <c r="IPX210" s="83"/>
      <c r="IPY210" s="83"/>
      <c r="IPZ210" s="83"/>
      <c r="IQA210" s="83"/>
      <c r="IQB210" s="83"/>
      <c r="IQC210" s="83"/>
      <c r="IQD210" s="83"/>
      <c r="IQE210" s="83"/>
      <c r="IQF210" s="83"/>
      <c r="IQG210" s="83"/>
      <c r="IQH210" s="83"/>
      <c r="IQI210" s="83"/>
      <c r="IQJ210" s="83"/>
      <c r="IQK210" s="83"/>
      <c r="IQL210" s="83"/>
      <c r="IQM210" s="83"/>
      <c r="IQN210" s="83"/>
      <c r="IQO210" s="83"/>
      <c r="IQP210" s="83"/>
      <c r="IQQ210" s="83"/>
      <c r="IQR210" s="83"/>
      <c r="IQS210" s="83"/>
      <c r="IQT210" s="83"/>
      <c r="IQU210" s="83"/>
      <c r="IQV210" s="83"/>
      <c r="IQW210" s="83"/>
      <c r="IQX210" s="83"/>
      <c r="IQY210" s="83"/>
      <c r="IQZ210" s="83"/>
      <c r="IRA210" s="83"/>
      <c r="IRB210" s="83"/>
      <c r="IRC210" s="83"/>
      <c r="IRD210" s="83"/>
      <c r="IRE210" s="83"/>
      <c r="IRF210" s="83"/>
      <c r="IRG210" s="83"/>
      <c r="IRH210" s="83"/>
      <c r="IRI210" s="83"/>
      <c r="IRJ210" s="83"/>
      <c r="IRK210" s="83"/>
      <c r="IRL210" s="83"/>
      <c r="IRM210" s="83"/>
      <c r="IRN210" s="83"/>
      <c r="IRO210" s="83"/>
      <c r="IRP210" s="83"/>
      <c r="IRQ210" s="83"/>
      <c r="IRR210" s="83"/>
      <c r="IRS210" s="83"/>
      <c r="IRT210" s="83"/>
      <c r="IRU210" s="83"/>
      <c r="IRV210" s="83"/>
      <c r="IRW210" s="83"/>
      <c r="IRX210" s="83"/>
      <c r="IRY210" s="83"/>
      <c r="IRZ210" s="83"/>
      <c r="ISA210" s="83"/>
      <c r="ISB210" s="83"/>
      <c r="ISC210" s="83"/>
      <c r="ISD210" s="83"/>
      <c r="ISE210" s="83"/>
      <c r="ISF210" s="83"/>
      <c r="ISG210" s="83"/>
      <c r="ISH210" s="83"/>
      <c r="ISI210" s="83"/>
      <c r="ISJ210" s="83"/>
      <c r="ISK210" s="83"/>
      <c r="ISL210" s="83"/>
      <c r="ISM210" s="83"/>
      <c r="ISN210" s="83"/>
      <c r="ISO210" s="83"/>
      <c r="ISP210" s="83"/>
      <c r="ISQ210" s="83"/>
      <c r="ISR210" s="83"/>
      <c r="ISS210" s="83"/>
      <c r="IST210" s="83"/>
      <c r="ISU210" s="83"/>
      <c r="ISV210" s="83"/>
      <c r="ISW210" s="83"/>
      <c r="ISX210" s="83"/>
      <c r="ISY210" s="83"/>
      <c r="ISZ210" s="83"/>
      <c r="ITA210" s="83"/>
      <c r="ITB210" s="83"/>
      <c r="ITC210" s="83"/>
      <c r="ITD210" s="83"/>
      <c r="ITE210" s="83"/>
      <c r="ITF210" s="83"/>
      <c r="ITG210" s="83"/>
      <c r="ITH210" s="83"/>
      <c r="ITI210" s="83"/>
      <c r="ITJ210" s="83"/>
      <c r="ITK210" s="83"/>
      <c r="ITL210" s="83"/>
      <c r="ITM210" s="83"/>
      <c r="ITN210" s="83"/>
      <c r="ITO210" s="83"/>
      <c r="ITP210" s="83"/>
      <c r="ITQ210" s="83"/>
      <c r="ITR210" s="83"/>
      <c r="ITS210" s="83"/>
      <c r="ITT210" s="83"/>
      <c r="ITU210" s="83"/>
      <c r="ITV210" s="83"/>
      <c r="ITW210" s="83"/>
      <c r="ITX210" s="83"/>
      <c r="ITY210" s="83"/>
      <c r="ITZ210" s="83"/>
      <c r="IUA210" s="83"/>
      <c r="IUB210" s="83"/>
      <c r="IUC210" s="83"/>
      <c r="IUD210" s="83"/>
      <c r="IUE210" s="83"/>
      <c r="IUF210" s="83"/>
      <c r="IUG210" s="83"/>
      <c r="IUH210" s="83"/>
      <c r="IUI210" s="83"/>
      <c r="IUJ210" s="83"/>
      <c r="IUK210" s="83"/>
      <c r="IUL210" s="83"/>
      <c r="IUM210" s="83"/>
      <c r="IUN210" s="83"/>
      <c r="IUO210" s="83"/>
      <c r="IUP210" s="83"/>
      <c r="IUQ210" s="83"/>
      <c r="IUR210" s="83"/>
      <c r="IUS210" s="83"/>
      <c r="IUT210" s="83"/>
      <c r="IUU210" s="83"/>
      <c r="IUV210" s="83"/>
      <c r="IUW210" s="83"/>
      <c r="IUX210" s="83"/>
      <c r="IUY210" s="83"/>
      <c r="IUZ210" s="83"/>
      <c r="IVA210" s="83"/>
      <c r="IVB210" s="83"/>
      <c r="IVC210" s="83"/>
      <c r="IVD210" s="83"/>
      <c r="IVE210" s="83"/>
      <c r="IVF210" s="83"/>
      <c r="IVG210" s="83"/>
      <c r="IVH210" s="83"/>
      <c r="IVI210" s="83"/>
      <c r="IVJ210" s="83"/>
      <c r="IVK210" s="83"/>
      <c r="IVL210" s="83"/>
      <c r="IVM210" s="83"/>
      <c r="IVN210" s="83"/>
      <c r="IVO210" s="83"/>
      <c r="IVP210" s="83"/>
      <c r="IVQ210" s="83"/>
      <c r="IVR210" s="83"/>
      <c r="IVS210" s="83"/>
      <c r="IVT210" s="83"/>
      <c r="IVU210" s="83"/>
      <c r="IVV210" s="83"/>
      <c r="IVW210" s="83"/>
      <c r="IVX210" s="83"/>
      <c r="IVY210" s="83"/>
      <c r="IVZ210" s="83"/>
      <c r="IWA210" s="83"/>
      <c r="IWB210" s="83"/>
      <c r="IWC210" s="83"/>
      <c r="IWD210" s="83"/>
      <c r="IWE210" s="83"/>
      <c r="IWF210" s="83"/>
      <c r="IWG210" s="83"/>
      <c r="IWH210" s="83"/>
      <c r="IWI210" s="83"/>
      <c r="IWJ210" s="83"/>
      <c r="IWK210" s="83"/>
      <c r="IWL210" s="83"/>
      <c r="IWM210" s="83"/>
      <c r="IWN210" s="83"/>
      <c r="IWO210" s="83"/>
      <c r="IWP210" s="83"/>
      <c r="IWQ210" s="83"/>
      <c r="IWR210" s="83"/>
      <c r="IWS210" s="83"/>
      <c r="IWT210" s="83"/>
      <c r="IWU210" s="83"/>
      <c r="IWV210" s="83"/>
      <c r="IWW210" s="83"/>
      <c r="IWX210" s="83"/>
      <c r="IWY210" s="83"/>
      <c r="IWZ210" s="83"/>
      <c r="IXA210" s="83"/>
      <c r="IXB210" s="83"/>
      <c r="IXC210" s="83"/>
      <c r="IXD210" s="83"/>
      <c r="IXE210" s="83"/>
      <c r="IXF210" s="83"/>
      <c r="IXG210" s="83"/>
      <c r="IXH210" s="83"/>
      <c r="IXI210" s="83"/>
      <c r="IXJ210" s="83"/>
      <c r="IXK210" s="83"/>
      <c r="IXL210" s="83"/>
      <c r="IXM210" s="83"/>
      <c r="IXN210" s="83"/>
      <c r="IXO210" s="83"/>
      <c r="IXP210" s="83"/>
      <c r="IXQ210" s="83"/>
      <c r="IXR210" s="83"/>
      <c r="IXS210" s="83"/>
      <c r="IXT210" s="83"/>
      <c r="IXU210" s="83"/>
      <c r="IXV210" s="83"/>
      <c r="IXW210" s="83"/>
      <c r="IXX210" s="83"/>
      <c r="IXY210" s="83"/>
      <c r="IXZ210" s="83"/>
      <c r="IYA210" s="83"/>
      <c r="IYB210" s="83"/>
      <c r="IYC210" s="83"/>
      <c r="IYD210" s="83"/>
      <c r="IYE210" s="83"/>
      <c r="IYF210" s="83"/>
      <c r="IYG210" s="83"/>
      <c r="IYH210" s="83"/>
      <c r="IYI210" s="83"/>
      <c r="IYJ210" s="83"/>
      <c r="IYK210" s="83"/>
      <c r="IYL210" s="83"/>
      <c r="IYM210" s="83"/>
      <c r="IYN210" s="83"/>
      <c r="IYO210" s="83"/>
      <c r="IYP210" s="83"/>
      <c r="IYQ210" s="83"/>
      <c r="IYR210" s="83"/>
      <c r="IYS210" s="83"/>
      <c r="IYT210" s="83"/>
      <c r="IYU210" s="83"/>
      <c r="IYV210" s="83"/>
      <c r="IYW210" s="83"/>
      <c r="IYX210" s="83"/>
      <c r="IYY210" s="83"/>
      <c r="IYZ210" s="83"/>
      <c r="IZA210" s="83"/>
      <c r="IZB210" s="83"/>
      <c r="IZC210" s="83"/>
      <c r="IZD210" s="83"/>
      <c r="IZE210" s="83"/>
      <c r="IZF210" s="83"/>
      <c r="IZG210" s="83"/>
      <c r="IZH210" s="83"/>
      <c r="IZI210" s="83"/>
      <c r="IZJ210" s="83"/>
      <c r="IZK210" s="83"/>
      <c r="IZL210" s="83"/>
      <c r="IZM210" s="83"/>
      <c r="IZN210" s="83"/>
      <c r="IZO210" s="83"/>
      <c r="IZP210" s="83"/>
      <c r="IZQ210" s="83"/>
      <c r="IZR210" s="83"/>
      <c r="IZS210" s="83"/>
      <c r="IZT210" s="83"/>
      <c r="IZU210" s="83"/>
      <c r="IZV210" s="83"/>
      <c r="IZW210" s="83"/>
      <c r="IZX210" s="83"/>
      <c r="IZY210" s="83"/>
      <c r="IZZ210" s="83"/>
      <c r="JAA210" s="83"/>
      <c r="JAB210" s="83"/>
      <c r="JAC210" s="83"/>
      <c r="JAD210" s="83"/>
      <c r="JAE210" s="83"/>
      <c r="JAF210" s="83"/>
      <c r="JAG210" s="83"/>
      <c r="JAH210" s="83"/>
      <c r="JAI210" s="83"/>
      <c r="JAJ210" s="83"/>
      <c r="JAK210" s="83"/>
      <c r="JAL210" s="83"/>
      <c r="JAM210" s="83"/>
      <c r="JAN210" s="83"/>
      <c r="JAO210" s="83"/>
      <c r="JAP210" s="83"/>
      <c r="JAQ210" s="83"/>
      <c r="JAR210" s="83"/>
      <c r="JAS210" s="83"/>
      <c r="JAT210" s="83"/>
      <c r="JAU210" s="83"/>
      <c r="JAV210" s="83"/>
      <c r="JAW210" s="83"/>
      <c r="JAX210" s="83"/>
      <c r="JAY210" s="83"/>
      <c r="JAZ210" s="83"/>
      <c r="JBA210" s="83"/>
      <c r="JBB210" s="83"/>
      <c r="JBC210" s="83"/>
      <c r="JBD210" s="83"/>
      <c r="JBE210" s="83"/>
      <c r="JBF210" s="83"/>
      <c r="JBG210" s="83"/>
      <c r="JBH210" s="83"/>
      <c r="JBI210" s="83"/>
      <c r="JBJ210" s="83"/>
      <c r="JBK210" s="83"/>
      <c r="JBL210" s="83"/>
      <c r="JBM210" s="83"/>
      <c r="JBN210" s="83"/>
      <c r="JBO210" s="83"/>
      <c r="JBP210" s="83"/>
      <c r="JBQ210" s="83"/>
      <c r="JBR210" s="83"/>
      <c r="JBS210" s="83"/>
      <c r="JBT210" s="83"/>
      <c r="JBU210" s="83"/>
      <c r="JBV210" s="83"/>
      <c r="JBW210" s="83"/>
      <c r="JBX210" s="83"/>
      <c r="JBY210" s="83"/>
      <c r="JBZ210" s="83"/>
      <c r="JCA210" s="83"/>
      <c r="JCB210" s="83"/>
      <c r="JCC210" s="83"/>
      <c r="JCD210" s="83"/>
      <c r="JCE210" s="83"/>
      <c r="JCF210" s="83"/>
      <c r="JCG210" s="83"/>
      <c r="JCH210" s="83"/>
      <c r="JCI210" s="83"/>
      <c r="JCJ210" s="83"/>
      <c r="JCK210" s="83"/>
      <c r="JCL210" s="83"/>
      <c r="JCM210" s="83"/>
      <c r="JCN210" s="83"/>
      <c r="JCO210" s="83"/>
      <c r="JCP210" s="83"/>
      <c r="JCQ210" s="83"/>
      <c r="JCR210" s="83"/>
      <c r="JCS210" s="83"/>
      <c r="JCT210" s="83"/>
      <c r="JCU210" s="83"/>
      <c r="JCV210" s="83"/>
      <c r="JCW210" s="83"/>
      <c r="JCX210" s="83"/>
      <c r="JCY210" s="83"/>
      <c r="JCZ210" s="83"/>
      <c r="JDA210" s="83"/>
      <c r="JDB210" s="83"/>
      <c r="JDC210" s="83"/>
      <c r="JDD210" s="83"/>
      <c r="JDE210" s="83"/>
      <c r="JDF210" s="83"/>
      <c r="JDG210" s="83"/>
      <c r="JDH210" s="83"/>
      <c r="JDI210" s="83"/>
      <c r="JDJ210" s="83"/>
      <c r="JDK210" s="83"/>
      <c r="JDL210" s="83"/>
      <c r="JDM210" s="83"/>
      <c r="JDN210" s="83"/>
      <c r="JDO210" s="83"/>
      <c r="JDP210" s="83"/>
      <c r="JDQ210" s="83"/>
      <c r="JDR210" s="83"/>
      <c r="JDS210" s="83"/>
      <c r="JDT210" s="83"/>
      <c r="JDU210" s="83"/>
      <c r="JDV210" s="83"/>
      <c r="JDW210" s="83"/>
      <c r="JDX210" s="83"/>
      <c r="JDY210" s="83"/>
      <c r="JDZ210" s="83"/>
      <c r="JEA210" s="83"/>
      <c r="JEB210" s="83"/>
      <c r="JEC210" s="83"/>
      <c r="JED210" s="83"/>
      <c r="JEE210" s="83"/>
      <c r="JEF210" s="83"/>
      <c r="JEG210" s="83"/>
      <c r="JEH210" s="83"/>
      <c r="JEI210" s="83"/>
      <c r="JEJ210" s="83"/>
      <c r="JEK210" s="83"/>
      <c r="JEL210" s="83"/>
      <c r="JEM210" s="83"/>
      <c r="JEN210" s="83"/>
      <c r="JEO210" s="83"/>
      <c r="JEP210" s="83"/>
      <c r="JEQ210" s="83"/>
      <c r="JER210" s="83"/>
      <c r="JES210" s="83"/>
      <c r="JET210" s="83"/>
      <c r="JEU210" s="83"/>
      <c r="JEV210" s="83"/>
      <c r="JEW210" s="83"/>
      <c r="JEX210" s="83"/>
      <c r="JEY210" s="83"/>
      <c r="JEZ210" s="83"/>
      <c r="JFA210" s="83"/>
      <c r="JFB210" s="83"/>
      <c r="JFC210" s="83"/>
      <c r="JFD210" s="83"/>
      <c r="JFE210" s="83"/>
      <c r="JFF210" s="83"/>
      <c r="JFG210" s="83"/>
      <c r="JFH210" s="83"/>
      <c r="JFI210" s="83"/>
      <c r="JFJ210" s="83"/>
      <c r="JFK210" s="83"/>
      <c r="JFL210" s="83"/>
      <c r="JFM210" s="83"/>
      <c r="JFN210" s="83"/>
      <c r="JFO210" s="83"/>
      <c r="JFP210" s="83"/>
      <c r="JFQ210" s="83"/>
      <c r="JFR210" s="83"/>
      <c r="JFS210" s="83"/>
      <c r="JFT210" s="83"/>
      <c r="JFU210" s="83"/>
      <c r="JFV210" s="83"/>
      <c r="JFW210" s="83"/>
      <c r="JFX210" s="83"/>
      <c r="JFY210" s="83"/>
      <c r="JFZ210" s="83"/>
      <c r="JGA210" s="83"/>
      <c r="JGB210" s="83"/>
      <c r="JGC210" s="83"/>
      <c r="JGD210" s="83"/>
      <c r="JGE210" s="83"/>
      <c r="JGF210" s="83"/>
      <c r="JGG210" s="83"/>
      <c r="JGH210" s="83"/>
      <c r="JGI210" s="83"/>
      <c r="JGJ210" s="83"/>
      <c r="JGK210" s="83"/>
      <c r="JGL210" s="83"/>
      <c r="JGM210" s="83"/>
      <c r="JGN210" s="83"/>
      <c r="JGO210" s="83"/>
      <c r="JGP210" s="83"/>
      <c r="JGQ210" s="83"/>
      <c r="JGR210" s="83"/>
      <c r="JGS210" s="83"/>
      <c r="JGT210" s="83"/>
      <c r="JGU210" s="83"/>
      <c r="JGV210" s="83"/>
      <c r="JGW210" s="83"/>
      <c r="JGX210" s="83"/>
      <c r="JGY210" s="83"/>
      <c r="JGZ210" s="83"/>
      <c r="JHA210" s="83"/>
      <c r="JHB210" s="83"/>
      <c r="JHC210" s="83"/>
      <c r="JHD210" s="83"/>
      <c r="JHE210" s="83"/>
      <c r="JHF210" s="83"/>
      <c r="JHG210" s="83"/>
      <c r="JHH210" s="83"/>
      <c r="JHI210" s="83"/>
      <c r="JHJ210" s="83"/>
      <c r="JHK210" s="83"/>
      <c r="JHL210" s="83"/>
      <c r="JHM210" s="83"/>
      <c r="JHN210" s="83"/>
      <c r="JHO210" s="83"/>
      <c r="JHP210" s="83"/>
      <c r="JHQ210" s="83"/>
      <c r="JHR210" s="83"/>
      <c r="JHS210" s="83"/>
      <c r="JHT210" s="83"/>
      <c r="JHU210" s="83"/>
      <c r="JHV210" s="83"/>
      <c r="JHW210" s="83"/>
      <c r="JHX210" s="83"/>
      <c r="JHY210" s="83"/>
      <c r="JHZ210" s="83"/>
      <c r="JIA210" s="83"/>
      <c r="JIB210" s="83"/>
      <c r="JIC210" s="83"/>
      <c r="JID210" s="83"/>
      <c r="JIE210" s="83"/>
      <c r="JIF210" s="83"/>
      <c r="JIG210" s="83"/>
      <c r="JIH210" s="83"/>
      <c r="JII210" s="83"/>
      <c r="JIJ210" s="83"/>
      <c r="JIK210" s="83"/>
      <c r="JIL210" s="83"/>
      <c r="JIM210" s="83"/>
      <c r="JIN210" s="83"/>
      <c r="JIO210" s="83"/>
      <c r="JIP210" s="83"/>
      <c r="JIQ210" s="83"/>
      <c r="JIR210" s="83"/>
      <c r="JIS210" s="83"/>
      <c r="JIT210" s="83"/>
      <c r="JIU210" s="83"/>
      <c r="JIV210" s="83"/>
      <c r="JIW210" s="83"/>
      <c r="JIX210" s="83"/>
      <c r="JIY210" s="83"/>
      <c r="JIZ210" s="83"/>
      <c r="JJA210" s="83"/>
      <c r="JJB210" s="83"/>
      <c r="JJC210" s="83"/>
      <c r="JJD210" s="83"/>
      <c r="JJE210" s="83"/>
      <c r="JJF210" s="83"/>
      <c r="JJG210" s="83"/>
      <c r="JJH210" s="83"/>
      <c r="JJI210" s="83"/>
      <c r="JJJ210" s="83"/>
      <c r="JJK210" s="83"/>
      <c r="JJL210" s="83"/>
      <c r="JJM210" s="83"/>
      <c r="JJN210" s="83"/>
      <c r="JJO210" s="83"/>
      <c r="JJP210" s="83"/>
      <c r="JJQ210" s="83"/>
      <c r="JJR210" s="83"/>
      <c r="JJS210" s="83"/>
      <c r="JJT210" s="83"/>
      <c r="JJU210" s="83"/>
      <c r="JJV210" s="83"/>
      <c r="JJW210" s="83"/>
      <c r="JJX210" s="83"/>
      <c r="JJY210" s="83"/>
      <c r="JJZ210" s="83"/>
      <c r="JKA210" s="83"/>
      <c r="JKB210" s="83"/>
      <c r="JKC210" s="83"/>
      <c r="JKD210" s="83"/>
      <c r="JKE210" s="83"/>
      <c r="JKF210" s="83"/>
      <c r="JKG210" s="83"/>
      <c r="JKH210" s="83"/>
      <c r="JKI210" s="83"/>
      <c r="JKJ210" s="83"/>
      <c r="JKK210" s="83"/>
      <c r="JKL210" s="83"/>
      <c r="JKM210" s="83"/>
      <c r="JKN210" s="83"/>
      <c r="JKO210" s="83"/>
      <c r="JKP210" s="83"/>
      <c r="JKQ210" s="83"/>
      <c r="JKR210" s="83"/>
      <c r="JKS210" s="83"/>
      <c r="JKT210" s="83"/>
      <c r="JKU210" s="83"/>
      <c r="JKV210" s="83"/>
      <c r="JKW210" s="83"/>
      <c r="JKX210" s="83"/>
      <c r="JKY210" s="83"/>
      <c r="JKZ210" s="83"/>
      <c r="JLA210" s="83"/>
      <c r="JLB210" s="83"/>
      <c r="JLC210" s="83"/>
      <c r="JLD210" s="83"/>
      <c r="JLE210" s="83"/>
      <c r="JLF210" s="83"/>
      <c r="JLG210" s="83"/>
      <c r="JLH210" s="83"/>
      <c r="JLI210" s="83"/>
      <c r="JLJ210" s="83"/>
      <c r="JLK210" s="83"/>
      <c r="JLL210" s="83"/>
      <c r="JLM210" s="83"/>
      <c r="JLN210" s="83"/>
      <c r="JLO210" s="83"/>
      <c r="JLP210" s="83"/>
      <c r="JLQ210" s="83"/>
      <c r="JLR210" s="83"/>
      <c r="JLS210" s="83"/>
      <c r="JLT210" s="83"/>
      <c r="JLU210" s="83"/>
      <c r="JLV210" s="83"/>
      <c r="JLW210" s="83"/>
      <c r="JLX210" s="83"/>
      <c r="JLY210" s="83"/>
      <c r="JLZ210" s="83"/>
      <c r="JMA210" s="83"/>
      <c r="JMB210" s="83"/>
      <c r="JMC210" s="83"/>
      <c r="JMD210" s="83"/>
      <c r="JME210" s="83"/>
      <c r="JMF210" s="83"/>
      <c r="JMG210" s="83"/>
      <c r="JMH210" s="83"/>
      <c r="JMI210" s="83"/>
      <c r="JMJ210" s="83"/>
      <c r="JMK210" s="83"/>
      <c r="JML210" s="83"/>
      <c r="JMM210" s="83"/>
      <c r="JMN210" s="83"/>
      <c r="JMO210" s="83"/>
      <c r="JMP210" s="83"/>
      <c r="JMQ210" s="83"/>
      <c r="JMR210" s="83"/>
      <c r="JMS210" s="83"/>
      <c r="JMT210" s="83"/>
      <c r="JMU210" s="83"/>
      <c r="JMV210" s="83"/>
      <c r="JMW210" s="83"/>
      <c r="JMX210" s="83"/>
      <c r="JMY210" s="83"/>
      <c r="JMZ210" s="83"/>
      <c r="JNA210" s="83"/>
      <c r="JNB210" s="83"/>
      <c r="JNC210" s="83"/>
      <c r="JND210" s="83"/>
      <c r="JNE210" s="83"/>
      <c r="JNF210" s="83"/>
      <c r="JNG210" s="83"/>
      <c r="JNH210" s="83"/>
      <c r="JNI210" s="83"/>
      <c r="JNJ210" s="83"/>
      <c r="JNK210" s="83"/>
      <c r="JNL210" s="83"/>
      <c r="JNM210" s="83"/>
      <c r="JNN210" s="83"/>
      <c r="JNO210" s="83"/>
      <c r="JNP210" s="83"/>
      <c r="JNQ210" s="83"/>
      <c r="JNR210" s="83"/>
      <c r="JNS210" s="83"/>
      <c r="JNT210" s="83"/>
      <c r="JNU210" s="83"/>
      <c r="JNV210" s="83"/>
      <c r="JNW210" s="83"/>
      <c r="JNX210" s="83"/>
      <c r="JNY210" s="83"/>
      <c r="JNZ210" s="83"/>
      <c r="JOA210" s="83"/>
      <c r="JOB210" s="83"/>
      <c r="JOC210" s="83"/>
      <c r="JOD210" s="83"/>
      <c r="JOE210" s="83"/>
      <c r="JOF210" s="83"/>
      <c r="JOG210" s="83"/>
      <c r="JOH210" s="83"/>
      <c r="JOI210" s="83"/>
      <c r="JOJ210" s="83"/>
      <c r="JOK210" s="83"/>
      <c r="JOL210" s="83"/>
      <c r="JOM210" s="83"/>
      <c r="JON210" s="83"/>
      <c r="JOO210" s="83"/>
      <c r="JOP210" s="83"/>
      <c r="JOQ210" s="83"/>
      <c r="JOR210" s="83"/>
      <c r="JOS210" s="83"/>
      <c r="JOT210" s="83"/>
      <c r="JOU210" s="83"/>
      <c r="JOV210" s="83"/>
      <c r="JOW210" s="83"/>
      <c r="JOX210" s="83"/>
      <c r="JOY210" s="83"/>
      <c r="JOZ210" s="83"/>
      <c r="JPA210" s="83"/>
      <c r="JPB210" s="83"/>
      <c r="JPC210" s="83"/>
      <c r="JPD210" s="83"/>
      <c r="JPE210" s="83"/>
      <c r="JPF210" s="83"/>
      <c r="JPG210" s="83"/>
      <c r="JPH210" s="83"/>
      <c r="JPI210" s="83"/>
      <c r="JPJ210" s="83"/>
      <c r="JPK210" s="83"/>
      <c r="JPL210" s="83"/>
      <c r="JPM210" s="83"/>
      <c r="JPN210" s="83"/>
      <c r="JPO210" s="83"/>
      <c r="JPP210" s="83"/>
      <c r="JPQ210" s="83"/>
      <c r="JPR210" s="83"/>
      <c r="JPS210" s="83"/>
      <c r="JPT210" s="83"/>
      <c r="JPU210" s="83"/>
      <c r="JPV210" s="83"/>
      <c r="JPW210" s="83"/>
      <c r="JPX210" s="83"/>
      <c r="JPY210" s="83"/>
      <c r="JPZ210" s="83"/>
      <c r="JQA210" s="83"/>
      <c r="JQB210" s="83"/>
      <c r="JQC210" s="83"/>
      <c r="JQD210" s="83"/>
      <c r="JQE210" s="83"/>
      <c r="JQF210" s="83"/>
      <c r="JQG210" s="83"/>
      <c r="JQH210" s="83"/>
      <c r="JQI210" s="83"/>
      <c r="JQJ210" s="83"/>
      <c r="JQK210" s="83"/>
      <c r="JQL210" s="83"/>
      <c r="JQM210" s="83"/>
      <c r="JQN210" s="83"/>
      <c r="JQO210" s="83"/>
      <c r="JQP210" s="83"/>
      <c r="JQQ210" s="83"/>
      <c r="JQR210" s="83"/>
      <c r="JQS210" s="83"/>
      <c r="JQT210" s="83"/>
      <c r="JQU210" s="83"/>
      <c r="JQV210" s="83"/>
      <c r="JQW210" s="83"/>
      <c r="JQX210" s="83"/>
      <c r="JQY210" s="83"/>
      <c r="JQZ210" s="83"/>
      <c r="JRA210" s="83"/>
      <c r="JRB210" s="83"/>
      <c r="JRC210" s="83"/>
      <c r="JRD210" s="83"/>
      <c r="JRE210" s="83"/>
      <c r="JRF210" s="83"/>
      <c r="JRG210" s="83"/>
      <c r="JRH210" s="83"/>
      <c r="JRI210" s="83"/>
      <c r="JRJ210" s="83"/>
      <c r="JRK210" s="83"/>
      <c r="JRL210" s="83"/>
      <c r="JRM210" s="83"/>
      <c r="JRN210" s="83"/>
      <c r="JRO210" s="83"/>
      <c r="JRP210" s="83"/>
      <c r="JRQ210" s="83"/>
      <c r="JRR210" s="83"/>
      <c r="JRS210" s="83"/>
      <c r="JRT210" s="83"/>
      <c r="JRU210" s="83"/>
      <c r="JRV210" s="83"/>
      <c r="JRW210" s="83"/>
      <c r="JRX210" s="83"/>
      <c r="JRY210" s="83"/>
      <c r="JRZ210" s="83"/>
      <c r="JSA210" s="83"/>
      <c r="JSB210" s="83"/>
      <c r="JSC210" s="83"/>
      <c r="JSD210" s="83"/>
      <c r="JSE210" s="83"/>
      <c r="JSF210" s="83"/>
      <c r="JSG210" s="83"/>
      <c r="JSH210" s="83"/>
      <c r="JSI210" s="83"/>
      <c r="JSJ210" s="83"/>
      <c r="JSK210" s="83"/>
      <c r="JSL210" s="83"/>
      <c r="JSM210" s="83"/>
      <c r="JSN210" s="83"/>
      <c r="JSO210" s="83"/>
      <c r="JSP210" s="83"/>
      <c r="JSQ210" s="83"/>
      <c r="JSR210" s="83"/>
      <c r="JSS210" s="83"/>
      <c r="JST210" s="83"/>
      <c r="JSU210" s="83"/>
      <c r="JSV210" s="83"/>
      <c r="JSW210" s="83"/>
      <c r="JSX210" s="83"/>
      <c r="JSY210" s="83"/>
      <c r="JSZ210" s="83"/>
      <c r="JTA210" s="83"/>
      <c r="JTB210" s="83"/>
      <c r="JTC210" s="83"/>
      <c r="JTD210" s="83"/>
      <c r="JTE210" s="83"/>
      <c r="JTF210" s="83"/>
      <c r="JTG210" s="83"/>
      <c r="JTH210" s="83"/>
      <c r="JTI210" s="83"/>
      <c r="JTJ210" s="83"/>
      <c r="JTK210" s="83"/>
      <c r="JTL210" s="83"/>
      <c r="JTM210" s="83"/>
      <c r="JTN210" s="83"/>
      <c r="JTO210" s="83"/>
      <c r="JTP210" s="83"/>
      <c r="JTQ210" s="83"/>
      <c r="JTR210" s="83"/>
      <c r="JTS210" s="83"/>
      <c r="JTT210" s="83"/>
      <c r="JTU210" s="83"/>
      <c r="JTV210" s="83"/>
      <c r="JTW210" s="83"/>
      <c r="JTX210" s="83"/>
      <c r="JTY210" s="83"/>
      <c r="JTZ210" s="83"/>
      <c r="JUA210" s="83"/>
      <c r="JUB210" s="83"/>
      <c r="JUC210" s="83"/>
      <c r="JUD210" s="83"/>
      <c r="JUE210" s="83"/>
      <c r="JUF210" s="83"/>
      <c r="JUG210" s="83"/>
      <c r="JUH210" s="83"/>
      <c r="JUI210" s="83"/>
      <c r="JUJ210" s="83"/>
      <c r="JUK210" s="83"/>
      <c r="JUL210" s="83"/>
      <c r="JUM210" s="83"/>
      <c r="JUN210" s="83"/>
      <c r="JUO210" s="83"/>
      <c r="JUP210" s="83"/>
      <c r="JUQ210" s="83"/>
      <c r="JUR210" s="83"/>
      <c r="JUS210" s="83"/>
      <c r="JUT210" s="83"/>
      <c r="JUU210" s="83"/>
      <c r="JUV210" s="83"/>
      <c r="JUW210" s="83"/>
      <c r="JUX210" s="83"/>
      <c r="JUY210" s="83"/>
      <c r="JUZ210" s="83"/>
      <c r="JVA210" s="83"/>
      <c r="JVB210" s="83"/>
      <c r="JVC210" s="83"/>
      <c r="JVD210" s="83"/>
      <c r="JVE210" s="83"/>
      <c r="JVF210" s="83"/>
      <c r="JVG210" s="83"/>
      <c r="JVH210" s="83"/>
      <c r="JVI210" s="83"/>
      <c r="JVJ210" s="83"/>
      <c r="JVK210" s="83"/>
      <c r="JVL210" s="83"/>
      <c r="JVM210" s="83"/>
      <c r="JVN210" s="83"/>
      <c r="JVO210" s="83"/>
      <c r="JVP210" s="83"/>
      <c r="JVQ210" s="83"/>
      <c r="JVR210" s="83"/>
      <c r="JVS210" s="83"/>
      <c r="JVT210" s="83"/>
      <c r="JVU210" s="83"/>
      <c r="JVV210" s="83"/>
      <c r="JVW210" s="83"/>
      <c r="JVX210" s="83"/>
      <c r="JVY210" s="83"/>
      <c r="JVZ210" s="83"/>
      <c r="JWA210" s="83"/>
      <c r="JWB210" s="83"/>
      <c r="JWC210" s="83"/>
      <c r="JWD210" s="83"/>
      <c r="JWE210" s="83"/>
      <c r="JWF210" s="83"/>
      <c r="JWG210" s="83"/>
      <c r="JWH210" s="83"/>
      <c r="JWI210" s="83"/>
      <c r="JWJ210" s="83"/>
      <c r="JWK210" s="83"/>
      <c r="JWL210" s="83"/>
      <c r="JWM210" s="83"/>
      <c r="JWN210" s="83"/>
      <c r="JWO210" s="83"/>
      <c r="JWP210" s="83"/>
      <c r="JWQ210" s="83"/>
      <c r="JWR210" s="83"/>
      <c r="JWS210" s="83"/>
      <c r="JWT210" s="83"/>
      <c r="JWU210" s="83"/>
      <c r="JWV210" s="83"/>
      <c r="JWW210" s="83"/>
      <c r="JWX210" s="83"/>
      <c r="JWY210" s="83"/>
      <c r="JWZ210" s="83"/>
      <c r="JXA210" s="83"/>
      <c r="JXB210" s="83"/>
      <c r="JXC210" s="83"/>
      <c r="JXD210" s="83"/>
      <c r="JXE210" s="83"/>
      <c r="JXF210" s="83"/>
      <c r="JXG210" s="83"/>
      <c r="JXH210" s="83"/>
      <c r="JXI210" s="83"/>
      <c r="JXJ210" s="83"/>
      <c r="JXK210" s="83"/>
      <c r="JXL210" s="83"/>
      <c r="JXM210" s="83"/>
      <c r="JXN210" s="83"/>
      <c r="JXO210" s="83"/>
      <c r="JXP210" s="83"/>
      <c r="JXQ210" s="83"/>
      <c r="JXR210" s="83"/>
      <c r="JXS210" s="83"/>
      <c r="JXT210" s="83"/>
      <c r="JXU210" s="83"/>
      <c r="JXV210" s="83"/>
      <c r="JXW210" s="83"/>
      <c r="JXX210" s="83"/>
      <c r="JXY210" s="83"/>
      <c r="JXZ210" s="83"/>
      <c r="JYA210" s="83"/>
      <c r="JYB210" s="83"/>
      <c r="JYC210" s="83"/>
      <c r="JYD210" s="83"/>
      <c r="JYE210" s="83"/>
      <c r="JYF210" s="83"/>
      <c r="JYG210" s="83"/>
      <c r="JYH210" s="83"/>
      <c r="JYI210" s="83"/>
      <c r="JYJ210" s="83"/>
      <c r="JYK210" s="83"/>
      <c r="JYL210" s="83"/>
      <c r="JYM210" s="83"/>
      <c r="JYN210" s="83"/>
      <c r="JYO210" s="83"/>
      <c r="JYP210" s="83"/>
      <c r="JYQ210" s="83"/>
      <c r="JYR210" s="83"/>
      <c r="JYS210" s="83"/>
      <c r="JYT210" s="83"/>
      <c r="JYU210" s="83"/>
      <c r="JYV210" s="83"/>
      <c r="JYW210" s="83"/>
      <c r="JYX210" s="83"/>
      <c r="JYY210" s="83"/>
      <c r="JYZ210" s="83"/>
      <c r="JZA210" s="83"/>
      <c r="JZB210" s="83"/>
      <c r="JZC210" s="83"/>
      <c r="JZD210" s="83"/>
      <c r="JZE210" s="83"/>
      <c r="JZF210" s="83"/>
      <c r="JZG210" s="83"/>
      <c r="JZH210" s="83"/>
      <c r="JZI210" s="83"/>
      <c r="JZJ210" s="83"/>
      <c r="JZK210" s="83"/>
      <c r="JZL210" s="83"/>
      <c r="JZM210" s="83"/>
      <c r="JZN210" s="83"/>
      <c r="JZO210" s="83"/>
      <c r="JZP210" s="83"/>
      <c r="JZQ210" s="83"/>
      <c r="JZR210" s="83"/>
      <c r="JZS210" s="83"/>
      <c r="JZT210" s="83"/>
      <c r="JZU210" s="83"/>
      <c r="JZV210" s="83"/>
      <c r="JZW210" s="83"/>
      <c r="JZX210" s="83"/>
      <c r="JZY210" s="83"/>
      <c r="JZZ210" s="83"/>
      <c r="KAA210" s="83"/>
      <c r="KAB210" s="83"/>
      <c r="KAC210" s="83"/>
      <c r="KAD210" s="83"/>
      <c r="KAE210" s="83"/>
      <c r="KAF210" s="83"/>
      <c r="KAG210" s="83"/>
      <c r="KAH210" s="83"/>
      <c r="KAI210" s="83"/>
      <c r="KAJ210" s="83"/>
      <c r="KAK210" s="83"/>
      <c r="KAL210" s="83"/>
      <c r="KAM210" s="83"/>
      <c r="KAN210" s="83"/>
      <c r="KAO210" s="83"/>
      <c r="KAP210" s="83"/>
      <c r="KAQ210" s="83"/>
      <c r="KAR210" s="83"/>
      <c r="KAS210" s="83"/>
      <c r="KAT210" s="83"/>
      <c r="KAU210" s="83"/>
      <c r="KAV210" s="83"/>
      <c r="KAW210" s="83"/>
      <c r="KAX210" s="83"/>
      <c r="KAY210" s="83"/>
      <c r="KAZ210" s="83"/>
      <c r="KBA210" s="83"/>
      <c r="KBB210" s="83"/>
      <c r="KBC210" s="83"/>
      <c r="KBD210" s="83"/>
      <c r="KBE210" s="83"/>
      <c r="KBF210" s="83"/>
      <c r="KBG210" s="83"/>
      <c r="KBH210" s="83"/>
      <c r="KBI210" s="83"/>
      <c r="KBJ210" s="83"/>
      <c r="KBK210" s="83"/>
      <c r="KBL210" s="83"/>
      <c r="KBM210" s="83"/>
      <c r="KBN210" s="83"/>
      <c r="KBO210" s="83"/>
      <c r="KBP210" s="83"/>
      <c r="KBQ210" s="83"/>
      <c r="KBR210" s="83"/>
      <c r="KBS210" s="83"/>
      <c r="KBT210" s="83"/>
      <c r="KBU210" s="83"/>
      <c r="KBV210" s="83"/>
      <c r="KBW210" s="83"/>
      <c r="KBX210" s="83"/>
      <c r="KBY210" s="83"/>
      <c r="KBZ210" s="83"/>
      <c r="KCA210" s="83"/>
      <c r="KCB210" s="83"/>
      <c r="KCC210" s="83"/>
      <c r="KCD210" s="83"/>
      <c r="KCE210" s="83"/>
      <c r="KCF210" s="83"/>
      <c r="KCG210" s="83"/>
      <c r="KCH210" s="83"/>
      <c r="KCI210" s="83"/>
      <c r="KCJ210" s="83"/>
      <c r="KCK210" s="83"/>
      <c r="KCL210" s="83"/>
      <c r="KCM210" s="83"/>
      <c r="KCN210" s="83"/>
      <c r="KCO210" s="83"/>
      <c r="KCP210" s="83"/>
      <c r="KCQ210" s="83"/>
      <c r="KCR210" s="83"/>
      <c r="KCS210" s="83"/>
      <c r="KCT210" s="83"/>
      <c r="KCU210" s="83"/>
      <c r="KCV210" s="83"/>
      <c r="KCW210" s="83"/>
      <c r="KCX210" s="83"/>
      <c r="KCY210" s="83"/>
      <c r="KCZ210" s="83"/>
      <c r="KDA210" s="83"/>
      <c r="KDB210" s="83"/>
      <c r="KDC210" s="83"/>
      <c r="KDD210" s="83"/>
      <c r="KDE210" s="83"/>
      <c r="KDF210" s="83"/>
      <c r="KDG210" s="83"/>
      <c r="KDH210" s="83"/>
      <c r="KDI210" s="83"/>
      <c r="KDJ210" s="83"/>
      <c r="KDK210" s="83"/>
      <c r="KDL210" s="83"/>
      <c r="KDM210" s="83"/>
      <c r="KDN210" s="83"/>
      <c r="KDO210" s="83"/>
      <c r="KDP210" s="83"/>
      <c r="KDQ210" s="83"/>
      <c r="KDR210" s="83"/>
      <c r="KDS210" s="83"/>
      <c r="KDT210" s="83"/>
      <c r="KDU210" s="83"/>
      <c r="KDV210" s="83"/>
      <c r="KDW210" s="83"/>
      <c r="KDX210" s="83"/>
      <c r="KDY210" s="83"/>
      <c r="KDZ210" s="83"/>
      <c r="KEA210" s="83"/>
      <c r="KEB210" s="83"/>
      <c r="KEC210" s="83"/>
      <c r="KED210" s="83"/>
      <c r="KEE210" s="83"/>
      <c r="KEF210" s="83"/>
      <c r="KEG210" s="83"/>
      <c r="KEH210" s="83"/>
      <c r="KEI210" s="83"/>
      <c r="KEJ210" s="83"/>
      <c r="KEK210" s="83"/>
      <c r="KEL210" s="83"/>
      <c r="KEM210" s="83"/>
      <c r="KEN210" s="83"/>
      <c r="KEO210" s="83"/>
      <c r="KEP210" s="83"/>
      <c r="KEQ210" s="83"/>
      <c r="KER210" s="83"/>
      <c r="KES210" s="83"/>
      <c r="KET210" s="83"/>
      <c r="KEU210" s="83"/>
      <c r="KEV210" s="83"/>
      <c r="KEW210" s="83"/>
      <c r="KEX210" s="83"/>
      <c r="KEY210" s="83"/>
      <c r="KEZ210" s="83"/>
      <c r="KFA210" s="83"/>
      <c r="KFB210" s="83"/>
      <c r="KFC210" s="83"/>
      <c r="KFD210" s="83"/>
      <c r="KFE210" s="83"/>
      <c r="KFF210" s="83"/>
      <c r="KFG210" s="83"/>
      <c r="KFH210" s="83"/>
      <c r="KFI210" s="83"/>
      <c r="KFJ210" s="83"/>
      <c r="KFK210" s="83"/>
      <c r="KFL210" s="83"/>
      <c r="KFM210" s="83"/>
      <c r="KFN210" s="83"/>
      <c r="KFO210" s="83"/>
      <c r="KFP210" s="83"/>
      <c r="KFQ210" s="83"/>
      <c r="KFR210" s="83"/>
      <c r="KFS210" s="83"/>
      <c r="KFT210" s="83"/>
      <c r="KFU210" s="83"/>
      <c r="KFV210" s="83"/>
      <c r="KFW210" s="83"/>
      <c r="KFX210" s="83"/>
      <c r="KFY210" s="83"/>
      <c r="KFZ210" s="83"/>
      <c r="KGA210" s="83"/>
      <c r="KGB210" s="83"/>
      <c r="KGC210" s="83"/>
      <c r="KGD210" s="83"/>
      <c r="KGE210" s="83"/>
      <c r="KGF210" s="83"/>
      <c r="KGG210" s="83"/>
      <c r="KGH210" s="83"/>
      <c r="KGI210" s="83"/>
      <c r="KGJ210" s="83"/>
      <c r="KGK210" s="83"/>
      <c r="KGL210" s="83"/>
      <c r="KGM210" s="83"/>
      <c r="KGN210" s="83"/>
      <c r="KGO210" s="83"/>
      <c r="KGP210" s="83"/>
      <c r="KGQ210" s="83"/>
      <c r="KGR210" s="83"/>
      <c r="KGS210" s="83"/>
      <c r="KGT210" s="83"/>
      <c r="KGU210" s="83"/>
      <c r="KGV210" s="83"/>
      <c r="KGW210" s="83"/>
      <c r="KGX210" s="83"/>
      <c r="KGY210" s="83"/>
      <c r="KGZ210" s="83"/>
      <c r="KHA210" s="83"/>
      <c r="KHB210" s="83"/>
      <c r="KHC210" s="83"/>
      <c r="KHD210" s="83"/>
      <c r="KHE210" s="83"/>
      <c r="KHF210" s="83"/>
      <c r="KHG210" s="83"/>
      <c r="KHH210" s="83"/>
      <c r="KHI210" s="83"/>
      <c r="KHJ210" s="83"/>
      <c r="KHK210" s="83"/>
      <c r="KHL210" s="83"/>
      <c r="KHM210" s="83"/>
      <c r="KHN210" s="83"/>
      <c r="KHO210" s="83"/>
      <c r="KHP210" s="83"/>
      <c r="KHQ210" s="83"/>
      <c r="KHR210" s="83"/>
      <c r="KHS210" s="83"/>
      <c r="KHT210" s="83"/>
      <c r="KHU210" s="83"/>
      <c r="KHV210" s="83"/>
      <c r="KHW210" s="83"/>
      <c r="KHX210" s="83"/>
      <c r="KHY210" s="83"/>
      <c r="KHZ210" s="83"/>
      <c r="KIA210" s="83"/>
      <c r="KIB210" s="83"/>
      <c r="KIC210" s="83"/>
      <c r="KID210" s="83"/>
      <c r="KIE210" s="83"/>
      <c r="KIF210" s="83"/>
      <c r="KIG210" s="83"/>
      <c r="KIH210" s="83"/>
      <c r="KII210" s="83"/>
      <c r="KIJ210" s="83"/>
      <c r="KIK210" s="83"/>
      <c r="KIL210" s="83"/>
      <c r="KIM210" s="83"/>
      <c r="KIN210" s="83"/>
      <c r="KIO210" s="83"/>
      <c r="KIP210" s="83"/>
      <c r="KIQ210" s="83"/>
      <c r="KIR210" s="83"/>
      <c r="KIS210" s="83"/>
      <c r="KIT210" s="83"/>
      <c r="KIU210" s="83"/>
      <c r="KIV210" s="83"/>
      <c r="KIW210" s="83"/>
      <c r="KIX210" s="83"/>
      <c r="KIY210" s="83"/>
      <c r="KIZ210" s="83"/>
      <c r="KJA210" s="83"/>
      <c r="KJB210" s="83"/>
      <c r="KJC210" s="83"/>
      <c r="KJD210" s="83"/>
      <c r="KJE210" s="83"/>
      <c r="KJF210" s="83"/>
      <c r="KJG210" s="83"/>
      <c r="KJH210" s="83"/>
      <c r="KJI210" s="83"/>
      <c r="KJJ210" s="83"/>
      <c r="KJK210" s="83"/>
      <c r="KJL210" s="83"/>
      <c r="KJM210" s="83"/>
      <c r="KJN210" s="83"/>
      <c r="KJO210" s="83"/>
      <c r="KJP210" s="83"/>
      <c r="KJQ210" s="83"/>
      <c r="KJR210" s="83"/>
      <c r="KJS210" s="83"/>
      <c r="KJT210" s="83"/>
      <c r="KJU210" s="83"/>
      <c r="KJV210" s="83"/>
      <c r="KJW210" s="83"/>
      <c r="KJX210" s="83"/>
      <c r="KJY210" s="83"/>
      <c r="KJZ210" s="83"/>
      <c r="KKA210" s="83"/>
      <c r="KKB210" s="83"/>
      <c r="KKC210" s="83"/>
      <c r="KKD210" s="83"/>
      <c r="KKE210" s="83"/>
      <c r="KKF210" s="83"/>
      <c r="KKG210" s="83"/>
      <c r="KKH210" s="83"/>
      <c r="KKI210" s="83"/>
      <c r="KKJ210" s="83"/>
      <c r="KKK210" s="83"/>
      <c r="KKL210" s="83"/>
      <c r="KKM210" s="83"/>
      <c r="KKN210" s="83"/>
      <c r="KKO210" s="83"/>
      <c r="KKP210" s="83"/>
      <c r="KKQ210" s="83"/>
      <c r="KKR210" s="83"/>
      <c r="KKS210" s="83"/>
      <c r="KKT210" s="83"/>
      <c r="KKU210" s="83"/>
      <c r="KKV210" s="83"/>
      <c r="KKW210" s="83"/>
      <c r="KKX210" s="83"/>
      <c r="KKY210" s="83"/>
      <c r="KKZ210" s="83"/>
      <c r="KLA210" s="83"/>
      <c r="KLB210" s="83"/>
      <c r="KLC210" s="83"/>
      <c r="KLD210" s="83"/>
      <c r="KLE210" s="83"/>
      <c r="KLF210" s="83"/>
      <c r="KLG210" s="83"/>
      <c r="KLH210" s="83"/>
      <c r="KLI210" s="83"/>
      <c r="KLJ210" s="83"/>
      <c r="KLK210" s="83"/>
      <c r="KLL210" s="83"/>
      <c r="KLM210" s="83"/>
      <c r="KLN210" s="83"/>
      <c r="KLO210" s="83"/>
      <c r="KLP210" s="83"/>
      <c r="KLQ210" s="83"/>
      <c r="KLR210" s="83"/>
      <c r="KLS210" s="83"/>
      <c r="KLT210" s="83"/>
      <c r="KLU210" s="83"/>
      <c r="KLV210" s="83"/>
      <c r="KLW210" s="83"/>
      <c r="KLX210" s="83"/>
      <c r="KLY210" s="83"/>
      <c r="KLZ210" s="83"/>
      <c r="KMA210" s="83"/>
      <c r="KMB210" s="83"/>
      <c r="KMC210" s="83"/>
      <c r="KMD210" s="83"/>
      <c r="KME210" s="83"/>
      <c r="KMF210" s="83"/>
      <c r="KMG210" s="83"/>
      <c r="KMH210" s="83"/>
      <c r="KMI210" s="83"/>
      <c r="KMJ210" s="83"/>
      <c r="KMK210" s="83"/>
      <c r="KML210" s="83"/>
      <c r="KMM210" s="83"/>
      <c r="KMN210" s="83"/>
      <c r="KMO210" s="83"/>
      <c r="KMP210" s="83"/>
      <c r="KMQ210" s="83"/>
      <c r="KMR210" s="83"/>
      <c r="KMS210" s="83"/>
      <c r="KMT210" s="83"/>
      <c r="KMU210" s="83"/>
      <c r="KMV210" s="83"/>
      <c r="KMW210" s="83"/>
      <c r="KMX210" s="83"/>
      <c r="KMY210" s="83"/>
      <c r="KMZ210" s="83"/>
      <c r="KNA210" s="83"/>
      <c r="KNB210" s="83"/>
      <c r="KNC210" s="83"/>
      <c r="KND210" s="83"/>
      <c r="KNE210" s="83"/>
      <c r="KNF210" s="83"/>
      <c r="KNG210" s="83"/>
      <c r="KNH210" s="83"/>
      <c r="KNI210" s="83"/>
      <c r="KNJ210" s="83"/>
      <c r="KNK210" s="83"/>
      <c r="KNL210" s="83"/>
      <c r="KNM210" s="83"/>
      <c r="KNN210" s="83"/>
      <c r="KNO210" s="83"/>
      <c r="KNP210" s="83"/>
      <c r="KNQ210" s="83"/>
      <c r="KNR210" s="83"/>
      <c r="KNS210" s="83"/>
      <c r="KNT210" s="83"/>
      <c r="KNU210" s="83"/>
      <c r="KNV210" s="83"/>
      <c r="KNW210" s="83"/>
      <c r="KNX210" s="83"/>
      <c r="KNY210" s="83"/>
      <c r="KNZ210" s="83"/>
      <c r="KOA210" s="83"/>
      <c r="KOB210" s="83"/>
      <c r="KOC210" s="83"/>
      <c r="KOD210" s="83"/>
      <c r="KOE210" s="83"/>
      <c r="KOF210" s="83"/>
      <c r="KOG210" s="83"/>
      <c r="KOH210" s="83"/>
      <c r="KOI210" s="83"/>
      <c r="KOJ210" s="83"/>
      <c r="KOK210" s="83"/>
      <c r="KOL210" s="83"/>
      <c r="KOM210" s="83"/>
      <c r="KON210" s="83"/>
      <c r="KOO210" s="83"/>
      <c r="KOP210" s="83"/>
      <c r="KOQ210" s="83"/>
      <c r="KOR210" s="83"/>
      <c r="KOS210" s="83"/>
      <c r="KOT210" s="83"/>
      <c r="KOU210" s="83"/>
      <c r="KOV210" s="83"/>
      <c r="KOW210" s="83"/>
      <c r="KOX210" s="83"/>
      <c r="KOY210" s="83"/>
      <c r="KOZ210" s="83"/>
      <c r="KPA210" s="83"/>
      <c r="KPB210" s="83"/>
      <c r="KPC210" s="83"/>
      <c r="KPD210" s="83"/>
      <c r="KPE210" s="83"/>
      <c r="KPF210" s="83"/>
      <c r="KPG210" s="83"/>
      <c r="KPH210" s="83"/>
      <c r="KPI210" s="83"/>
      <c r="KPJ210" s="83"/>
      <c r="KPK210" s="83"/>
      <c r="KPL210" s="83"/>
      <c r="KPM210" s="83"/>
      <c r="KPN210" s="83"/>
      <c r="KPO210" s="83"/>
      <c r="KPP210" s="83"/>
      <c r="KPQ210" s="83"/>
      <c r="KPR210" s="83"/>
      <c r="KPS210" s="83"/>
      <c r="KPT210" s="83"/>
      <c r="KPU210" s="83"/>
      <c r="KPV210" s="83"/>
      <c r="KPW210" s="83"/>
      <c r="KPX210" s="83"/>
      <c r="KPY210" s="83"/>
      <c r="KPZ210" s="83"/>
      <c r="KQA210" s="83"/>
      <c r="KQB210" s="83"/>
      <c r="KQC210" s="83"/>
      <c r="KQD210" s="83"/>
      <c r="KQE210" s="83"/>
      <c r="KQF210" s="83"/>
      <c r="KQG210" s="83"/>
      <c r="KQH210" s="83"/>
      <c r="KQI210" s="83"/>
      <c r="KQJ210" s="83"/>
      <c r="KQK210" s="83"/>
      <c r="KQL210" s="83"/>
      <c r="KQM210" s="83"/>
      <c r="KQN210" s="83"/>
      <c r="KQO210" s="83"/>
      <c r="KQP210" s="83"/>
      <c r="KQQ210" s="83"/>
      <c r="KQR210" s="83"/>
      <c r="KQS210" s="83"/>
      <c r="KQT210" s="83"/>
      <c r="KQU210" s="83"/>
      <c r="KQV210" s="83"/>
      <c r="KQW210" s="83"/>
      <c r="KQX210" s="83"/>
      <c r="KQY210" s="83"/>
      <c r="KQZ210" s="83"/>
      <c r="KRA210" s="83"/>
      <c r="KRB210" s="83"/>
      <c r="KRC210" s="83"/>
      <c r="KRD210" s="83"/>
      <c r="KRE210" s="83"/>
      <c r="KRF210" s="83"/>
      <c r="KRG210" s="83"/>
      <c r="KRH210" s="83"/>
      <c r="KRI210" s="83"/>
      <c r="KRJ210" s="83"/>
      <c r="KRK210" s="83"/>
      <c r="KRL210" s="83"/>
      <c r="KRM210" s="83"/>
      <c r="KRN210" s="83"/>
      <c r="KRO210" s="83"/>
      <c r="KRP210" s="83"/>
      <c r="KRQ210" s="83"/>
      <c r="KRR210" s="83"/>
      <c r="KRS210" s="83"/>
      <c r="KRT210" s="83"/>
      <c r="KRU210" s="83"/>
      <c r="KRV210" s="83"/>
      <c r="KRW210" s="83"/>
      <c r="KRX210" s="83"/>
      <c r="KRY210" s="83"/>
      <c r="KRZ210" s="83"/>
      <c r="KSA210" s="83"/>
      <c r="KSB210" s="83"/>
      <c r="KSC210" s="83"/>
      <c r="KSD210" s="83"/>
      <c r="KSE210" s="83"/>
      <c r="KSF210" s="83"/>
      <c r="KSG210" s="83"/>
      <c r="KSH210" s="83"/>
      <c r="KSI210" s="83"/>
      <c r="KSJ210" s="83"/>
      <c r="KSK210" s="83"/>
      <c r="KSL210" s="83"/>
      <c r="KSM210" s="83"/>
      <c r="KSN210" s="83"/>
      <c r="KSO210" s="83"/>
      <c r="KSP210" s="83"/>
      <c r="KSQ210" s="83"/>
      <c r="KSR210" s="83"/>
      <c r="KSS210" s="83"/>
      <c r="KST210" s="83"/>
      <c r="KSU210" s="83"/>
      <c r="KSV210" s="83"/>
      <c r="KSW210" s="83"/>
      <c r="KSX210" s="83"/>
      <c r="KSY210" s="83"/>
      <c r="KSZ210" s="83"/>
      <c r="KTA210" s="83"/>
      <c r="KTB210" s="83"/>
      <c r="KTC210" s="83"/>
      <c r="KTD210" s="83"/>
      <c r="KTE210" s="83"/>
      <c r="KTF210" s="83"/>
      <c r="KTG210" s="83"/>
      <c r="KTH210" s="83"/>
      <c r="KTI210" s="83"/>
      <c r="KTJ210" s="83"/>
      <c r="KTK210" s="83"/>
      <c r="KTL210" s="83"/>
      <c r="KTM210" s="83"/>
      <c r="KTN210" s="83"/>
      <c r="KTO210" s="83"/>
      <c r="KTP210" s="83"/>
      <c r="KTQ210" s="83"/>
      <c r="KTR210" s="83"/>
      <c r="KTS210" s="83"/>
      <c r="KTT210" s="83"/>
      <c r="KTU210" s="83"/>
      <c r="KTV210" s="83"/>
      <c r="KTW210" s="83"/>
      <c r="KTX210" s="83"/>
      <c r="KTY210" s="83"/>
      <c r="KTZ210" s="83"/>
      <c r="KUA210" s="83"/>
      <c r="KUB210" s="83"/>
      <c r="KUC210" s="83"/>
      <c r="KUD210" s="83"/>
      <c r="KUE210" s="83"/>
      <c r="KUF210" s="83"/>
      <c r="KUG210" s="83"/>
      <c r="KUH210" s="83"/>
      <c r="KUI210" s="83"/>
      <c r="KUJ210" s="83"/>
      <c r="KUK210" s="83"/>
      <c r="KUL210" s="83"/>
      <c r="KUM210" s="83"/>
      <c r="KUN210" s="83"/>
      <c r="KUO210" s="83"/>
      <c r="KUP210" s="83"/>
      <c r="KUQ210" s="83"/>
      <c r="KUR210" s="83"/>
      <c r="KUS210" s="83"/>
      <c r="KUT210" s="83"/>
      <c r="KUU210" s="83"/>
      <c r="KUV210" s="83"/>
      <c r="KUW210" s="83"/>
      <c r="KUX210" s="83"/>
      <c r="KUY210" s="83"/>
      <c r="KUZ210" s="83"/>
      <c r="KVA210" s="83"/>
      <c r="KVB210" s="83"/>
      <c r="KVC210" s="83"/>
      <c r="KVD210" s="83"/>
      <c r="KVE210" s="83"/>
      <c r="KVF210" s="83"/>
      <c r="KVG210" s="83"/>
      <c r="KVH210" s="83"/>
      <c r="KVI210" s="83"/>
      <c r="KVJ210" s="83"/>
      <c r="KVK210" s="83"/>
      <c r="KVL210" s="83"/>
      <c r="KVM210" s="83"/>
      <c r="KVN210" s="83"/>
      <c r="KVO210" s="83"/>
      <c r="KVP210" s="83"/>
      <c r="KVQ210" s="83"/>
      <c r="KVR210" s="83"/>
      <c r="KVS210" s="83"/>
      <c r="KVT210" s="83"/>
      <c r="KVU210" s="83"/>
      <c r="KVV210" s="83"/>
      <c r="KVW210" s="83"/>
      <c r="KVX210" s="83"/>
      <c r="KVY210" s="83"/>
      <c r="KVZ210" s="83"/>
      <c r="KWA210" s="83"/>
      <c r="KWB210" s="83"/>
      <c r="KWC210" s="83"/>
      <c r="KWD210" s="83"/>
      <c r="KWE210" s="83"/>
      <c r="KWF210" s="83"/>
      <c r="KWG210" s="83"/>
      <c r="KWH210" s="83"/>
      <c r="KWI210" s="83"/>
      <c r="KWJ210" s="83"/>
      <c r="KWK210" s="83"/>
      <c r="KWL210" s="83"/>
      <c r="KWM210" s="83"/>
      <c r="KWN210" s="83"/>
      <c r="KWO210" s="83"/>
      <c r="KWP210" s="83"/>
      <c r="KWQ210" s="83"/>
      <c r="KWR210" s="83"/>
      <c r="KWS210" s="83"/>
      <c r="KWT210" s="83"/>
      <c r="KWU210" s="83"/>
      <c r="KWV210" s="83"/>
      <c r="KWW210" s="83"/>
      <c r="KWX210" s="83"/>
      <c r="KWY210" s="83"/>
      <c r="KWZ210" s="83"/>
      <c r="KXA210" s="83"/>
      <c r="KXB210" s="83"/>
      <c r="KXC210" s="83"/>
      <c r="KXD210" s="83"/>
      <c r="KXE210" s="83"/>
      <c r="KXF210" s="83"/>
      <c r="KXG210" s="83"/>
      <c r="KXH210" s="83"/>
      <c r="KXI210" s="83"/>
      <c r="KXJ210" s="83"/>
      <c r="KXK210" s="83"/>
      <c r="KXL210" s="83"/>
      <c r="KXM210" s="83"/>
      <c r="KXN210" s="83"/>
      <c r="KXO210" s="83"/>
      <c r="KXP210" s="83"/>
      <c r="KXQ210" s="83"/>
      <c r="KXR210" s="83"/>
      <c r="KXS210" s="83"/>
      <c r="KXT210" s="83"/>
      <c r="KXU210" s="83"/>
      <c r="KXV210" s="83"/>
      <c r="KXW210" s="83"/>
      <c r="KXX210" s="83"/>
      <c r="KXY210" s="83"/>
      <c r="KXZ210" s="83"/>
      <c r="KYA210" s="83"/>
      <c r="KYB210" s="83"/>
      <c r="KYC210" s="83"/>
      <c r="KYD210" s="83"/>
      <c r="KYE210" s="83"/>
      <c r="KYF210" s="83"/>
      <c r="KYG210" s="83"/>
      <c r="KYH210" s="83"/>
      <c r="KYI210" s="83"/>
      <c r="KYJ210" s="83"/>
      <c r="KYK210" s="83"/>
      <c r="KYL210" s="83"/>
      <c r="KYM210" s="83"/>
      <c r="KYN210" s="83"/>
      <c r="KYO210" s="83"/>
      <c r="KYP210" s="83"/>
      <c r="KYQ210" s="83"/>
      <c r="KYR210" s="83"/>
      <c r="KYS210" s="83"/>
      <c r="KYT210" s="83"/>
      <c r="KYU210" s="83"/>
      <c r="KYV210" s="83"/>
      <c r="KYW210" s="83"/>
      <c r="KYX210" s="83"/>
      <c r="KYY210" s="83"/>
      <c r="KYZ210" s="83"/>
      <c r="KZA210" s="83"/>
      <c r="KZB210" s="83"/>
      <c r="KZC210" s="83"/>
      <c r="KZD210" s="83"/>
      <c r="KZE210" s="83"/>
      <c r="KZF210" s="83"/>
      <c r="KZG210" s="83"/>
      <c r="KZH210" s="83"/>
      <c r="KZI210" s="83"/>
      <c r="KZJ210" s="83"/>
      <c r="KZK210" s="83"/>
      <c r="KZL210" s="83"/>
      <c r="KZM210" s="83"/>
      <c r="KZN210" s="83"/>
      <c r="KZO210" s="83"/>
      <c r="KZP210" s="83"/>
      <c r="KZQ210" s="83"/>
      <c r="KZR210" s="83"/>
      <c r="KZS210" s="83"/>
      <c r="KZT210" s="83"/>
      <c r="KZU210" s="83"/>
      <c r="KZV210" s="83"/>
      <c r="KZW210" s="83"/>
      <c r="KZX210" s="83"/>
      <c r="KZY210" s="83"/>
      <c r="KZZ210" s="83"/>
      <c r="LAA210" s="83"/>
      <c r="LAB210" s="83"/>
      <c r="LAC210" s="83"/>
      <c r="LAD210" s="83"/>
      <c r="LAE210" s="83"/>
      <c r="LAF210" s="83"/>
      <c r="LAG210" s="83"/>
      <c r="LAH210" s="83"/>
      <c r="LAI210" s="83"/>
      <c r="LAJ210" s="83"/>
      <c r="LAK210" s="83"/>
      <c r="LAL210" s="83"/>
      <c r="LAM210" s="83"/>
      <c r="LAN210" s="83"/>
      <c r="LAO210" s="83"/>
      <c r="LAP210" s="83"/>
      <c r="LAQ210" s="83"/>
      <c r="LAR210" s="83"/>
      <c r="LAS210" s="83"/>
      <c r="LAT210" s="83"/>
      <c r="LAU210" s="83"/>
      <c r="LAV210" s="83"/>
      <c r="LAW210" s="83"/>
      <c r="LAX210" s="83"/>
      <c r="LAY210" s="83"/>
      <c r="LAZ210" s="83"/>
      <c r="LBA210" s="83"/>
      <c r="LBB210" s="83"/>
      <c r="LBC210" s="83"/>
      <c r="LBD210" s="83"/>
      <c r="LBE210" s="83"/>
      <c r="LBF210" s="83"/>
      <c r="LBG210" s="83"/>
      <c r="LBH210" s="83"/>
      <c r="LBI210" s="83"/>
      <c r="LBJ210" s="83"/>
      <c r="LBK210" s="83"/>
      <c r="LBL210" s="83"/>
      <c r="LBM210" s="83"/>
      <c r="LBN210" s="83"/>
      <c r="LBO210" s="83"/>
      <c r="LBP210" s="83"/>
      <c r="LBQ210" s="83"/>
      <c r="LBR210" s="83"/>
      <c r="LBS210" s="83"/>
      <c r="LBT210" s="83"/>
      <c r="LBU210" s="83"/>
      <c r="LBV210" s="83"/>
      <c r="LBW210" s="83"/>
      <c r="LBX210" s="83"/>
      <c r="LBY210" s="83"/>
      <c r="LBZ210" s="83"/>
      <c r="LCA210" s="83"/>
      <c r="LCB210" s="83"/>
      <c r="LCC210" s="83"/>
      <c r="LCD210" s="83"/>
      <c r="LCE210" s="83"/>
      <c r="LCF210" s="83"/>
      <c r="LCG210" s="83"/>
      <c r="LCH210" s="83"/>
      <c r="LCI210" s="83"/>
      <c r="LCJ210" s="83"/>
      <c r="LCK210" s="83"/>
      <c r="LCL210" s="83"/>
      <c r="LCM210" s="83"/>
      <c r="LCN210" s="83"/>
      <c r="LCO210" s="83"/>
      <c r="LCP210" s="83"/>
      <c r="LCQ210" s="83"/>
      <c r="LCR210" s="83"/>
      <c r="LCS210" s="83"/>
      <c r="LCT210" s="83"/>
      <c r="LCU210" s="83"/>
      <c r="LCV210" s="83"/>
      <c r="LCW210" s="83"/>
      <c r="LCX210" s="83"/>
      <c r="LCY210" s="83"/>
      <c r="LCZ210" s="83"/>
      <c r="LDA210" s="83"/>
      <c r="LDB210" s="83"/>
      <c r="LDC210" s="83"/>
      <c r="LDD210" s="83"/>
      <c r="LDE210" s="83"/>
      <c r="LDF210" s="83"/>
      <c r="LDG210" s="83"/>
      <c r="LDH210" s="83"/>
      <c r="LDI210" s="83"/>
      <c r="LDJ210" s="83"/>
      <c r="LDK210" s="83"/>
      <c r="LDL210" s="83"/>
      <c r="LDM210" s="83"/>
      <c r="LDN210" s="83"/>
      <c r="LDO210" s="83"/>
      <c r="LDP210" s="83"/>
      <c r="LDQ210" s="83"/>
      <c r="LDR210" s="83"/>
      <c r="LDS210" s="83"/>
      <c r="LDT210" s="83"/>
      <c r="LDU210" s="83"/>
      <c r="LDV210" s="83"/>
      <c r="LDW210" s="83"/>
      <c r="LDX210" s="83"/>
      <c r="LDY210" s="83"/>
      <c r="LDZ210" s="83"/>
      <c r="LEA210" s="83"/>
      <c r="LEB210" s="83"/>
      <c r="LEC210" s="83"/>
      <c r="LED210" s="83"/>
      <c r="LEE210" s="83"/>
      <c r="LEF210" s="83"/>
      <c r="LEG210" s="83"/>
      <c r="LEH210" s="83"/>
      <c r="LEI210" s="83"/>
      <c r="LEJ210" s="83"/>
      <c r="LEK210" s="83"/>
      <c r="LEL210" s="83"/>
      <c r="LEM210" s="83"/>
      <c r="LEN210" s="83"/>
      <c r="LEO210" s="83"/>
      <c r="LEP210" s="83"/>
      <c r="LEQ210" s="83"/>
      <c r="LER210" s="83"/>
      <c r="LES210" s="83"/>
      <c r="LET210" s="83"/>
      <c r="LEU210" s="83"/>
      <c r="LEV210" s="83"/>
      <c r="LEW210" s="83"/>
      <c r="LEX210" s="83"/>
      <c r="LEY210" s="83"/>
      <c r="LEZ210" s="83"/>
      <c r="LFA210" s="83"/>
      <c r="LFB210" s="83"/>
      <c r="LFC210" s="83"/>
      <c r="LFD210" s="83"/>
      <c r="LFE210" s="83"/>
      <c r="LFF210" s="83"/>
      <c r="LFG210" s="83"/>
      <c r="LFH210" s="83"/>
      <c r="LFI210" s="83"/>
      <c r="LFJ210" s="83"/>
      <c r="LFK210" s="83"/>
      <c r="LFL210" s="83"/>
      <c r="LFM210" s="83"/>
      <c r="LFN210" s="83"/>
      <c r="LFO210" s="83"/>
      <c r="LFP210" s="83"/>
      <c r="LFQ210" s="83"/>
      <c r="LFR210" s="83"/>
      <c r="LFS210" s="83"/>
      <c r="LFT210" s="83"/>
      <c r="LFU210" s="83"/>
      <c r="LFV210" s="83"/>
      <c r="LFW210" s="83"/>
      <c r="LFX210" s="83"/>
      <c r="LFY210" s="83"/>
      <c r="LFZ210" s="83"/>
      <c r="LGA210" s="83"/>
      <c r="LGB210" s="83"/>
      <c r="LGC210" s="83"/>
      <c r="LGD210" s="83"/>
      <c r="LGE210" s="83"/>
      <c r="LGF210" s="83"/>
      <c r="LGG210" s="83"/>
      <c r="LGH210" s="83"/>
      <c r="LGI210" s="83"/>
      <c r="LGJ210" s="83"/>
      <c r="LGK210" s="83"/>
      <c r="LGL210" s="83"/>
      <c r="LGM210" s="83"/>
      <c r="LGN210" s="83"/>
      <c r="LGO210" s="83"/>
      <c r="LGP210" s="83"/>
      <c r="LGQ210" s="83"/>
      <c r="LGR210" s="83"/>
      <c r="LGS210" s="83"/>
      <c r="LGT210" s="83"/>
      <c r="LGU210" s="83"/>
      <c r="LGV210" s="83"/>
      <c r="LGW210" s="83"/>
      <c r="LGX210" s="83"/>
      <c r="LGY210" s="83"/>
      <c r="LGZ210" s="83"/>
      <c r="LHA210" s="83"/>
      <c r="LHB210" s="83"/>
      <c r="LHC210" s="83"/>
      <c r="LHD210" s="83"/>
      <c r="LHE210" s="83"/>
      <c r="LHF210" s="83"/>
      <c r="LHG210" s="83"/>
      <c r="LHH210" s="83"/>
      <c r="LHI210" s="83"/>
      <c r="LHJ210" s="83"/>
      <c r="LHK210" s="83"/>
      <c r="LHL210" s="83"/>
      <c r="LHM210" s="83"/>
      <c r="LHN210" s="83"/>
      <c r="LHO210" s="83"/>
      <c r="LHP210" s="83"/>
      <c r="LHQ210" s="83"/>
      <c r="LHR210" s="83"/>
      <c r="LHS210" s="83"/>
      <c r="LHT210" s="83"/>
      <c r="LHU210" s="83"/>
      <c r="LHV210" s="83"/>
      <c r="LHW210" s="83"/>
      <c r="LHX210" s="83"/>
      <c r="LHY210" s="83"/>
      <c r="LHZ210" s="83"/>
      <c r="LIA210" s="83"/>
      <c r="LIB210" s="83"/>
      <c r="LIC210" s="83"/>
      <c r="LID210" s="83"/>
      <c r="LIE210" s="83"/>
      <c r="LIF210" s="83"/>
      <c r="LIG210" s="83"/>
      <c r="LIH210" s="83"/>
      <c r="LII210" s="83"/>
      <c r="LIJ210" s="83"/>
      <c r="LIK210" s="83"/>
      <c r="LIL210" s="83"/>
      <c r="LIM210" s="83"/>
      <c r="LIN210" s="83"/>
      <c r="LIO210" s="83"/>
      <c r="LIP210" s="83"/>
      <c r="LIQ210" s="83"/>
      <c r="LIR210" s="83"/>
      <c r="LIS210" s="83"/>
      <c r="LIT210" s="83"/>
      <c r="LIU210" s="83"/>
      <c r="LIV210" s="83"/>
      <c r="LIW210" s="83"/>
      <c r="LIX210" s="83"/>
      <c r="LIY210" s="83"/>
      <c r="LIZ210" s="83"/>
      <c r="LJA210" s="83"/>
      <c r="LJB210" s="83"/>
      <c r="LJC210" s="83"/>
      <c r="LJD210" s="83"/>
      <c r="LJE210" s="83"/>
      <c r="LJF210" s="83"/>
      <c r="LJG210" s="83"/>
      <c r="LJH210" s="83"/>
      <c r="LJI210" s="83"/>
      <c r="LJJ210" s="83"/>
      <c r="LJK210" s="83"/>
      <c r="LJL210" s="83"/>
      <c r="LJM210" s="83"/>
      <c r="LJN210" s="83"/>
      <c r="LJO210" s="83"/>
      <c r="LJP210" s="83"/>
      <c r="LJQ210" s="83"/>
      <c r="LJR210" s="83"/>
      <c r="LJS210" s="83"/>
      <c r="LJT210" s="83"/>
      <c r="LJU210" s="83"/>
      <c r="LJV210" s="83"/>
      <c r="LJW210" s="83"/>
      <c r="LJX210" s="83"/>
      <c r="LJY210" s="83"/>
      <c r="LJZ210" s="83"/>
      <c r="LKA210" s="83"/>
      <c r="LKB210" s="83"/>
      <c r="LKC210" s="83"/>
      <c r="LKD210" s="83"/>
      <c r="LKE210" s="83"/>
      <c r="LKF210" s="83"/>
      <c r="LKG210" s="83"/>
      <c r="LKH210" s="83"/>
      <c r="LKI210" s="83"/>
      <c r="LKJ210" s="83"/>
      <c r="LKK210" s="83"/>
      <c r="LKL210" s="83"/>
      <c r="LKM210" s="83"/>
      <c r="LKN210" s="83"/>
      <c r="LKO210" s="83"/>
      <c r="LKP210" s="83"/>
      <c r="LKQ210" s="83"/>
      <c r="LKR210" s="83"/>
      <c r="LKS210" s="83"/>
      <c r="LKT210" s="83"/>
      <c r="LKU210" s="83"/>
      <c r="LKV210" s="83"/>
      <c r="LKW210" s="83"/>
      <c r="LKX210" s="83"/>
      <c r="LKY210" s="83"/>
      <c r="LKZ210" s="83"/>
      <c r="LLA210" s="83"/>
      <c r="LLB210" s="83"/>
      <c r="LLC210" s="83"/>
      <c r="LLD210" s="83"/>
      <c r="LLE210" s="83"/>
      <c r="LLF210" s="83"/>
      <c r="LLG210" s="83"/>
      <c r="LLH210" s="83"/>
      <c r="LLI210" s="83"/>
      <c r="LLJ210" s="83"/>
      <c r="LLK210" s="83"/>
      <c r="LLL210" s="83"/>
      <c r="LLM210" s="83"/>
      <c r="LLN210" s="83"/>
      <c r="LLO210" s="83"/>
      <c r="LLP210" s="83"/>
      <c r="LLQ210" s="83"/>
      <c r="LLR210" s="83"/>
      <c r="LLS210" s="83"/>
      <c r="LLT210" s="83"/>
      <c r="LLU210" s="83"/>
      <c r="LLV210" s="83"/>
      <c r="LLW210" s="83"/>
      <c r="LLX210" s="83"/>
      <c r="LLY210" s="83"/>
      <c r="LLZ210" s="83"/>
      <c r="LMA210" s="83"/>
      <c r="LMB210" s="83"/>
      <c r="LMC210" s="83"/>
      <c r="LMD210" s="83"/>
      <c r="LME210" s="83"/>
      <c r="LMF210" s="83"/>
      <c r="LMG210" s="83"/>
      <c r="LMH210" s="83"/>
      <c r="LMI210" s="83"/>
      <c r="LMJ210" s="83"/>
      <c r="LMK210" s="83"/>
      <c r="LML210" s="83"/>
      <c r="LMM210" s="83"/>
      <c r="LMN210" s="83"/>
      <c r="LMO210" s="83"/>
      <c r="LMP210" s="83"/>
      <c r="LMQ210" s="83"/>
      <c r="LMR210" s="83"/>
      <c r="LMS210" s="83"/>
      <c r="LMT210" s="83"/>
      <c r="LMU210" s="83"/>
      <c r="LMV210" s="83"/>
      <c r="LMW210" s="83"/>
      <c r="LMX210" s="83"/>
      <c r="LMY210" s="83"/>
      <c r="LMZ210" s="83"/>
      <c r="LNA210" s="83"/>
      <c r="LNB210" s="83"/>
      <c r="LNC210" s="83"/>
      <c r="LND210" s="83"/>
      <c r="LNE210" s="83"/>
      <c r="LNF210" s="83"/>
      <c r="LNG210" s="83"/>
      <c r="LNH210" s="83"/>
      <c r="LNI210" s="83"/>
      <c r="LNJ210" s="83"/>
      <c r="LNK210" s="83"/>
      <c r="LNL210" s="83"/>
      <c r="LNM210" s="83"/>
      <c r="LNN210" s="83"/>
      <c r="LNO210" s="83"/>
      <c r="LNP210" s="83"/>
      <c r="LNQ210" s="83"/>
      <c r="LNR210" s="83"/>
      <c r="LNS210" s="83"/>
      <c r="LNT210" s="83"/>
      <c r="LNU210" s="83"/>
      <c r="LNV210" s="83"/>
      <c r="LNW210" s="83"/>
      <c r="LNX210" s="83"/>
      <c r="LNY210" s="83"/>
      <c r="LNZ210" s="83"/>
      <c r="LOA210" s="83"/>
      <c r="LOB210" s="83"/>
      <c r="LOC210" s="83"/>
      <c r="LOD210" s="83"/>
      <c r="LOE210" s="83"/>
      <c r="LOF210" s="83"/>
      <c r="LOG210" s="83"/>
      <c r="LOH210" s="83"/>
      <c r="LOI210" s="83"/>
      <c r="LOJ210" s="83"/>
      <c r="LOK210" s="83"/>
      <c r="LOL210" s="83"/>
      <c r="LOM210" s="83"/>
      <c r="LON210" s="83"/>
      <c r="LOO210" s="83"/>
      <c r="LOP210" s="83"/>
      <c r="LOQ210" s="83"/>
      <c r="LOR210" s="83"/>
      <c r="LOS210" s="83"/>
      <c r="LOT210" s="83"/>
      <c r="LOU210" s="83"/>
      <c r="LOV210" s="83"/>
      <c r="LOW210" s="83"/>
      <c r="LOX210" s="83"/>
      <c r="LOY210" s="83"/>
      <c r="LOZ210" s="83"/>
      <c r="LPA210" s="83"/>
      <c r="LPB210" s="83"/>
      <c r="LPC210" s="83"/>
      <c r="LPD210" s="83"/>
      <c r="LPE210" s="83"/>
      <c r="LPF210" s="83"/>
      <c r="LPG210" s="83"/>
      <c r="LPH210" s="83"/>
      <c r="LPI210" s="83"/>
      <c r="LPJ210" s="83"/>
      <c r="LPK210" s="83"/>
      <c r="LPL210" s="83"/>
      <c r="LPM210" s="83"/>
      <c r="LPN210" s="83"/>
      <c r="LPO210" s="83"/>
      <c r="LPP210" s="83"/>
      <c r="LPQ210" s="83"/>
      <c r="LPR210" s="83"/>
      <c r="LPS210" s="83"/>
      <c r="LPT210" s="83"/>
      <c r="LPU210" s="83"/>
      <c r="LPV210" s="83"/>
      <c r="LPW210" s="83"/>
      <c r="LPX210" s="83"/>
      <c r="LPY210" s="83"/>
      <c r="LPZ210" s="83"/>
      <c r="LQA210" s="83"/>
      <c r="LQB210" s="83"/>
      <c r="LQC210" s="83"/>
      <c r="LQD210" s="83"/>
      <c r="LQE210" s="83"/>
      <c r="LQF210" s="83"/>
      <c r="LQG210" s="83"/>
      <c r="LQH210" s="83"/>
      <c r="LQI210" s="83"/>
      <c r="LQJ210" s="83"/>
      <c r="LQK210" s="83"/>
      <c r="LQL210" s="83"/>
      <c r="LQM210" s="83"/>
      <c r="LQN210" s="83"/>
      <c r="LQO210" s="83"/>
      <c r="LQP210" s="83"/>
      <c r="LQQ210" s="83"/>
      <c r="LQR210" s="83"/>
      <c r="LQS210" s="83"/>
      <c r="LQT210" s="83"/>
      <c r="LQU210" s="83"/>
      <c r="LQV210" s="83"/>
      <c r="LQW210" s="83"/>
      <c r="LQX210" s="83"/>
      <c r="LQY210" s="83"/>
      <c r="LQZ210" s="83"/>
      <c r="LRA210" s="83"/>
      <c r="LRB210" s="83"/>
      <c r="LRC210" s="83"/>
      <c r="LRD210" s="83"/>
      <c r="LRE210" s="83"/>
      <c r="LRF210" s="83"/>
      <c r="LRG210" s="83"/>
      <c r="LRH210" s="83"/>
      <c r="LRI210" s="83"/>
      <c r="LRJ210" s="83"/>
      <c r="LRK210" s="83"/>
      <c r="LRL210" s="83"/>
      <c r="LRM210" s="83"/>
      <c r="LRN210" s="83"/>
      <c r="LRO210" s="83"/>
      <c r="LRP210" s="83"/>
      <c r="LRQ210" s="83"/>
      <c r="LRR210" s="83"/>
      <c r="LRS210" s="83"/>
      <c r="LRT210" s="83"/>
      <c r="LRU210" s="83"/>
      <c r="LRV210" s="83"/>
      <c r="LRW210" s="83"/>
      <c r="LRX210" s="83"/>
      <c r="LRY210" s="83"/>
      <c r="LRZ210" s="83"/>
      <c r="LSA210" s="83"/>
      <c r="LSB210" s="83"/>
      <c r="LSC210" s="83"/>
      <c r="LSD210" s="83"/>
      <c r="LSE210" s="83"/>
      <c r="LSF210" s="83"/>
      <c r="LSG210" s="83"/>
      <c r="LSH210" s="83"/>
      <c r="LSI210" s="83"/>
      <c r="LSJ210" s="83"/>
      <c r="LSK210" s="83"/>
      <c r="LSL210" s="83"/>
      <c r="LSM210" s="83"/>
      <c r="LSN210" s="83"/>
      <c r="LSO210" s="83"/>
      <c r="LSP210" s="83"/>
      <c r="LSQ210" s="83"/>
      <c r="LSR210" s="83"/>
      <c r="LSS210" s="83"/>
      <c r="LST210" s="83"/>
      <c r="LSU210" s="83"/>
      <c r="LSV210" s="83"/>
      <c r="LSW210" s="83"/>
      <c r="LSX210" s="83"/>
      <c r="LSY210" s="83"/>
      <c r="LSZ210" s="83"/>
      <c r="LTA210" s="83"/>
      <c r="LTB210" s="83"/>
      <c r="LTC210" s="83"/>
      <c r="LTD210" s="83"/>
      <c r="LTE210" s="83"/>
      <c r="LTF210" s="83"/>
      <c r="LTG210" s="83"/>
      <c r="LTH210" s="83"/>
      <c r="LTI210" s="83"/>
      <c r="LTJ210" s="83"/>
      <c r="LTK210" s="83"/>
      <c r="LTL210" s="83"/>
      <c r="LTM210" s="83"/>
      <c r="LTN210" s="83"/>
      <c r="LTO210" s="83"/>
      <c r="LTP210" s="83"/>
      <c r="LTQ210" s="83"/>
      <c r="LTR210" s="83"/>
      <c r="LTS210" s="83"/>
      <c r="LTT210" s="83"/>
      <c r="LTU210" s="83"/>
      <c r="LTV210" s="83"/>
      <c r="LTW210" s="83"/>
      <c r="LTX210" s="83"/>
      <c r="LTY210" s="83"/>
      <c r="LTZ210" s="83"/>
      <c r="LUA210" s="83"/>
      <c r="LUB210" s="83"/>
      <c r="LUC210" s="83"/>
      <c r="LUD210" s="83"/>
      <c r="LUE210" s="83"/>
      <c r="LUF210" s="83"/>
      <c r="LUG210" s="83"/>
      <c r="LUH210" s="83"/>
      <c r="LUI210" s="83"/>
      <c r="LUJ210" s="83"/>
      <c r="LUK210" s="83"/>
      <c r="LUL210" s="83"/>
      <c r="LUM210" s="83"/>
      <c r="LUN210" s="83"/>
      <c r="LUO210" s="83"/>
      <c r="LUP210" s="83"/>
      <c r="LUQ210" s="83"/>
      <c r="LUR210" s="83"/>
      <c r="LUS210" s="83"/>
      <c r="LUT210" s="83"/>
      <c r="LUU210" s="83"/>
      <c r="LUV210" s="83"/>
      <c r="LUW210" s="83"/>
      <c r="LUX210" s="83"/>
      <c r="LUY210" s="83"/>
      <c r="LUZ210" s="83"/>
      <c r="LVA210" s="83"/>
      <c r="LVB210" s="83"/>
      <c r="LVC210" s="83"/>
      <c r="LVD210" s="83"/>
      <c r="LVE210" s="83"/>
      <c r="LVF210" s="83"/>
      <c r="LVG210" s="83"/>
      <c r="LVH210" s="83"/>
      <c r="LVI210" s="83"/>
      <c r="LVJ210" s="83"/>
      <c r="LVK210" s="83"/>
      <c r="LVL210" s="83"/>
      <c r="LVM210" s="83"/>
      <c r="LVN210" s="83"/>
      <c r="LVO210" s="83"/>
      <c r="LVP210" s="83"/>
      <c r="LVQ210" s="83"/>
      <c r="LVR210" s="83"/>
      <c r="LVS210" s="83"/>
      <c r="LVT210" s="83"/>
      <c r="LVU210" s="83"/>
      <c r="LVV210" s="83"/>
      <c r="LVW210" s="83"/>
      <c r="LVX210" s="83"/>
      <c r="LVY210" s="83"/>
      <c r="LVZ210" s="83"/>
      <c r="LWA210" s="83"/>
      <c r="LWB210" s="83"/>
      <c r="LWC210" s="83"/>
      <c r="LWD210" s="83"/>
      <c r="LWE210" s="83"/>
      <c r="LWF210" s="83"/>
      <c r="LWG210" s="83"/>
      <c r="LWH210" s="83"/>
      <c r="LWI210" s="83"/>
      <c r="LWJ210" s="83"/>
      <c r="LWK210" s="83"/>
      <c r="LWL210" s="83"/>
      <c r="LWM210" s="83"/>
      <c r="LWN210" s="83"/>
      <c r="LWO210" s="83"/>
      <c r="LWP210" s="83"/>
      <c r="LWQ210" s="83"/>
      <c r="LWR210" s="83"/>
      <c r="LWS210" s="83"/>
      <c r="LWT210" s="83"/>
      <c r="LWU210" s="83"/>
      <c r="LWV210" s="83"/>
      <c r="LWW210" s="83"/>
      <c r="LWX210" s="83"/>
      <c r="LWY210" s="83"/>
      <c r="LWZ210" s="83"/>
      <c r="LXA210" s="83"/>
      <c r="LXB210" s="83"/>
      <c r="LXC210" s="83"/>
      <c r="LXD210" s="83"/>
      <c r="LXE210" s="83"/>
      <c r="LXF210" s="83"/>
      <c r="LXG210" s="83"/>
      <c r="LXH210" s="83"/>
      <c r="LXI210" s="83"/>
      <c r="LXJ210" s="83"/>
      <c r="LXK210" s="83"/>
      <c r="LXL210" s="83"/>
      <c r="LXM210" s="83"/>
      <c r="LXN210" s="83"/>
      <c r="LXO210" s="83"/>
      <c r="LXP210" s="83"/>
      <c r="LXQ210" s="83"/>
      <c r="LXR210" s="83"/>
      <c r="LXS210" s="83"/>
      <c r="LXT210" s="83"/>
      <c r="LXU210" s="83"/>
      <c r="LXV210" s="83"/>
      <c r="LXW210" s="83"/>
      <c r="LXX210" s="83"/>
      <c r="LXY210" s="83"/>
      <c r="LXZ210" s="83"/>
      <c r="LYA210" s="83"/>
      <c r="LYB210" s="83"/>
      <c r="LYC210" s="83"/>
      <c r="LYD210" s="83"/>
      <c r="LYE210" s="83"/>
      <c r="LYF210" s="83"/>
      <c r="LYG210" s="83"/>
      <c r="LYH210" s="83"/>
      <c r="LYI210" s="83"/>
      <c r="LYJ210" s="83"/>
      <c r="LYK210" s="83"/>
      <c r="LYL210" s="83"/>
      <c r="LYM210" s="83"/>
      <c r="LYN210" s="83"/>
      <c r="LYO210" s="83"/>
      <c r="LYP210" s="83"/>
      <c r="LYQ210" s="83"/>
      <c r="LYR210" s="83"/>
      <c r="LYS210" s="83"/>
      <c r="LYT210" s="83"/>
      <c r="LYU210" s="83"/>
      <c r="LYV210" s="83"/>
      <c r="LYW210" s="83"/>
      <c r="LYX210" s="83"/>
      <c r="LYY210" s="83"/>
      <c r="LYZ210" s="83"/>
      <c r="LZA210" s="83"/>
      <c r="LZB210" s="83"/>
      <c r="LZC210" s="83"/>
      <c r="LZD210" s="83"/>
      <c r="LZE210" s="83"/>
      <c r="LZF210" s="83"/>
      <c r="LZG210" s="83"/>
      <c r="LZH210" s="83"/>
      <c r="LZI210" s="83"/>
      <c r="LZJ210" s="83"/>
      <c r="LZK210" s="83"/>
      <c r="LZL210" s="83"/>
      <c r="LZM210" s="83"/>
      <c r="LZN210" s="83"/>
      <c r="LZO210" s="83"/>
      <c r="LZP210" s="83"/>
      <c r="LZQ210" s="83"/>
      <c r="LZR210" s="83"/>
      <c r="LZS210" s="83"/>
      <c r="LZT210" s="83"/>
      <c r="LZU210" s="83"/>
      <c r="LZV210" s="83"/>
      <c r="LZW210" s="83"/>
      <c r="LZX210" s="83"/>
      <c r="LZY210" s="83"/>
      <c r="LZZ210" s="83"/>
      <c r="MAA210" s="83"/>
      <c r="MAB210" s="83"/>
      <c r="MAC210" s="83"/>
      <c r="MAD210" s="83"/>
      <c r="MAE210" s="83"/>
      <c r="MAF210" s="83"/>
      <c r="MAG210" s="83"/>
      <c r="MAH210" s="83"/>
      <c r="MAI210" s="83"/>
      <c r="MAJ210" s="83"/>
      <c r="MAK210" s="83"/>
      <c r="MAL210" s="83"/>
      <c r="MAM210" s="83"/>
      <c r="MAN210" s="83"/>
      <c r="MAO210" s="83"/>
      <c r="MAP210" s="83"/>
      <c r="MAQ210" s="83"/>
      <c r="MAR210" s="83"/>
      <c r="MAS210" s="83"/>
      <c r="MAT210" s="83"/>
      <c r="MAU210" s="83"/>
      <c r="MAV210" s="83"/>
      <c r="MAW210" s="83"/>
      <c r="MAX210" s="83"/>
      <c r="MAY210" s="83"/>
      <c r="MAZ210" s="83"/>
      <c r="MBA210" s="83"/>
      <c r="MBB210" s="83"/>
      <c r="MBC210" s="83"/>
      <c r="MBD210" s="83"/>
      <c r="MBE210" s="83"/>
      <c r="MBF210" s="83"/>
      <c r="MBG210" s="83"/>
      <c r="MBH210" s="83"/>
      <c r="MBI210" s="83"/>
      <c r="MBJ210" s="83"/>
      <c r="MBK210" s="83"/>
      <c r="MBL210" s="83"/>
      <c r="MBM210" s="83"/>
      <c r="MBN210" s="83"/>
      <c r="MBO210" s="83"/>
      <c r="MBP210" s="83"/>
      <c r="MBQ210" s="83"/>
      <c r="MBR210" s="83"/>
      <c r="MBS210" s="83"/>
      <c r="MBT210" s="83"/>
      <c r="MBU210" s="83"/>
      <c r="MBV210" s="83"/>
      <c r="MBW210" s="83"/>
      <c r="MBX210" s="83"/>
      <c r="MBY210" s="83"/>
      <c r="MBZ210" s="83"/>
      <c r="MCA210" s="83"/>
      <c r="MCB210" s="83"/>
      <c r="MCC210" s="83"/>
      <c r="MCD210" s="83"/>
      <c r="MCE210" s="83"/>
      <c r="MCF210" s="83"/>
      <c r="MCG210" s="83"/>
      <c r="MCH210" s="83"/>
      <c r="MCI210" s="83"/>
      <c r="MCJ210" s="83"/>
      <c r="MCK210" s="83"/>
      <c r="MCL210" s="83"/>
      <c r="MCM210" s="83"/>
      <c r="MCN210" s="83"/>
      <c r="MCO210" s="83"/>
      <c r="MCP210" s="83"/>
      <c r="MCQ210" s="83"/>
      <c r="MCR210" s="83"/>
      <c r="MCS210" s="83"/>
      <c r="MCT210" s="83"/>
      <c r="MCU210" s="83"/>
      <c r="MCV210" s="83"/>
      <c r="MCW210" s="83"/>
      <c r="MCX210" s="83"/>
      <c r="MCY210" s="83"/>
      <c r="MCZ210" s="83"/>
      <c r="MDA210" s="83"/>
      <c r="MDB210" s="83"/>
      <c r="MDC210" s="83"/>
      <c r="MDD210" s="83"/>
      <c r="MDE210" s="83"/>
      <c r="MDF210" s="83"/>
      <c r="MDG210" s="83"/>
      <c r="MDH210" s="83"/>
      <c r="MDI210" s="83"/>
      <c r="MDJ210" s="83"/>
      <c r="MDK210" s="83"/>
      <c r="MDL210" s="83"/>
      <c r="MDM210" s="83"/>
      <c r="MDN210" s="83"/>
      <c r="MDO210" s="83"/>
      <c r="MDP210" s="83"/>
      <c r="MDQ210" s="83"/>
      <c r="MDR210" s="83"/>
      <c r="MDS210" s="83"/>
      <c r="MDT210" s="83"/>
      <c r="MDU210" s="83"/>
      <c r="MDV210" s="83"/>
      <c r="MDW210" s="83"/>
      <c r="MDX210" s="83"/>
      <c r="MDY210" s="83"/>
      <c r="MDZ210" s="83"/>
      <c r="MEA210" s="83"/>
      <c r="MEB210" s="83"/>
      <c r="MEC210" s="83"/>
      <c r="MED210" s="83"/>
      <c r="MEE210" s="83"/>
      <c r="MEF210" s="83"/>
      <c r="MEG210" s="83"/>
      <c r="MEH210" s="83"/>
      <c r="MEI210" s="83"/>
      <c r="MEJ210" s="83"/>
      <c r="MEK210" s="83"/>
      <c r="MEL210" s="83"/>
      <c r="MEM210" s="83"/>
      <c r="MEN210" s="83"/>
      <c r="MEO210" s="83"/>
      <c r="MEP210" s="83"/>
      <c r="MEQ210" s="83"/>
      <c r="MER210" s="83"/>
      <c r="MES210" s="83"/>
      <c r="MET210" s="83"/>
      <c r="MEU210" s="83"/>
      <c r="MEV210" s="83"/>
      <c r="MEW210" s="83"/>
      <c r="MEX210" s="83"/>
      <c r="MEY210" s="83"/>
      <c r="MEZ210" s="83"/>
      <c r="MFA210" s="83"/>
      <c r="MFB210" s="83"/>
      <c r="MFC210" s="83"/>
      <c r="MFD210" s="83"/>
      <c r="MFE210" s="83"/>
      <c r="MFF210" s="83"/>
      <c r="MFG210" s="83"/>
      <c r="MFH210" s="83"/>
      <c r="MFI210" s="83"/>
      <c r="MFJ210" s="83"/>
      <c r="MFK210" s="83"/>
      <c r="MFL210" s="83"/>
      <c r="MFM210" s="83"/>
      <c r="MFN210" s="83"/>
      <c r="MFO210" s="83"/>
      <c r="MFP210" s="83"/>
      <c r="MFQ210" s="83"/>
      <c r="MFR210" s="83"/>
      <c r="MFS210" s="83"/>
      <c r="MFT210" s="83"/>
      <c r="MFU210" s="83"/>
      <c r="MFV210" s="83"/>
      <c r="MFW210" s="83"/>
      <c r="MFX210" s="83"/>
      <c r="MFY210" s="83"/>
      <c r="MFZ210" s="83"/>
      <c r="MGA210" s="83"/>
      <c r="MGB210" s="83"/>
      <c r="MGC210" s="83"/>
      <c r="MGD210" s="83"/>
      <c r="MGE210" s="83"/>
      <c r="MGF210" s="83"/>
      <c r="MGG210" s="83"/>
      <c r="MGH210" s="83"/>
      <c r="MGI210" s="83"/>
      <c r="MGJ210" s="83"/>
      <c r="MGK210" s="83"/>
      <c r="MGL210" s="83"/>
      <c r="MGM210" s="83"/>
      <c r="MGN210" s="83"/>
      <c r="MGO210" s="83"/>
      <c r="MGP210" s="83"/>
      <c r="MGQ210" s="83"/>
      <c r="MGR210" s="83"/>
      <c r="MGS210" s="83"/>
      <c r="MGT210" s="83"/>
      <c r="MGU210" s="83"/>
      <c r="MGV210" s="83"/>
      <c r="MGW210" s="83"/>
      <c r="MGX210" s="83"/>
      <c r="MGY210" s="83"/>
      <c r="MGZ210" s="83"/>
      <c r="MHA210" s="83"/>
      <c r="MHB210" s="83"/>
      <c r="MHC210" s="83"/>
      <c r="MHD210" s="83"/>
      <c r="MHE210" s="83"/>
      <c r="MHF210" s="83"/>
      <c r="MHG210" s="83"/>
      <c r="MHH210" s="83"/>
      <c r="MHI210" s="83"/>
      <c r="MHJ210" s="83"/>
      <c r="MHK210" s="83"/>
      <c r="MHL210" s="83"/>
      <c r="MHM210" s="83"/>
      <c r="MHN210" s="83"/>
      <c r="MHO210" s="83"/>
      <c r="MHP210" s="83"/>
      <c r="MHQ210" s="83"/>
      <c r="MHR210" s="83"/>
      <c r="MHS210" s="83"/>
      <c r="MHT210" s="83"/>
      <c r="MHU210" s="83"/>
      <c r="MHV210" s="83"/>
      <c r="MHW210" s="83"/>
      <c r="MHX210" s="83"/>
      <c r="MHY210" s="83"/>
      <c r="MHZ210" s="83"/>
      <c r="MIA210" s="83"/>
      <c r="MIB210" s="83"/>
      <c r="MIC210" s="83"/>
      <c r="MID210" s="83"/>
      <c r="MIE210" s="83"/>
      <c r="MIF210" s="83"/>
      <c r="MIG210" s="83"/>
      <c r="MIH210" s="83"/>
      <c r="MII210" s="83"/>
      <c r="MIJ210" s="83"/>
      <c r="MIK210" s="83"/>
      <c r="MIL210" s="83"/>
      <c r="MIM210" s="83"/>
      <c r="MIN210" s="83"/>
      <c r="MIO210" s="83"/>
      <c r="MIP210" s="83"/>
      <c r="MIQ210" s="83"/>
      <c r="MIR210" s="83"/>
      <c r="MIS210" s="83"/>
      <c r="MIT210" s="83"/>
      <c r="MIU210" s="83"/>
      <c r="MIV210" s="83"/>
      <c r="MIW210" s="83"/>
      <c r="MIX210" s="83"/>
      <c r="MIY210" s="83"/>
      <c r="MIZ210" s="83"/>
      <c r="MJA210" s="83"/>
      <c r="MJB210" s="83"/>
      <c r="MJC210" s="83"/>
      <c r="MJD210" s="83"/>
      <c r="MJE210" s="83"/>
      <c r="MJF210" s="83"/>
      <c r="MJG210" s="83"/>
      <c r="MJH210" s="83"/>
      <c r="MJI210" s="83"/>
      <c r="MJJ210" s="83"/>
      <c r="MJK210" s="83"/>
      <c r="MJL210" s="83"/>
      <c r="MJM210" s="83"/>
      <c r="MJN210" s="83"/>
      <c r="MJO210" s="83"/>
      <c r="MJP210" s="83"/>
      <c r="MJQ210" s="83"/>
      <c r="MJR210" s="83"/>
      <c r="MJS210" s="83"/>
      <c r="MJT210" s="83"/>
      <c r="MJU210" s="83"/>
      <c r="MJV210" s="83"/>
      <c r="MJW210" s="83"/>
      <c r="MJX210" s="83"/>
      <c r="MJY210" s="83"/>
      <c r="MJZ210" s="83"/>
      <c r="MKA210" s="83"/>
      <c r="MKB210" s="83"/>
      <c r="MKC210" s="83"/>
      <c r="MKD210" s="83"/>
      <c r="MKE210" s="83"/>
      <c r="MKF210" s="83"/>
      <c r="MKG210" s="83"/>
      <c r="MKH210" s="83"/>
      <c r="MKI210" s="83"/>
      <c r="MKJ210" s="83"/>
      <c r="MKK210" s="83"/>
      <c r="MKL210" s="83"/>
      <c r="MKM210" s="83"/>
      <c r="MKN210" s="83"/>
      <c r="MKO210" s="83"/>
      <c r="MKP210" s="83"/>
      <c r="MKQ210" s="83"/>
      <c r="MKR210" s="83"/>
      <c r="MKS210" s="83"/>
      <c r="MKT210" s="83"/>
      <c r="MKU210" s="83"/>
      <c r="MKV210" s="83"/>
      <c r="MKW210" s="83"/>
      <c r="MKX210" s="83"/>
      <c r="MKY210" s="83"/>
      <c r="MKZ210" s="83"/>
      <c r="MLA210" s="83"/>
      <c r="MLB210" s="83"/>
      <c r="MLC210" s="83"/>
      <c r="MLD210" s="83"/>
      <c r="MLE210" s="83"/>
      <c r="MLF210" s="83"/>
      <c r="MLG210" s="83"/>
      <c r="MLH210" s="83"/>
      <c r="MLI210" s="83"/>
      <c r="MLJ210" s="83"/>
      <c r="MLK210" s="83"/>
      <c r="MLL210" s="83"/>
      <c r="MLM210" s="83"/>
      <c r="MLN210" s="83"/>
      <c r="MLO210" s="83"/>
      <c r="MLP210" s="83"/>
      <c r="MLQ210" s="83"/>
      <c r="MLR210" s="83"/>
      <c r="MLS210" s="83"/>
      <c r="MLT210" s="83"/>
      <c r="MLU210" s="83"/>
      <c r="MLV210" s="83"/>
      <c r="MLW210" s="83"/>
      <c r="MLX210" s="83"/>
      <c r="MLY210" s="83"/>
      <c r="MLZ210" s="83"/>
      <c r="MMA210" s="83"/>
      <c r="MMB210" s="83"/>
      <c r="MMC210" s="83"/>
      <c r="MMD210" s="83"/>
      <c r="MME210" s="83"/>
      <c r="MMF210" s="83"/>
      <c r="MMG210" s="83"/>
      <c r="MMH210" s="83"/>
      <c r="MMI210" s="83"/>
      <c r="MMJ210" s="83"/>
      <c r="MMK210" s="83"/>
      <c r="MML210" s="83"/>
      <c r="MMM210" s="83"/>
      <c r="MMN210" s="83"/>
      <c r="MMO210" s="83"/>
      <c r="MMP210" s="83"/>
      <c r="MMQ210" s="83"/>
      <c r="MMR210" s="83"/>
      <c r="MMS210" s="83"/>
      <c r="MMT210" s="83"/>
      <c r="MMU210" s="83"/>
      <c r="MMV210" s="83"/>
      <c r="MMW210" s="83"/>
      <c r="MMX210" s="83"/>
      <c r="MMY210" s="83"/>
      <c r="MMZ210" s="83"/>
      <c r="MNA210" s="83"/>
      <c r="MNB210" s="83"/>
      <c r="MNC210" s="83"/>
      <c r="MND210" s="83"/>
      <c r="MNE210" s="83"/>
      <c r="MNF210" s="83"/>
      <c r="MNG210" s="83"/>
      <c r="MNH210" s="83"/>
      <c r="MNI210" s="83"/>
      <c r="MNJ210" s="83"/>
      <c r="MNK210" s="83"/>
      <c r="MNL210" s="83"/>
      <c r="MNM210" s="83"/>
      <c r="MNN210" s="83"/>
      <c r="MNO210" s="83"/>
      <c r="MNP210" s="83"/>
      <c r="MNQ210" s="83"/>
      <c r="MNR210" s="83"/>
      <c r="MNS210" s="83"/>
      <c r="MNT210" s="83"/>
      <c r="MNU210" s="83"/>
      <c r="MNV210" s="83"/>
      <c r="MNW210" s="83"/>
      <c r="MNX210" s="83"/>
      <c r="MNY210" s="83"/>
      <c r="MNZ210" s="83"/>
      <c r="MOA210" s="83"/>
      <c r="MOB210" s="83"/>
      <c r="MOC210" s="83"/>
      <c r="MOD210" s="83"/>
      <c r="MOE210" s="83"/>
      <c r="MOF210" s="83"/>
      <c r="MOG210" s="83"/>
      <c r="MOH210" s="83"/>
      <c r="MOI210" s="83"/>
      <c r="MOJ210" s="83"/>
      <c r="MOK210" s="83"/>
      <c r="MOL210" s="83"/>
      <c r="MOM210" s="83"/>
      <c r="MON210" s="83"/>
      <c r="MOO210" s="83"/>
      <c r="MOP210" s="83"/>
      <c r="MOQ210" s="83"/>
      <c r="MOR210" s="83"/>
      <c r="MOS210" s="83"/>
      <c r="MOT210" s="83"/>
      <c r="MOU210" s="83"/>
      <c r="MOV210" s="83"/>
      <c r="MOW210" s="83"/>
      <c r="MOX210" s="83"/>
      <c r="MOY210" s="83"/>
      <c r="MOZ210" s="83"/>
      <c r="MPA210" s="83"/>
      <c r="MPB210" s="83"/>
      <c r="MPC210" s="83"/>
      <c r="MPD210" s="83"/>
      <c r="MPE210" s="83"/>
      <c r="MPF210" s="83"/>
      <c r="MPG210" s="83"/>
      <c r="MPH210" s="83"/>
      <c r="MPI210" s="83"/>
      <c r="MPJ210" s="83"/>
      <c r="MPK210" s="83"/>
      <c r="MPL210" s="83"/>
      <c r="MPM210" s="83"/>
      <c r="MPN210" s="83"/>
      <c r="MPO210" s="83"/>
      <c r="MPP210" s="83"/>
      <c r="MPQ210" s="83"/>
      <c r="MPR210" s="83"/>
      <c r="MPS210" s="83"/>
      <c r="MPT210" s="83"/>
      <c r="MPU210" s="83"/>
      <c r="MPV210" s="83"/>
      <c r="MPW210" s="83"/>
      <c r="MPX210" s="83"/>
      <c r="MPY210" s="83"/>
      <c r="MPZ210" s="83"/>
      <c r="MQA210" s="83"/>
      <c r="MQB210" s="83"/>
      <c r="MQC210" s="83"/>
      <c r="MQD210" s="83"/>
      <c r="MQE210" s="83"/>
      <c r="MQF210" s="83"/>
      <c r="MQG210" s="83"/>
      <c r="MQH210" s="83"/>
      <c r="MQI210" s="83"/>
      <c r="MQJ210" s="83"/>
      <c r="MQK210" s="83"/>
      <c r="MQL210" s="83"/>
      <c r="MQM210" s="83"/>
      <c r="MQN210" s="83"/>
      <c r="MQO210" s="83"/>
      <c r="MQP210" s="83"/>
      <c r="MQQ210" s="83"/>
      <c r="MQR210" s="83"/>
      <c r="MQS210" s="83"/>
      <c r="MQT210" s="83"/>
      <c r="MQU210" s="83"/>
      <c r="MQV210" s="83"/>
      <c r="MQW210" s="83"/>
      <c r="MQX210" s="83"/>
      <c r="MQY210" s="83"/>
      <c r="MQZ210" s="83"/>
      <c r="MRA210" s="83"/>
      <c r="MRB210" s="83"/>
      <c r="MRC210" s="83"/>
      <c r="MRD210" s="83"/>
      <c r="MRE210" s="83"/>
      <c r="MRF210" s="83"/>
      <c r="MRG210" s="83"/>
      <c r="MRH210" s="83"/>
      <c r="MRI210" s="83"/>
      <c r="MRJ210" s="83"/>
      <c r="MRK210" s="83"/>
      <c r="MRL210" s="83"/>
      <c r="MRM210" s="83"/>
      <c r="MRN210" s="83"/>
      <c r="MRO210" s="83"/>
      <c r="MRP210" s="83"/>
      <c r="MRQ210" s="83"/>
      <c r="MRR210" s="83"/>
      <c r="MRS210" s="83"/>
      <c r="MRT210" s="83"/>
      <c r="MRU210" s="83"/>
      <c r="MRV210" s="83"/>
      <c r="MRW210" s="83"/>
      <c r="MRX210" s="83"/>
      <c r="MRY210" s="83"/>
      <c r="MRZ210" s="83"/>
      <c r="MSA210" s="83"/>
      <c r="MSB210" s="83"/>
      <c r="MSC210" s="83"/>
      <c r="MSD210" s="83"/>
      <c r="MSE210" s="83"/>
      <c r="MSF210" s="83"/>
      <c r="MSG210" s="83"/>
      <c r="MSH210" s="83"/>
      <c r="MSI210" s="83"/>
      <c r="MSJ210" s="83"/>
      <c r="MSK210" s="83"/>
      <c r="MSL210" s="83"/>
      <c r="MSM210" s="83"/>
      <c r="MSN210" s="83"/>
      <c r="MSO210" s="83"/>
      <c r="MSP210" s="83"/>
      <c r="MSQ210" s="83"/>
      <c r="MSR210" s="83"/>
      <c r="MSS210" s="83"/>
      <c r="MST210" s="83"/>
      <c r="MSU210" s="83"/>
      <c r="MSV210" s="83"/>
      <c r="MSW210" s="83"/>
      <c r="MSX210" s="83"/>
      <c r="MSY210" s="83"/>
      <c r="MSZ210" s="83"/>
      <c r="MTA210" s="83"/>
      <c r="MTB210" s="83"/>
      <c r="MTC210" s="83"/>
      <c r="MTD210" s="83"/>
      <c r="MTE210" s="83"/>
      <c r="MTF210" s="83"/>
      <c r="MTG210" s="83"/>
      <c r="MTH210" s="83"/>
      <c r="MTI210" s="83"/>
      <c r="MTJ210" s="83"/>
      <c r="MTK210" s="83"/>
      <c r="MTL210" s="83"/>
      <c r="MTM210" s="83"/>
      <c r="MTN210" s="83"/>
      <c r="MTO210" s="83"/>
      <c r="MTP210" s="83"/>
      <c r="MTQ210" s="83"/>
      <c r="MTR210" s="83"/>
      <c r="MTS210" s="83"/>
      <c r="MTT210" s="83"/>
      <c r="MTU210" s="83"/>
      <c r="MTV210" s="83"/>
      <c r="MTW210" s="83"/>
      <c r="MTX210" s="83"/>
      <c r="MTY210" s="83"/>
      <c r="MTZ210" s="83"/>
      <c r="MUA210" s="83"/>
      <c r="MUB210" s="83"/>
      <c r="MUC210" s="83"/>
      <c r="MUD210" s="83"/>
      <c r="MUE210" s="83"/>
      <c r="MUF210" s="83"/>
      <c r="MUG210" s="83"/>
      <c r="MUH210" s="83"/>
      <c r="MUI210" s="83"/>
      <c r="MUJ210" s="83"/>
      <c r="MUK210" s="83"/>
      <c r="MUL210" s="83"/>
      <c r="MUM210" s="83"/>
      <c r="MUN210" s="83"/>
      <c r="MUO210" s="83"/>
      <c r="MUP210" s="83"/>
      <c r="MUQ210" s="83"/>
      <c r="MUR210" s="83"/>
      <c r="MUS210" s="83"/>
      <c r="MUT210" s="83"/>
      <c r="MUU210" s="83"/>
      <c r="MUV210" s="83"/>
      <c r="MUW210" s="83"/>
      <c r="MUX210" s="83"/>
      <c r="MUY210" s="83"/>
      <c r="MUZ210" s="83"/>
      <c r="MVA210" s="83"/>
      <c r="MVB210" s="83"/>
      <c r="MVC210" s="83"/>
      <c r="MVD210" s="83"/>
      <c r="MVE210" s="83"/>
      <c r="MVF210" s="83"/>
      <c r="MVG210" s="83"/>
      <c r="MVH210" s="83"/>
      <c r="MVI210" s="83"/>
      <c r="MVJ210" s="83"/>
      <c r="MVK210" s="83"/>
      <c r="MVL210" s="83"/>
      <c r="MVM210" s="83"/>
      <c r="MVN210" s="83"/>
      <c r="MVO210" s="83"/>
      <c r="MVP210" s="83"/>
      <c r="MVQ210" s="83"/>
      <c r="MVR210" s="83"/>
      <c r="MVS210" s="83"/>
      <c r="MVT210" s="83"/>
      <c r="MVU210" s="83"/>
      <c r="MVV210" s="83"/>
      <c r="MVW210" s="83"/>
      <c r="MVX210" s="83"/>
      <c r="MVY210" s="83"/>
      <c r="MVZ210" s="83"/>
      <c r="MWA210" s="83"/>
      <c r="MWB210" s="83"/>
      <c r="MWC210" s="83"/>
      <c r="MWD210" s="83"/>
      <c r="MWE210" s="83"/>
      <c r="MWF210" s="83"/>
      <c r="MWG210" s="83"/>
      <c r="MWH210" s="83"/>
      <c r="MWI210" s="83"/>
      <c r="MWJ210" s="83"/>
      <c r="MWK210" s="83"/>
      <c r="MWL210" s="83"/>
      <c r="MWM210" s="83"/>
      <c r="MWN210" s="83"/>
      <c r="MWO210" s="83"/>
      <c r="MWP210" s="83"/>
      <c r="MWQ210" s="83"/>
      <c r="MWR210" s="83"/>
      <c r="MWS210" s="83"/>
      <c r="MWT210" s="83"/>
      <c r="MWU210" s="83"/>
      <c r="MWV210" s="83"/>
      <c r="MWW210" s="83"/>
      <c r="MWX210" s="83"/>
      <c r="MWY210" s="83"/>
      <c r="MWZ210" s="83"/>
      <c r="MXA210" s="83"/>
      <c r="MXB210" s="83"/>
      <c r="MXC210" s="83"/>
      <c r="MXD210" s="83"/>
      <c r="MXE210" s="83"/>
      <c r="MXF210" s="83"/>
      <c r="MXG210" s="83"/>
      <c r="MXH210" s="83"/>
      <c r="MXI210" s="83"/>
      <c r="MXJ210" s="83"/>
      <c r="MXK210" s="83"/>
      <c r="MXL210" s="83"/>
      <c r="MXM210" s="83"/>
      <c r="MXN210" s="83"/>
      <c r="MXO210" s="83"/>
      <c r="MXP210" s="83"/>
      <c r="MXQ210" s="83"/>
      <c r="MXR210" s="83"/>
      <c r="MXS210" s="83"/>
      <c r="MXT210" s="83"/>
      <c r="MXU210" s="83"/>
      <c r="MXV210" s="83"/>
      <c r="MXW210" s="83"/>
      <c r="MXX210" s="83"/>
      <c r="MXY210" s="83"/>
      <c r="MXZ210" s="83"/>
      <c r="MYA210" s="83"/>
      <c r="MYB210" s="83"/>
      <c r="MYC210" s="83"/>
      <c r="MYD210" s="83"/>
      <c r="MYE210" s="83"/>
      <c r="MYF210" s="83"/>
      <c r="MYG210" s="83"/>
      <c r="MYH210" s="83"/>
      <c r="MYI210" s="83"/>
      <c r="MYJ210" s="83"/>
      <c r="MYK210" s="83"/>
      <c r="MYL210" s="83"/>
      <c r="MYM210" s="83"/>
      <c r="MYN210" s="83"/>
      <c r="MYO210" s="83"/>
      <c r="MYP210" s="83"/>
      <c r="MYQ210" s="83"/>
      <c r="MYR210" s="83"/>
      <c r="MYS210" s="83"/>
      <c r="MYT210" s="83"/>
      <c r="MYU210" s="83"/>
      <c r="MYV210" s="83"/>
      <c r="MYW210" s="83"/>
      <c r="MYX210" s="83"/>
      <c r="MYY210" s="83"/>
      <c r="MYZ210" s="83"/>
      <c r="MZA210" s="83"/>
      <c r="MZB210" s="83"/>
      <c r="MZC210" s="83"/>
      <c r="MZD210" s="83"/>
      <c r="MZE210" s="83"/>
      <c r="MZF210" s="83"/>
      <c r="MZG210" s="83"/>
      <c r="MZH210" s="83"/>
      <c r="MZI210" s="83"/>
      <c r="MZJ210" s="83"/>
      <c r="MZK210" s="83"/>
      <c r="MZL210" s="83"/>
      <c r="MZM210" s="83"/>
      <c r="MZN210" s="83"/>
      <c r="MZO210" s="83"/>
      <c r="MZP210" s="83"/>
      <c r="MZQ210" s="83"/>
      <c r="MZR210" s="83"/>
      <c r="MZS210" s="83"/>
      <c r="MZT210" s="83"/>
      <c r="MZU210" s="83"/>
      <c r="MZV210" s="83"/>
      <c r="MZW210" s="83"/>
      <c r="MZX210" s="83"/>
      <c r="MZY210" s="83"/>
      <c r="MZZ210" s="83"/>
      <c r="NAA210" s="83"/>
      <c r="NAB210" s="83"/>
      <c r="NAC210" s="83"/>
      <c r="NAD210" s="83"/>
      <c r="NAE210" s="83"/>
      <c r="NAF210" s="83"/>
      <c r="NAG210" s="83"/>
      <c r="NAH210" s="83"/>
      <c r="NAI210" s="83"/>
      <c r="NAJ210" s="83"/>
      <c r="NAK210" s="83"/>
      <c r="NAL210" s="83"/>
      <c r="NAM210" s="83"/>
      <c r="NAN210" s="83"/>
      <c r="NAO210" s="83"/>
      <c r="NAP210" s="83"/>
      <c r="NAQ210" s="83"/>
      <c r="NAR210" s="83"/>
      <c r="NAS210" s="83"/>
      <c r="NAT210" s="83"/>
      <c r="NAU210" s="83"/>
      <c r="NAV210" s="83"/>
      <c r="NAW210" s="83"/>
      <c r="NAX210" s="83"/>
      <c r="NAY210" s="83"/>
      <c r="NAZ210" s="83"/>
      <c r="NBA210" s="83"/>
      <c r="NBB210" s="83"/>
      <c r="NBC210" s="83"/>
      <c r="NBD210" s="83"/>
      <c r="NBE210" s="83"/>
      <c r="NBF210" s="83"/>
      <c r="NBG210" s="83"/>
      <c r="NBH210" s="83"/>
      <c r="NBI210" s="83"/>
      <c r="NBJ210" s="83"/>
      <c r="NBK210" s="83"/>
      <c r="NBL210" s="83"/>
      <c r="NBM210" s="83"/>
      <c r="NBN210" s="83"/>
      <c r="NBO210" s="83"/>
      <c r="NBP210" s="83"/>
      <c r="NBQ210" s="83"/>
      <c r="NBR210" s="83"/>
      <c r="NBS210" s="83"/>
      <c r="NBT210" s="83"/>
      <c r="NBU210" s="83"/>
      <c r="NBV210" s="83"/>
      <c r="NBW210" s="83"/>
      <c r="NBX210" s="83"/>
      <c r="NBY210" s="83"/>
      <c r="NBZ210" s="83"/>
      <c r="NCA210" s="83"/>
      <c r="NCB210" s="83"/>
      <c r="NCC210" s="83"/>
      <c r="NCD210" s="83"/>
      <c r="NCE210" s="83"/>
      <c r="NCF210" s="83"/>
      <c r="NCG210" s="83"/>
      <c r="NCH210" s="83"/>
      <c r="NCI210" s="83"/>
      <c r="NCJ210" s="83"/>
      <c r="NCK210" s="83"/>
      <c r="NCL210" s="83"/>
      <c r="NCM210" s="83"/>
      <c r="NCN210" s="83"/>
      <c r="NCO210" s="83"/>
      <c r="NCP210" s="83"/>
      <c r="NCQ210" s="83"/>
      <c r="NCR210" s="83"/>
      <c r="NCS210" s="83"/>
      <c r="NCT210" s="83"/>
      <c r="NCU210" s="83"/>
      <c r="NCV210" s="83"/>
      <c r="NCW210" s="83"/>
      <c r="NCX210" s="83"/>
      <c r="NCY210" s="83"/>
      <c r="NCZ210" s="83"/>
      <c r="NDA210" s="83"/>
      <c r="NDB210" s="83"/>
      <c r="NDC210" s="83"/>
      <c r="NDD210" s="83"/>
      <c r="NDE210" s="83"/>
      <c r="NDF210" s="83"/>
      <c r="NDG210" s="83"/>
      <c r="NDH210" s="83"/>
      <c r="NDI210" s="83"/>
      <c r="NDJ210" s="83"/>
      <c r="NDK210" s="83"/>
      <c r="NDL210" s="83"/>
      <c r="NDM210" s="83"/>
      <c r="NDN210" s="83"/>
      <c r="NDO210" s="83"/>
      <c r="NDP210" s="83"/>
      <c r="NDQ210" s="83"/>
      <c r="NDR210" s="83"/>
      <c r="NDS210" s="83"/>
      <c r="NDT210" s="83"/>
      <c r="NDU210" s="83"/>
      <c r="NDV210" s="83"/>
      <c r="NDW210" s="83"/>
      <c r="NDX210" s="83"/>
      <c r="NDY210" s="83"/>
      <c r="NDZ210" s="83"/>
      <c r="NEA210" s="83"/>
      <c r="NEB210" s="83"/>
      <c r="NEC210" s="83"/>
      <c r="NED210" s="83"/>
      <c r="NEE210" s="83"/>
      <c r="NEF210" s="83"/>
      <c r="NEG210" s="83"/>
      <c r="NEH210" s="83"/>
      <c r="NEI210" s="83"/>
      <c r="NEJ210" s="83"/>
      <c r="NEK210" s="83"/>
      <c r="NEL210" s="83"/>
      <c r="NEM210" s="83"/>
      <c r="NEN210" s="83"/>
      <c r="NEO210" s="83"/>
      <c r="NEP210" s="83"/>
      <c r="NEQ210" s="83"/>
      <c r="NER210" s="83"/>
      <c r="NES210" s="83"/>
      <c r="NET210" s="83"/>
      <c r="NEU210" s="83"/>
      <c r="NEV210" s="83"/>
      <c r="NEW210" s="83"/>
      <c r="NEX210" s="83"/>
      <c r="NEY210" s="83"/>
      <c r="NEZ210" s="83"/>
      <c r="NFA210" s="83"/>
      <c r="NFB210" s="83"/>
      <c r="NFC210" s="83"/>
      <c r="NFD210" s="83"/>
      <c r="NFE210" s="83"/>
      <c r="NFF210" s="83"/>
      <c r="NFG210" s="83"/>
      <c r="NFH210" s="83"/>
      <c r="NFI210" s="83"/>
      <c r="NFJ210" s="83"/>
      <c r="NFK210" s="83"/>
      <c r="NFL210" s="83"/>
      <c r="NFM210" s="83"/>
      <c r="NFN210" s="83"/>
      <c r="NFO210" s="83"/>
      <c r="NFP210" s="83"/>
      <c r="NFQ210" s="83"/>
      <c r="NFR210" s="83"/>
      <c r="NFS210" s="83"/>
      <c r="NFT210" s="83"/>
      <c r="NFU210" s="83"/>
      <c r="NFV210" s="83"/>
      <c r="NFW210" s="83"/>
      <c r="NFX210" s="83"/>
      <c r="NFY210" s="83"/>
      <c r="NFZ210" s="83"/>
      <c r="NGA210" s="83"/>
      <c r="NGB210" s="83"/>
      <c r="NGC210" s="83"/>
      <c r="NGD210" s="83"/>
      <c r="NGE210" s="83"/>
      <c r="NGF210" s="83"/>
      <c r="NGG210" s="83"/>
      <c r="NGH210" s="83"/>
      <c r="NGI210" s="83"/>
      <c r="NGJ210" s="83"/>
      <c r="NGK210" s="83"/>
      <c r="NGL210" s="83"/>
      <c r="NGM210" s="83"/>
      <c r="NGN210" s="83"/>
      <c r="NGO210" s="83"/>
      <c r="NGP210" s="83"/>
      <c r="NGQ210" s="83"/>
      <c r="NGR210" s="83"/>
      <c r="NGS210" s="83"/>
      <c r="NGT210" s="83"/>
      <c r="NGU210" s="83"/>
      <c r="NGV210" s="83"/>
      <c r="NGW210" s="83"/>
      <c r="NGX210" s="83"/>
      <c r="NGY210" s="83"/>
      <c r="NGZ210" s="83"/>
      <c r="NHA210" s="83"/>
      <c r="NHB210" s="83"/>
      <c r="NHC210" s="83"/>
      <c r="NHD210" s="83"/>
      <c r="NHE210" s="83"/>
      <c r="NHF210" s="83"/>
      <c r="NHG210" s="83"/>
      <c r="NHH210" s="83"/>
      <c r="NHI210" s="83"/>
      <c r="NHJ210" s="83"/>
      <c r="NHK210" s="83"/>
      <c r="NHL210" s="83"/>
      <c r="NHM210" s="83"/>
      <c r="NHN210" s="83"/>
      <c r="NHO210" s="83"/>
      <c r="NHP210" s="83"/>
      <c r="NHQ210" s="83"/>
      <c r="NHR210" s="83"/>
      <c r="NHS210" s="83"/>
      <c r="NHT210" s="83"/>
      <c r="NHU210" s="83"/>
      <c r="NHV210" s="83"/>
      <c r="NHW210" s="83"/>
      <c r="NHX210" s="83"/>
      <c r="NHY210" s="83"/>
      <c r="NHZ210" s="83"/>
      <c r="NIA210" s="83"/>
      <c r="NIB210" s="83"/>
      <c r="NIC210" s="83"/>
      <c r="NID210" s="83"/>
      <c r="NIE210" s="83"/>
      <c r="NIF210" s="83"/>
      <c r="NIG210" s="83"/>
      <c r="NIH210" s="83"/>
      <c r="NII210" s="83"/>
      <c r="NIJ210" s="83"/>
      <c r="NIK210" s="83"/>
      <c r="NIL210" s="83"/>
      <c r="NIM210" s="83"/>
      <c r="NIN210" s="83"/>
      <c r="NIO210" s="83"/>
      <c r="NIP210" s="83"/>
      <c r="NIQ210" s="83"/>
      <c r="NIR210" s="83"/>
      <c r="NIS210" s="83"/>
      <c r="NIT210" s="83"/>
      <c r="NIU210" s="83"/>
      <c r="NIV210" s="83"/>
      <c r="NIW210" s="83"/>
      <c r="NIX210" s="83"/>
      <c r="NIY210" s="83"/>
      <c r="NIZ210" s="83"/>
      <c r="NJA210" s="83"/>
      <c r="NJB210" s="83"/>
      <c r="NJC210" s="83"/>
      <c r="NJD210" s="83"/>
      <c r="NJE210" s="83"/>
      <c r="NJF210" s="83"/>
      <c r="NJG210" s="83"/>
      <c r="NJH210" s="83"/>
      <c r="NJI210" s="83"/>
      <c r="NJJ210" s="83"/>
      <c r="NJK210" s="83"/>
      <c r="NJL210" s="83"/>
      <c r="NJM210" s="83"/>
      <c r="NJN210" s="83"/>
      <c r="NJO210" s="83"/>
      <c r="NJP210" s="83"/>
      <c r="NJQ210" s="83"/>
      <c r="NJR210" s="83"/>
      <c r="NJS210" s="83"/>
      <c r="NJT210" s="83"/>
      <c r="NJU210" s="83"/>
      <c r="NJV210" s="83"/>
      <c r="NJW210" s="83"/>
      <c r="NJX210" s="83"/>
      <c r="NJY210" s="83"/>
      <c r="NJZ210" s="83"/>
      <c r="NKA210" s="83"/>
      <c r="NKB210" s="83"/>
      <c r="NKC210" s="83"/>
      <c r="NKD210" s="83"/>
      <c r="NKE210" s="83"/>
      <c r="NKF210" s="83"/>
      <c r="NKG210" s="83"/>
      <c r="NKH210" s="83"/>
      <c r="NKI210" s="83"/>
      <c r="NKJ210" s="83"/>
      <c r="NKK210" s="83"/>
      <c r="NKL210" s="83"/>
      <c r="NKM210" s="83"/>
      <c r="NKN210" s="83"/>
      <c r="NKO210" s="83"/>
      <c r="NKP210" s="83"/>
      <c r="NKQ210" s="83"/>
      <c r="NKR210" s="83"/>
      <c r="NKS210" s="83"/>
      <c r="NKT210" s="83"/>
      <c r="NKU210" s="83"/>
      <c r="NKV210" s="83"/>
      <c r="NKW210" s="83"/>
      <c r="NKX210" s="83"/>
      <c r="NKY210" s="83"/>
      <c r="NKZ210" s="83"/>
      <c r="NLA210" s="83"/>
      <c r="NLB210" s="83"/>
      <c r="NLC210" s="83"/>
      <c r="NLD210" s="83"/>
      <c r="NLE210" s="83"/>
      <c r="NLF210" s="83"/>
      <c r="NLG210" s="83"/>
      <c r="NLH210" s="83"/>
      <c r="NLI210" s="83"/>
      <c r="NLJ210" s="83"/>
      <c r="NLK210" s="83"/>
      <c r="NLL210" s="83"/>
      <c r="NLM210" s="83"/>
      <c r="NLN210" s="83"/>
      <c r="NLO210" s="83"/>
      <c r="NLP210" s="83"/>
      <c r="NLQ210" s="83"/>
      <c r="NLR210" s="83"/>
      <c r="NLS210" s="83"/>
      <c r="NLT210" s="83"/>
      <c r="NLU210" s="83"/>
      <c r="NLV210" s="83"/>
      <c r="NLW210" s="83"/>
      <c r="NLX210" s="83"/>
      <c r="NLY210" s="83"/>
      <c r="NLZ210" s="83"/>
      <c r="NMA210" s="83"/>
      <c r="NMB210" s="83"/>
      <c r="NMC210" s="83"/>
      <c r="NMD210" s="83"/>
      <c r="NME210" s="83"/>
      <c r="NMF210" s="83"/>
      <c r="NMG210" s="83"/>
      <c r="NMH210" s="83"/>
      <c r="NMI210" s="83"/>
      <c r="NMJ210" s="83"/>
      <c r="NMK210" s="83"/>
      <c r="NML210" s="83"/>
      <c r="NMM210" s="83"/>
      <c r="NMN210" s="83"/>
      <c r="NMO210" s="83"/>
      <c r="NMP210" s="83"/>
      <c r="NMQ210" s="83"/>
      <c r="NMR210" s="83"/>
      <c r="NMS210" s="83"/>
      <c r="NMT210" s="83"/>
      <c r="NMU210" s="83"/>
      <c r="NMV210" s="83"/>
      <c r="NMW210" s="83"/>
      <c r="NMX210" s="83"/>
      <c r="NMY210" s="83"/>
      <c r="NMZ210" s="83"/>
      <c r="NNA210" s="83"/>
      <c r="NNB210" s="83"/>
      <c r="NNC210" s="83"/>
      <c r="NND210" s="83"/>
      <c r="NNE210" s="83"/>
      <c r="NNF210" s="83"/>
      <c r="NNG210" s="83"/>
      <c r="NNH210" s="83"/>
      <c r="NNI210" s="83"/>
      <c r="NNJ210" s="83"/>
      <c r="NNK210" s="83"/>
      <c r="NNL210" s="83"/>
      <c r="NNM210" s="83"/>
      <c r="NNN210" s="83"/>
      <c r="NNO210" s="83"/>
      <c r="NNP210" s="83"/>
      <c r="NNQ210" s="83"/>
      <c r="NNR210" s="83"/>
      <c r="NNS210" s="83"/>
      <c r="NNT210" s="83"/>
      <c r="NNU210" s="83"/>
      <c r="NNV210" s="83"/>
      <c r="NNW210" s="83"/>
      <c r="NNX210" s="83"/>
      <c r="NNY210" s="83"/>
      <c r="NNZ210" s="83"/>
      <c r="NOA210" s="83"/>
      <c r="NOB210" s="83"/>
      <c r="NOC210" s="83"/>
      <c r="NOD210" s="83"/>
      <c r="NOE210" s="83"/>
      <c r="NOF210" s="83"/>
      <c r="NOG210" s="83"/>
      <c r="NOH210" s="83"/>
      <c r="NOI210" s="83"/>
      <c r="NOJ210" s="83"/>
      <c r="NOK210" s="83"/>
      <c r="NOL210" s="83"/>
      <c r="NOM210" s="83"/>
      <c r="NON210" s="83"/>
      <c r="NOO210" s="83"/>
      <c r="NOP210" s="83"/>
      <c r="NOQ210" s="83"/>
      <c r="NOR210" s="83"/>
      <c r="NOS210" s="83"/>
      <c r="NOT210" s="83"/>
      <c r="NOU210" s="83"/>
      <c r="NOV210" s="83"/>
      <c r="NOW210" s="83"/>
      <c r="NOX210" s="83"/>
      <c r="NOY210" s="83"/>
      <c r="NOZ210" s="83"/>
      <c r="NPA210" s="83"/>
      <c r="NPB210" s="83"/>
      <c r="NPC210" s="83"/>
      <c r="NPD210" s="83"/>
      <c r="NPE210" s="83"/>
      <c r="NPF210" s="83"/>
      <c r="NPG210" s="83"/>
      <c r="NPH210" s="83"/>
      <c r="NPI210" s="83"/>
      <c r="NPJ210" s="83"/>
      <c r="NPK210" s="83"/>
      <c r="NPL210" s="83"/>
      <c r="NPM210" s="83"/>
      <c r="NPN210" s="83"/>
      <c r="NPO210" s="83"/>
      <c r="NPP210" s="83"/>
      <c r="NPQ210" s="83"/>
      <c r="NPR210" s="83"/>
      <c r="NPS210" s="83"/>
      <c r="NPT210" s="83"/>
      <c r="NPU210" s="83"/>
      <c r="NPV210" s="83"/>
      <c r="NPW210" s="83"/>
      <c r="NPX210" s="83"/>
      <c r="NPY210" s="83"/>
      <c r="NPZ210" s="83"/>
      <c r="NQA210" s="83"/>
      <c r="NQB210" s="83"/>
      <c r="NQC210" s="83"/>
      <c r="NQD210" s="83"/>
      <c r="NQE210" s="83"/>
      <c r="NQF210" s="83"/>
      <c r="NQG210" s="83"/>
      <c r="NQH210" s="83"/>
      <c r="NQI210" s="83"/>
      <c r="NQJ210" s="83"/>
      <c r="NQK210" s="83"/>
      <c r="NQL210" s="83"/>
      <c r="NQM210" s="83"/>
      <c r="NQN210" s="83"/>
      <c r="NQO210" s="83"/>
      <c r="NQP210" s="83"/>
      <c r="NQQ210" s="83"/>
      <c r="NQR210" s="83"/>
      <c r="NQS210" s="83"/>
      <c r="NQT210" s="83"/>
      <c r="NQU210" s="83"/>
      <c r="NQV210" s="83"/>
      <c r="NQW210" s="83"/>
      <c r="NQX210" s="83"/>
      <c r="NQY210" s="83"/>
      <c r="NQZ210" s="83"/>
      <c r="NRA210" s="83"/>
      <c r="NRB210" s="83"/>
      <c r="NRC210" s="83"/>
      <c r="NRD210" s="83"/>
      <c r="NRE210" s="83"/>
      <c r="NRF210" s="83"/>
      <c r="NRG210" s="83"/>
      <c r="NRH210" s="83"/>
      <c r="NRI210" s="83"/>
      <c r="NRJ210" s="83"/>
      <c r="NRK210" s="83"/>
      <c r="NRL210" s="83"/>
      <c r="NRM210" s="83"/>
      <c r="NRN210" s="83"/>
      <c r="NRO210" s="83"/>
      <c r="NRP210" s="83"/>
      <c r="NRQ210" s="83"/>
      <c r="NRR210" s="83"/>
      <c r="NRS210" s="83"/>
      <c r="NRT210" s="83"/>
      <c r="NRU210" s="83"/>
      <c r="NRV210" s="83"/>
      <c r="NRW210" s="83"/>
      <c r="NRX210" s="83"/>
      <c r="NRY210" s="83"/>
      <c r="NRZ210" s="83"/>
      <c r="NSA210" s="83"/>
      <c r="NSB210" s="83"/>
      <c r="NSC210" s="83"/>
      <c r="NSD210" s="83"/>
      <c r="NSE210" s="83"/>
      <c r="NSF210" s="83"/>
      <c r="NSG210" s="83"/>
      <c r="NSH210" s="83"/>
      <c r="NSI210" s="83"/>
      <c r="NSJ210" s="83"/>
      <c r="NSK210" s="83"/>
      <c r="NSL210" s="83"/>
      <c r="NSM210" s="83"/>
      <c r="NSN210" s="83"/>
      <c r="NSO210" s="83"/>
      <c r="NSP210" s="83"/>
      <c r="NSQ210" s="83"/>
      <c r="NSR210" s="83"/>
      <c r="NSS210" s="83"/>
      <c r="NST210" s="83"/>
      <c r="NSU210" s="83"/>
      <c r="NSV210" s="83"/>
      <c r="NSW210" s="83"/>
      <c r="NSX210" s="83"/>
      <c r="NSY210" s="83"/>
      <c r="NSZ210" s="83"/>
      <c r="NTA210" s="83"/>
      <c r="NTB210" s="83"/>
      <c r="NTC210" s="83"/>
      <c r="NTD210" s="83"/>
      <c r="NTE210" s="83"/>
      <c r="NTF210" s="83"/>
      <c r="NTG210" s="83"/>
      <c r="NTH210" s="83"/>
      <c r="NTI210" s="83"/>
      <c r="NTJ210" s="83"/>
      <c r="NTK210" s="83"/>
      <c r="NTL210" s="83"/>
      <c r="NTM210" s="83"/>
      <c r="NTN210" s="83"/>
      <c r="NTO210" s="83"/>
      <c r="NTP210" s="83"/>
      <c r="NTQ210" s="83"/>
      <c r="NTR210" s="83"/>
      <c r="NTS210" s="83"/>
      <c r="NTT210" s="83"/>
      <c r="NTU210" s="83"/>
      <c r="NTV210" s="83"/>
      <c r="NTW210" s="83"/>
      <c r="NTX210" s="83"/>
      <c r="NTY210" s="83"/>
      <c r="NTZ210" s="83"/>
      <c r="NUA210" s="83"/>
      <c r="NUB210" s="83"/>
      <c r="NUC210" s="83"/>
      <c r="NUD210" s="83"/>
      <c r="NUE210" s="83"/>
      <c r="NUF210" s="83"/>
      <c r="NUG210" s="83"/>
      <c r="NUH210" s="83"/>
      <c r="NUI210" s="83"/>
      <c r="NUJ210" s="83"/>
      <c r="NUK210" s="83"/>
      <c r="NUL210" s="83"/>
      <c r="NUM210" s="83"/>
      <c r="NUN210" s="83"/>
      <c r="NUO210" s="83"/>
      <c r="NUP210" s="83"/>
      <c r="NUQ210" s="83"/>
      <c r="NUR210" s="83"/>
      <c r="NUS210" s="83"/>
      <c r="NUT210" s="83"/>
      <c r="NUU210" s="83"/>
      <c r="NUV210" s="83"/>
      <c r="NUW210" s="83"/>
      <c r="NUX210" s="83"/>
      <c r="NUY210" s="83"/>
      <c r="NUZ210" s="83"/>
      <c r="NVA210" s="83"/>
      <c r="NVB210" s="83"/>
      <c r="NVC210" s="83"/>
      <c r="NVD210" s="83"/>
      <c r="NVE210" s="83"/>
      <c r="NVF210" s="83"/>
      <c r="NVG210" s="83"/>
      <c r="NVH210" s="83"/>
      <c r="NVI210" s="83"/>
      <c r="NVJ210" s="83"/>
      <c r="NVK210" s="83"/>
      <c r="NVL210" s="83"/>
      <c r="NVM210" s="83"/>
      <c r="NVN210" s="83"/>
      <c r="NVO210" s="83"/>
      <c r="NVP210" s="83"/>
      <c r="NVQ210" s="83"/>
      <c r="NVR210" s="83"/>
      <c r="NVS210" s="83"/>
      <c r="NVT210" s="83"/>
      <c r="NVU210" s="83"/>
      <c r="NVV210" s="83"/>
      <c r="NVW210" s="83"/>
      <c r="NVX210" s="83"/>
      <c r="NVY210" s="83"/>
      <c r="NVZ210" s="83"/>
      <c r="NWA210" s="83"/>
      <c r="NWB210" s="83"/>
      <c r="NWC210" s="83"/>
      <c r="NWD210" s="83"/>
      <c r="NWE210" s="83"/>
      <c r="NWF210" s="83"/>
      <c r="NWG210" s="83"/>
      <c r="NWH210" s="83"/>
      <c r="NWI210" s="83"/>
      <c r="NWJ210" s="83"/>
      <c r="NWK210" s="83"/>
      <c r="NWL210" s="83"/>
      <c r="NWM210" s="83"/>
      <c r="NWN210" s="83"/>
      <c r="NWO210" s="83"/>
      <c r="NWP210" s="83"/>
      <c r="NWQ210" s="83"/>
      <c r="NWR210" s="83"/>
      <c r="NWS210" s="83"/>
      <c r="NWT210" s="83"/>
      <c r="NWU210" s="83"/>
      <c r="NWV210" s="83"/>
      <c r="NWW210" s="83"/>
      <c r="NWX210" s="83"/>
      <c r="NWY210" s="83"/>
      <c r="NWZ210" s="83"/>
      <c r="NXA210" s="83"/>
      <c r="NXB210" s="83"/>
      <c r="NXC210" s="83"/>
      <c r="NXD210" s="83"/>
      <c r="NXE210" s="83"/>
      <c r="NXF210" s="83"/>
      <c r="NXG210" s="83"/>
      <c r="NXH210" s="83"/>
      <c r="NXI210" s="83"/>
      <c r="NXJ210" s="83"/>
      <c r="NXK210" s="83"/>
      <c r="NXL210" s="83"/>
      <c r="NXM210" s="83"/>
      <c r="NXN210" s="83"/>
      <c r="NXO210" s="83"/>
      <c r="NXP210" s="83"/>
      <c r="NXQ210" s="83"/>
      <c r="NXR210" s="83"/>
      <c r="NXS210" s="83"/>
      <c r="NXT210" s="83"/>
      <c r="NXU210" s="83"/>
      <c r="NXV210" s="83"/>
      <c r="NXW210" s="83"/>
      <c r="NXX210" s="83"/>
      <c r="NXY210" s="83"/>
      <c r="NXZ210" s="83"/>
      <c r="NYA210" s="83"/>
      <c r="NYB210" s="83"/>
      <c r="NYC210" s="83"/>
      <c r="NYD210" s="83"/>
      <c r="NYE210" s="83"/>
      <c r="NYF210" s="83"/>
      <c r="NYG210" s="83"/>
      <c r="NYH210" s="83"/>
      <c r="NYI210" s="83"/>
      <c r="NYJ210" s="83"/>
      <c r="NYK210" s="83"/>
      <c r="NYL210" s="83"/>
      <c r="NYM210" s="83"/>
      <c r="NYN210" s="83"/>
      <c r="NYO210" s="83"/>
      <c r="NYP210" s="83"/>
      <c r="NYQ210" s="83"/>
      <c r="NYR210" s="83"/>
      <c r="NYS210" s="83"/>
      <c r="NYT210" s="83"/>
      <c r="NYU210" s="83"/>
      <c r="NYV210" s="83"/>
      <c r="NYW210" s="83"/>
      <c r="NYX210" s="83"/>
      <c r="NYY210" s="83"/>
      <c r="NYZ210" s="83"/>
      <c r="NZA210" s="83"/>
      <c r="NZB210" s="83"/>
      <c r="NZC210" s="83"/>
      <c r="NZD210" s="83"/>
      <c r="NZE210" s="83"/>
      <c r="NZF210" s="83"/>
      <c r="NZG210" s="83"/>
      <c r="NZH210" s="83"/>
      <c r="NZI210" s="83"/>
      <c r="NZJ210" s="83"/>
      <c r="NZK210" s="83"/>
      <c r="NZL210" s="83"/>
      <c r="NZM210" s="83"/>
      <c r="NZN210" s="83"/>
      <c r="NZO210" s="83"/>
      <c r="NZP210" s="83"/>
      <c r="NZQ210" s="83"/>
      <c r="NZR210" s="83"/>
      <c r="NZS210" s="83"/>
      <c r="NZT210" s="83"/>
      <c r="NZU210" s="83"/>
      <c r="NZV210" s="83"/>
      <c r="NZW210" s="83"/>
      <c r="NZX210" s="83"/>
      <c r="NZY210" s="83"/>
      <c r="NZZ210" s="83"/>
      <c r="OAA210" s="83"/>
      <c r="OAB210" s="83"/>
      <c r="OAC210" s="83"/>
      <c r="OAD210" s="83"/>
      <c r="OAE210" s="83"/>
      <c r="OAF210" s="83"/>
      <c r="OAG210" s="83"/>
      <c r="OAH210" s="83"/>
      <c r="OAI210" s="83"/>
      <c r="OAJ210" s="83"/>
      <c r="OAK210" s="83"/>
      <c r="OAL210" s="83"/>
      <c r="OAM210" s="83"/>
      <c r="OAN210" s="83"/>
      <c r="OAO210" s="83"/>
      <c r="OAP210" s="83"/>
      <c r="OAQ210" s="83"/>
      <c r="OAR210" s="83"/>
      <c r="OAS210" s="83"/>
      <c r="OAT210" s="83"/>
      <c r="OAU210" s="83"/>
      <c r="OAV210" s="83"/>
      <c r="OAW210" s="83"/>
      <c r="OAX210" s="83"/>
      <c r="OAY210" s="83"/>
      <c r="OAZ210" s="83"/>
      <c r="OBA210" s="83"/>
      <c r="OBB210" s="83"/>
      <c r="OBC210" s="83"/>
      <c r="OBD210" s="83"/>
      <c r="OBE210" s="83"/>
      <c r="OBF210" s="83"/>
      <c r="OBG210" s="83"/>
      <c r="OBH210" s="83"/>
      <c r="OBI210" s="83"/>
      <c r="OBJ210" s="83"/>
      <c r="OBK210" s="83"/>
      <c r="OBL210" s="83"/>
      <c r="OBM210" s="83"/>
      <c r="OBN210" s="83"/>
      <c r="OBO210" s="83"/>
      <c r="OBP210" s="83"/>
      <c r="OBQ210" s="83"/>
      <c r="OBR210" s="83"/>
      <c r="OBS210" s="83"/>
      <c r="OBT210" s="83"/>
      <c r="OBU210" s="83"/>
      <c r="OBV210" s="83"/>
      <c r="OBW210" s="83"/>
      <c r="OBX210" s="83"/>
      <c r="OBY210" s="83"/>
      <c r="OBZ210" s="83"/>
      <c r="OCA210" s="83"/>
      <c r="OCB210" s="83"/>
      <c r="OCC210" s="83"/>
      <c r="OCD210" s="83"/>
      <c r="OCE210" s="83"/>
      <c r="OCF210" s="83"/>
      <c r="OCG210" s="83"/>
      <c r="OCH210" s="83"/>
      <c r="OCI210" s="83"/>
      <c r="OCJ210" s="83"/>
      <c r="OCK210" s="83"/>
      <c r="OCL210" s="83"/>
      <c r="OCM210" s="83"/>
      <c r="OCN210" s="83"/>
      <c r="OCO210" s="83"/>
      <c r="OCP210" s="83"/>
      <c r="OCQ210" s="83"/>
      <c r="OCR210" s="83"/>
      <c r="OCS210" s="83"/>
      <c r="OCT210" s="83"/>
      <c r="OCU210" s="83"/>
      <c r="OCV210" s="83"/>
      <c r="OCW210" s="83"/>
      <c r="OCX210" s="83"/>
      <c r="OCY210" s="83"/>
      <c r="OCZ210" s="83"/>
      <c r="ODA210" s="83"/>
      <c r="ODB210" s="83"/>
      <c r="ODC210" s="83"/>
      <c r="ODD210" s="83"/>
      <c r="ODE210" s="83"/>
      <c r="ODF210" s="83"/>
      <c r="ODG210" s="83"/>
      <c r="ODH210" s="83"/>
      <c r="ODI210" s="83"/>
      <c r="ODJ210" s="83"/>
      <c r="ODK210" s="83"/>
      <c r="ODL210" s="83"/>
      <c r="ODM210" s="83"/>
      <c r="ODN210" s="83"/>
      <c r="ODO210" s="83"/>
      <c r="ODP210" s="83"/>
      <c r="ODQ210" s="83"/>
      <c r="ODR210" s="83"/>
      <c r="ODS210" s="83"/>
      <c r="ODT210" s="83"/>
      <c r="ODU210" s="83"/>
      <c r="ODV210" s="83"/>
      <c r="ODW210" s="83"/>
      <c r="ODX210" s="83"/>
      <c r="ODY210" s="83"/>
      <c r="ODZ210" s="83"/>
      <c r="OEA210" s="83"/>
      <c r="OEB210" s="83"/>
      <c r="OEC210" s="83"/>
      <c r="OED210" s="83"/>
      <c r="OEE210" s="83"/>
      <c r="OEF210" s="83"/>
      <c r="OEG210" s="83"/>
      <c r="OEH210" s="83"/>
      <c r="OEI210" s="83"/>
      <c r="OEJ210" s="83"/>
      <c r="OEK210" s="83"/>
      <c r="OEL210" s="83"/>
      <c r="OEM210" s="83"/>
      <c r="OEN210" s="83"/>
      <c r="OEO210" s="83"/>
      <c r="OEP210" s="83"/>
      <c r="OEQ210" s="83"/>
      <c r="OER210" s="83"/>
      <c r="OES210" s="83"/>
      <c r="OET210" s="83"/>
      <c r="OEU210" s="83"/>
      <c r="OEV210" s="83"/>
      <c r="OEW210" s="83"/>
      <c r="OEX210" s="83"/>
      <c r="OEY210" s="83"/>
      <c r="OEZ210" s="83"/>
      <c r="OFA210" s="83"/>
      <c r="OFB210" s="83"/>
      <c r="OFC210" s="83"/>
      <c r="OFD210" s="83"/>
      <c r="OFE210" s="83"/>
      <c r="OFF210" s="83"/>
      <c r="OFG210" s="83"/>
      <c r="OFH210" s="83"/>
      <c r="OFI210" s="83"/>
      <c r="OFJ210" s="83"/>
      <c r="OFK210" s="83"/>
      <c r="OFL210" s="83"/>
      <c r="OFM210" s="83"/>
      <c r="OFN210" s="83"/>
      <c r="OFO210" s="83"/>
      <c r="OFP210" s="83"/>
      <c r="OFQ210" s="83"/>
      <c r="OFR210" s="83"/>
      <c r="OFS210" s="83"/>
      <c r="OFT210" s="83"/>
      <c r="OFU210" s="83"/>
      <c r="OFV210" s="83"/>
      <c r="OFW210" s="83"/>
      <c r="OFX210" s="83"/>
      <c r="OFY210" s="83"/>
      <c r="OFZ210" s="83"/>
      <c r="OGA210" s="83"/>
      <c r="OGB210" s="83"/>
      <c r="OGC210" s="83"/>
      <c r="OGD210" s="83"/>
      <c r="OGE210" s="83"/>
      <c r="OGF210" s="83"/>
      <c r="OGG210" s="83"/>
      <c r="OGH210" s="83"/>
      <c r="OGI210" s="83"/>
      <c r="OGJ210" s="83"/>
      <c r="OGK210" s="83"/>
      <c r="OGL210" s="83"/>
      <c r="OGM210" s="83"/>
      <c r="OGN210" s="83"/>
      <c r="OGO210" s="83"/>
      <c r="OGP210" s="83"/>
      <c r="OGQ210" s="83"/>
      <c r="OGR210" s="83"/>
      <c r="OGS210" s="83"/>
      <c r="OGT210" s="83"/>
      <c r="OGU210" s="83"/>
      <c r="OGV210" s="83"/>
      <c r="OGW210" s="83"/>
      <c r="OGX210" s="83"/>
      <c r="OGY210" s="83"/>
      <c r="OGZ210" s="83"/>
      <c r="OHA210" s="83"/>
      <c r="OHB210" s="83"/>
      <c r="OHC210" s="83"/>
      <c r="OHD210" s="83"/>
      <c r="OHE210" s="83"/>
      <c r="OHF210" s="83"/>
      <c r="OHG210" s="83"/>
      <c r="OHH210" s="83"/>
      <c r="OHI210" s="83"/>
      <c r="OHJ210" s="83"/>
      <c r="OHK210" s="83"/>
      <c r="OHL210" s="83"/>
      <c r="OHM210" s="83"/>
      <c r="OHN210" s="83"/>
      <c r="OHO210" s="83"/>
      <c r="OHP210" s="83"/>
      <c r="OHQ210" s="83"/>
      <c r="OHR210" s="83"/>
      <c r="OHS210" s="83"/>
      <c r="OHT210" s="83"/>
      <c r="OHU210" s="83"/>
      <c r="OHV210" s="83"/>
      <c r="OHW210" s="83"/>
      <c r="OHX210" s="83"/>
      <c r="OHY210" s="83"/>
      <c r="OHZ210" s="83"/>
      <c r="OIA210" s="83"/>
      <c r="OIB210" s="83"/>
      <c r="OIC210" s="83"/>
      <c r="OID210" s="83"/>
      <c r="OIE210" s="83"/>
      <c r="OIF210" s="83"/>
      <c r="OIG210" s="83"/>
      <c r="OIH210" s="83"/>
      <c r="OII210" s="83"/>
      <c r="OIJ210" s="83"/>
      <c r="OIK210" s="83"/>
      <c r="OIL210" s="83"/>
      <c r="OIM210" s="83"/>
      <c r="OIN210" s="83"/>
      <c r="OIO210" s="83"/>
      <c r="OIP210" s="83"/>
      <c r="OIQ210" s="83"/>
      <c r="OIR210" s="83"/>
      <c r="OIS210" s="83"/>
      <c r="OIT210" s="83"/>
      <c r="OIU210" s="83"/>
      <c r="OIV210" s="83"/>
      <c r="OIW210" s="83"/>
      <c r="OIX210" s="83"/>
      <c r="OIY210" s="83"/>
      <c r="OIZ210" s="83"/>
      <c r="OJA210" s="83"/>
      <c r="OJB210" s="83"/>
      <c r="OJC210" s="83"/>
      <c r="OJD210" s="83"/>
      <c r="OJE210" s="83"/>
      <c r="OJF210" s="83"/>
      <c r="OJG210" s="83"/>
      <c r="OJH210" s="83"/>
      <c r="OJI210" s="83"/>
      <c r="OJJ210" s="83"/>
      <c r="OJK210" s="83"/>
      <c r="OJL210" s="83"/>
      <c r="OJM210" s="83"/>
      <c r="OJN210" s="83"/>
      <c r="OJO210" s="83"/>
      <c r="OJP210" s="83"/>
      <c r="OJQ210" s="83"/>
      <c r="OJR210" s="83"/>
      <c r="OJS210" s="83"/>
      <c r="OJT210" s="83"/>
      <c r="OJU210" s="83"/>
      <c r="OJV210" s="83"/>
      <c r="OJW210" s="83"/>
      <c r="OJX210" s="83"/>
      <c r="OJY210" s="83"/>
      <c r="OJZ210" s="83"/>
      <c r="OKA210" s="83"/>
      <c r="OKB210" s="83"/>
      <c r="OKC210" s="83"/>
      <c r="OKD210" s="83"/>
      <c r="OKE210" s="83"/>
      <c r="OKF210" s="83"/>
      <c r="OKG210" s="83"/>
      <c r="OKH210" s="83"/>
      <c r="OKI210" s="83"/>
      <c r="OKJ210" s="83"/>
      <c r="OKK210" s="83"/>
      <c r="OKL210" s="83"/>
      <c r="OKM210" s="83"/>
      <c r="OKN210" s="83"/>
      <c r="OKO210" s="83"/>
      <c r="OKP210" s="83"/>
      <c r="OKQ210" s="83"/>
      <c r="OKR210" s="83"/>
      <c r="OKS210" s="83"/>
      <c r="OKT210" s="83"/>
      <c r="OKU210" s="83"/>
      <c r="OKV210" s="83"/>
      <c r="OKW210" s="83"/>
      <c r="OKX210" s="83"/>
      <c r="OKY210" s="83"/>
      <c r="OKZ210" s="83"/>
      <c r="OLA210" s="83"/>
      <c r="OLB210" s="83"/>
      <c r="OLC210" s="83"/>
      <c r="OLD210" s="83"/>
      <c r="OLE210" s="83"/>
      <c r="OLF210" s="83"/>
      <c r="OLG210" s="83"/>
      <c r="OLH210" s="83"/>
      <c r="OLI210" s="83"/>
      <c r="OLJ210" s="83"/>
      <c r="OLK210" s="83"/>
      <c r="OLL210" s="83"/>
      <c r="OLM210" s="83"/>
      <c r="OLN210" s="83"/>
      <c r="OLO210" s="83"/>
      <c r="OLP210" s="83"/>
      <c r="OLQ210" s="83"/>
      <c r="OLR210" s="83"/>
      <c r="OLS210" s="83"/>
      <c r="OLT210" s="83"/>
      <c r="OLU210" s="83"/>
      <c r="OLV210" s="83"/>
      <c r="OLW210" s="83"/>
      <c r="OLX210" s="83"/>
      <c r="OLY210" s="83"/>
      <c r="OLZ210" s="83"/>
      <c r="OMA210" s="83"/>
      <c r="OMB210" s="83"/>
      <c r="OMC210" s="83"/>
      <c r="OMD210" s="83"/>
      <c r="OME210" s="83"/>
      <c r="OMF210" s="83"/>
      <c r="OMG210" s="83"/>
      <c r="OMH210" s="83"/>
      <c r="OMI210" s="83"/>
      <c r="OMJ210" s="83"/>
      <c r="OMK210" s="83"/>
      <c r="OML210" s="83"/>
      <c r="OMM210" s="83"/>
      <c r="OMN210" s="83"/>
      <c r="OMO210" s="83"/>
      <c r="OMP210" s="83"/>
      <c r="OMQ210" s="83"/>
      <c r="OMR210" s="83"/>
      <c r="OMS210" s="83"/>
      <c r="OMT210" s="83"/>
      <c r="OMU210" s="83"/>
      <c r="OMV210" s="83"/>
      <c r="OMW210" s="83"/>
      <c r="OMX210" s="83"/>
      <c r="OMY210" s="83"/>
      <c r="OMZ210" s="83"/>
      <c r="ONA210" s="83"/>
      <c r="ONB210" s="83"/>
      <c r="ONC210" s="83"/>
      <c r="OND210" s="83"/>
      <c r="ONE210" s="83"/>
      <c r="ONF210" s="83"/>
      <c r="ONG210" s="83"/>
      <c r="ONH210" s="83"/>
      <c r="ONI210" s="83"/>
      <c r="ONJ210" s="83"/>
      <c r="ONK210" s="83"/>
      <c r="ONL210" s="83"/>
      <c r="ONM210" s="83"/>
      <c r="ONN210" s="83"/>
      <c r="ONO210" s="83"/>
      <c r="ONP210" s="83"/>
      <c r="ONQ210" s="83"/>
      <c r="ONR210" s="83"/>
      <c r="ONS210" s="83"/>
      <c r="ONT210" s="83"/>
      <c r="ONU210" s="83"/>
      <c r="ONV210" s="83"/>
      <c r="ONW210" s="83"/>
      <c r="ONX210" s="83"/>
      <c r="ONY210" s="83"/>
      <c r="ONZ210" s="83"/>
      <c r="OOA210" s="83"/>
      <c r="OOB210" s="83"/>
      <c r="OOC210" s="83"/>
      <c r="OOD210" s="83"/>
      <c r="OOE210" s="83"/>
      <c r="OOF210" s="83"/>
      <c r="OOG210" s="83"/>
      <c r="OOH210" s="83"/>
      <c r="OOI210" s="83"/>
      <c r="OOJ210" s="83"/>
      <c r="OOK210" s="83"/>
      <c r="OOL210" s="83"/>
      <c r="OOM210" s="83"/>
      <c r="OON210" s="83"/>
      <c r="OOO210" s="83"/>
      <c r="OOP210" s="83"/>
      <c r="OOQ210" s="83"/>
      <c r="OOR210" s="83"/>
      <c r="OOS210" s="83"/>
      <c r="OOT210" s="83"/>
      <c r="OOU210" s="83"/>
      <c r="OOV210" s="83"/>
      <c r="OOW210" s="83"/>
      <c r="OOX210" s="83"/>
      <c r="OOY210" s="83"/>
      <c r="OOZ210" s="83"/>
      <c r="OPA210" s="83"/>
      <c r="OPB210" s="83"/>
      <c r="OPC210" s="83"/>
      <c r="OPD210" s="83"/>
      <c r="OPE210" s="83"/>
      <c r="OPF210" s="83"/>
      <c r="OPG210" s="83"/>
      <c r="OPH210" s="83"/>
      <c r="OPI210" s="83"/>
      <c r="OPJ210" s="83"/>
      <c r="OPK210" s="83"/>
      <c r="OPL210" s="83"/>
      <c r="OPM210" s="83"/>
      <c r="OPN210" s="83"/>
      <c r="OPO210" s="83"/>
      <c r="OPP210" s="83"/>
      <c r="OPQ210" s="83"/>
      <c r="OPR210" s="83"/>
      <c r="OPS210" s="83"/>
      <c r="OPT210" s="83"/>
      <c r="OPU210" s="83"/>
      <c r="OPV210" s="83"/>
      <c r="OPW210" s="83"/>
      <c r="OPX210" s="83"/>
      <c r="OPY210" s="83"/>
      <c r="OPZ210" s="83"/>
      <c r="OQA210" s="83"/>
      <c r="OQB210" s="83"/>
      <c r="OQC210" s="83"/>
      <c r="OQD210" s="83"/>
      <c r="OQE210" s="83"/>
      <c r="OQF210" s="83"/>
      <c r="OQG210" s="83"/>
      <c r="OQH210" s="83"/>
      <c r="OQI210" s="83"/>
      <c r="OQJ210" s="83"/>
      <c r="OQK210" s="83"/>
      <c r="OQL210" s="83"/>
      <c r="OQM210" s="83"/>
      <c r="OQN210" s="83"/>
      <c r="OQO210" s="83"/>
      <c r="OQP210" s="83"/>
      <c r="OQQ210" s="83"/>
      <c r="OQR210" s="83"/>
      <c r="OQS210" s="83"/>
      <c r="OQT210" s="83"/>
      <c r="OQU210" s="83"/>
      <c r="OQV210" s="83"/>
      <c r="OQW210" s="83"/>
      <c r="OQX210" s="83"/>
      <c r="OQY210" s="83"/>
      <c r="OQZ210" s="83"/>
      <c r="ORA210" s="83"/>
      <c r="ORB210" s="83"/>
      <c r="ORC210" s="83"/>
      <c r="ORD210" s="83"/>
      <c r="ORE210" s="83"/>
      <c r="ORF210" s="83"/>
      <c r="ORG210" s="83"/>
      <c r="ORH210" s="83"/>
      <c r="ORI210" s="83"/>
      <c r="ORJ210" s="83"/>
      <c r="ORK210" s="83"/>
      <c r="ORL210" s="83"/>
      <c r="ORM210" s="83"/>
      <c r="ORN210" s="83"/>
      <c r="ORO210" s="83"/>
      <c r="ORP210" s="83"/>
      <c r="ORQ210" s="83"/>
      <c r="ORR210" s="83"/>
      <c r="ORS210" s="83"/>
      <c r="ORT210" s="83"/>
      <c r="ORU210" s="83"/>
      <c r="ORV210" s="83"/>
      <c r="ORW210" s="83"/>
      <c r="ORX210" s="83"/>
      <c r="ORY210" s="83"/>
      <c r="ORZ210" s="83"/>
      <c r="OSA210" s="83"/>
      <c r="OSB210" s="83"/>
      <c r="OSC210" s="83"/>
      <c r="OSD210" s="83"/>
      <c r="OSE210" s="83"/>
      <c r="OSF210" s="83"/>
      <c r="OSG210" s="83"/>
      <c r="OSH210" s="83"/>
      <c r="OSI210" s="83"/>
      <c r="OSJ210" s="83"/>
      <c r="OSK210" s="83"/>
      <c r="OSL210" s="83"/>
      <c r="OSM210" s="83"/>
      <c r="OSN210" s="83"/>
      <c r="OSO210" s="83"/>
      <c r="OSP210" s="83"/>
      <c r="OSQ210" s="83"/>
      <c r="OSR210" s="83"/>
      <c r="OSS210" s="83"/>
      <c r="OST210" s="83"/>
      <c r="OSU210" s="83"/>
      <c r="OSV210" s="83"/>
      <c r="OSW210" s="83"/>
      <c r="OSX210" s="83"/>
      <c r="OSY210" s="83"/>
      <c r="OSZ210" s="83"/>
      <c r="OTA210" s="83"/>
      <c r="OTB210" s="83"/>
      <c r="OTC210" s="83"/>
      <c r="OTD210" s="83"/>
      <c r="OTE210" s="83"/>
      <c r="OTF210" s="83"/>
      <c r="OTG210" s="83"/>
      <c r="OTH210" s="83"/>
      <c r="OTI210" s="83"/>
      <c r="OTJ210" s="83"/>
      <c r="OTK210" s="83"/>
      <c r="OTL210" s="83"/>
      <c r="OTM210" s="83"/>
      <c r="OTN210" s="83"/>
      <c r="OTO210" s="83"/>
      <c r="OTP210" s="83"/>
      <c r="OTQ210" s="83"/>
      <c r="OTR210" s="83"/>
      <c r="OTS210" s="83"/>
      <c r="OTT210" s="83"/>
      <c r="OTU210" s="83"/>
      <c r="OTV210" s="83"/>
      <c r="OTW210" s="83"/>
      <c r="OTX210" s="83"/>
      <c r="OTY210" s="83"/>
      <c r="OTZ210" s="83"/>
      <c r="OUA210" s="83"/>
      <c r="OUB210" s="83"/>
      <c r="OUC210" s="83"/>
      <c r="OUD210" s="83"/>
      <c r="OUE210" s="83"/>
      <c r="OUF210" s="83"/>
      <c r="OUG210" s="83"/>
      <c r="OUH210" s="83"/>
      <c r="OUI210" s="83"/>
      <c r="OUJ210" s="83"/>
      <c r="OUK210" s="83"/>
      <c r="OUL210" s="83"/>
      <c r="OUM210" s="83"/>
      <c r="OUN210" s="83"/>
      <c r="OUO210" s="83"/>
      <c r="OUP210" s="83"/>
      <c r="OUQ210" s="83"/>
      <c r="OUR210" s="83"/>
      <c r="OUS210" s="83"/>
      <c r="OUT210" s="83"/>
      <c r="OUU210" s="83"/>
      <c r="OUV210" s="83"/>
      <c r="OUW210" s="83"/>
      <c r="OUX210" s="83"/>
      <c r="OUY210" s="83"/>
      <c r="OUZ210" s="83"/>
      <c r="OVA210" s="83"/>
      <c r="OVB210" s="83"/>
      <c r="OVC210" s="83"/>
      <c r="OVD210" s="83"/>
      <c r="OVE210" s="83"/>
      <c r="OVF210" s="83"/>
      <c r="OVG210" s="83"/>
      <c r="OVH210" s="83"/>
      <c r="OVI210" s="83"/>
      <c r="OVJ210" s="83"/>
      <c r="OVK210" s="83"/>
      <c r="OVL210" s="83"/>
      <c r="OVM210" s="83"/>
      <c r="OVN210" s="83"/>
      <c r="OVO210" s="83"/>
      <c r="OVP210" s="83"/>
      <c r="OVQ210" s="83"/>
      <c r="OVR210" s="83"/>
      <c r="OVS210" s="83"/>
      <c r="OVT210" s="83"/>
      <c r="OVU210" s="83"/>
      <c r="OVV210" s="83"/>
      <c r="OVW210" s="83"/>
      <c r="OVX210" s="83"/>
      <c r="OVY210" s="83"/>
      <c r="OVZ210" s="83"/>
      <c r="OWA210" s="83"/>
      <c r="OWB210" s="83"/>
      <c r="OWC210" s="83"/>
      <c r="OWD210" s="83"/>
      <c r="OWE210" s="83"/>
      <c r="OWF210" s="83"/>
      <c r="OWG210" s="83"/>
      <c r="OWH210" s="83"/>
      <c r="OWI210" s="83"/>
      <c r="OWJ210" s="83"/>
      <c r="OWK210" s="83"/>
      <c r="OWL210" s="83"/>
      <c r="OWM210" s="83"/>
      <c r="OWN210" s="83"/>
      <c r="OWO210" s="83"/>
      <c r="OWP210" s="83"/>
      <c r="OWQ210" s="83"/>
      <c r="OWR210" s="83"/>
      <c r="OWS210" s="83"/>
      <c r="OWT210" s="83"/>
      <c r="OWU210" s="83"/>
      <c r="OWV210" s="83"/>
      <c r="OWW210" s="83"/>
      <c r="OWX210" s="83"/>
      <c r="OWY210" s="83"/>
      <c r="OWZ210" s="83"/>
      <c r="OXA210" s="83"/>
      <c r="OXB210" s="83"/>
      <c r="OXC210" s="83"/>
      <c r="OXD210" s="83"/>
      <c r="OXE210" s="83"/>
      <c r="OXF210" s="83"/>
      <c r="OXG210" s="83"/>
      <c r="OXH210" s="83"/>
      <c r="OXI210" s="83"/>
      <c r="OXJ210" s="83"/>
      <c r="OXK210" s="83"/>
      <c r="OXL210" s="83"/>
      <c r="OXM210" s="83"/>
      <c r="OXN210" s="83"/>
      <c r="OXO210" s="83"/>
      <c r="OXP210" s="83"/>
      <c r="OXQ210" s="83"/>
      <c r="OXR210" s="83"/>
      <c r="OXS210" s="83"/>
      <c r="OXT210" s="83"/>
      <c r="OXU210" s="83"/>
      <c r="OXV210" s="83"/>
      <c r="OXW210" s="83"/>
      <c r="OXX210" s="83"/>
      <c r="OXY210" s="83"/>
      <c r="OXZ210" s="83"/>
      <c r="OYA210" s="83"/>
      <c r="OYB210" s="83"/>
      <c r="OYC210" s="83"/>
      <c r="OYD210" s="83"/>
      <c r="OYE210" s="83"/>
      <c r="OYF210" s="83"/>
      <c r="OYG210" s="83"/>
      <c r="OYH210" s="83"/>
      <c r="OYI210" s="83"/>
      <c r="OYJ210" s="83"/>
      <c r="OYK210" s="83"/>
      <c r="OYL210" s="83"/>
      <c r="OYM210" s="83"/>
      <c r="OYN210" s="83"/>
      <c r="OYO210" s="83"/>
      <c r="OYP210" s="83"/>
      <c r="OYQ210" s="83"/>
      <c r="OYR210" s="83"/>
      <c r="OYS210" s="83"/>
      <c r="OYT210" s="83"/>
      <c r="OYU210" s="83"/>
      <c r="OYV210" s="83"/>
      <c r="OYW210" s="83"/>
      <c r="OYX210" s="83"/>
      <c r="OYY210" s="83"/>
      <c r="OYZ210" s="83"/>
      <c r="OZA210" s="83"/>
      <c r="OZB210" s="83"/>
      <c r="OZC210" s="83"/>
      <c r="OZD210" s="83"/>
      <c r="OZE210" s="83"/>
      <c r="OZF210" s="83"/>
      <c r="OZG210" s="83"/>
      <c r="OZH210" s="83"/>
      <c r="OZI210" s="83"/>
      <c r="OZJ210" s="83"/>
      <c r="OZK210" s="83"/>
      <c r="OZL210" s="83"/>
      <c r="OZM210" s="83"/>
      <c r="OZN210" s="83"/>
      <c r="OZO210" s="83"/>
      <c r="OZP210" s="83"/>
      <c r="OZQ210" s="83"/>
      <c r="OZR210" s="83"/>
      <c r="OZS210" s="83"/>
      <c r="OZT210" s="83"/>
      <c r="OZU210" s="83"/>
      <c r="OZV210" s="83"/>
      <c r="OZW210" s="83"/>
      <c r="OZX210" s="83"/>
      <c r="OZY210" s="83"/>
      <c r="OZZ210" s="83"/>
      <c r="PAA210" s="83"/>
      <c r="PAB210" s="83"/>
      <c r="PAC210" s="83"/>
      <c r="PAD210" s="83"/>
      <c r="PAE210" s="83"/>
      <c r="PAF210" s="83"/>
      <c r="PAG210" s="83"/>
      <c r="PAH210" s="83"/>
      <c r="PAI210" s="83"/>
      <c r="PAJ210" s="83"/>
      <c r="PAK210" s="83"/>
      <c r="PAL210" s="83"/>
      <c r="PAM210" s="83"/>
      <c r="PAN210" s="83"/>
      <c r="PAO210" s="83"/>
      <c r="PAP210" s="83"/>
      <c r="PAQ210" s="83"/>
      <c r="PAR210" s="83"/>
      <c r="PAS210" s="83"/>
      <c r="PAT210" s="83"/>
      <c r="PAU210" s="83"/>
      <c r="PAV210" s="83"/>
      <c r="PAW210" s="83"/>
      <c r="PAX210" s="83"/>
      <c r="PAY210" s="83"/>
      <c r="PAZ210" s="83"/>
      <c r="PBA210" s="83"/>
      <c r="PBB210" s="83"/>
      <c r="PBC210" s="83"/>
      <c r="PBD210" s="83"/>
      <c r="PBE210" s="83"/>
      <c r="PBF210" s="83"/>
      <c r="PBG210" s="83"/>
      <c r="PBH210" s="83"/>
      <c r="PBI210" s="83"/>
      <c r="PBJ210" s="83"/>
      <c r="PBK210" s="83"/>
      <c r="PBL210" s="83"/>
      <c r="PBM210" s="83"/>
      <c r="PBN210" s="83"/>
      <c r="PBO210" s="83"/>
      <c r="PBP210" s="83"/>
      <c r="PBQ210" s="83"/>
      <c r="PBR210" s="83"/>
      <c r="PBS210" s="83"/>
      <c r="PBT210" s="83"/>
      <c r="PBU210" s="83"/>
      <c r="PBV210" s="83"/>
      <c r="PBW210" s="83"/>
      <c r="PBX210" s="83"/>
      <c r="PBY210" s="83"/>
      <c r="PBZ210" s="83"/>
      <c r="PCA210" s="83"/>
      <c r="PCB210" s="83"/>
      <c r="PCC210" s="83"/>
      <c r="PCD210" s="83"/>
      <c r="PCE210" s="83"/>
      <c r="PCF210" s="83"/>
      <c r="PCG210" s="83"/>
      <c r="PCH210" s="83"/>
      <c r="PCI210" s="83"/>
      <c r="PCJ210" s="83"/>
      <c r="PCK210" s="83"/>
      <c r="PCL210" s="83"/>
      <c r="PCM210" s="83"/>
      <c r="PCN210" s="83"/>
      <c r="PCO210" s="83"/>
      <c r="PCP210" s="83"/>
      <c r="PCQ210" s="83"/>
      <c r="PCR210" s="83"/>
      <c r="PCS210" s="83"/>
      <c r="PCT210" s="83"/>
      <c r="PCU210" s="83"/>
      <c r="PCV210" s="83"/>
      <c r="PCW210" s="83"/>
      <c r="PCX210" s="83"/>
      <c r="PCY210" s="83"/>
      <c r="PCZ210" s="83"/>
      <c r="PDA210" s="83"/>
      <c r="PDB210" s="83"/>
      <c r="PDC210" s="83"/>
      <c r="PDD210" s="83"/>
      <c r="PDE210" s="83"/>
      <c r="PDF210" s="83"/>
      <c r="PDG210" s="83"/>
      <c r="PDH210" s="83"/>
      <c r="PDI210" s="83"/>
      <c r="PDJ210" s="83"/>
      <c r="PDK210" s="83"/>
      <c r="PDL210" s="83"/>
      <c r="PDM210" s="83"/>
      <c r="PDN210" s="83"/>
      <c r="PDO210" s="83"/>
      <c r="PDP210" s="83"/>
      <c r="PDQ210" s="83"/>
      <c r="PDR210" s="83"/>
      <c r="PDS210" s="83"/>
      <c r="PDT210" s="83"/>
      <c r="PDU210" s="83"/>
      <c r="PDV210" s="83"/>
      <c r="PDW210" s="83"/>
      <c r="PDX210" s="83"/>
      <c r="PDY210" s="83"/>
      <c r="PDZ210" s="83"/>
      <c r="PEA210" s="83"/>
      <c r="PEB210" s="83"/>
      <c r="PEC210" s="83"/>
      <c r="PED210" s="83"/>
      <c r="PEE210" s="83"/>
      <c r="PEF210" s="83"/>
      <c r="PEG210" s="83"/>
      <c r="PEH210" s="83"/>
      <c r="PEI210" s="83"/>
      <c r="PEJ210" s="83"/>
      <c r="PEK210" s="83"/>
      <c r="PEL210" s="83"/>
      <c r="PEM210" s="83"/>
      <c r="PEN210" s="83"/>
      <c r="PEO210" s="83"/>
      <c r="PEP210" s="83"/>
      <c r="PEQ210" s="83"/>
      <c r="PER210" s="83"/>
      <c r="PES210" s="83"/>
      <c r="PET210" s="83"/>
      <c r="PEU210" s="83"/>
      <c r="PEV210" s="83"/>
      <c r="PEW210" s="83"/>
      <c r="PEX210" s="83"/>
      <c r="PEY210" s="83"/>
      <c r="PEZ210" s="83"/>
      <c r="PFA210" s="83"/>
      <c r="PFB210" s="83"/>
      <c r="PFC210" s="83"/>
      <c r="PFD210" s="83"/>
      <c r="PFE210" s="83"/>
      <c r="PFF210" s="83"/>
      <c r="PFG210" s="83"/>
      <c r="PFH210" s="83"/>
      <c r="PFI210" s="83"/>
      <c r="PFJ210" s="83"/>
      <c r="PFK210" s="83"/>
      <c r="PFL210" s="83"/>
      <c r="PFM210" s="83"/>
      <c r="PFN210" s="83"/>
      <c r="PFO210" s="83"/>
      <c r="PFP210" s="83"/>
      <c r="PFQ210" s="83"/>
      <c r="PFR210" s="83"/>
      <c r="PFS210" s="83"/>
      <c r="PFT210" s="83"/>
      <c r="PFU210" s="83"/>
      <c r="PFV210" s="83"/>
      <c r="PFW210" s="83"/>
      <c r="PFX210" s="83"/>
      <c r="PFY210" s="83"/>
      <c r="PFZ210" s="83"/>
      <c r="PGA210" s="83"/>
      <c r="PGB210" s="83"/>
      <c r="PGC210" s="83"/>
      <c r="PGD210" s="83"/>
      <c r="PGE210" s="83"/>
      <c r="PGF210" s="83"/>
      <c r="PGG210" s="83"/>
      <c r="PGH210" s="83"/>
      <c r="PGI210" s="83"/>
      <c r="PGJ210" s="83"/>
      <c r="PGK210" s="83"/>
      <c r="PGL210" s="83"/>
      <c r="PGM210" s="83"/>
      <c r="PGN210" s="83"/>
      <c r="PGO210" s="83"/>
      <c r="PGP210" s="83"/>
      <c r="PGQ210" s="83"/>
      <c r="PGR210" s="83"/>
      <c r="PGS210" s="83"/>
      <c r="PGT210" s="83"/>
      <c r="PGU210" s="83"/>
      <c r="PGV210" s="83"/>
      <c r="PGW210" s="83"/>
      <c r="PGX210" s="83"/>
      <c r="PGY210" s="83"/>
      <c r="PGZ210" s="83"/>
      <c r="PHA210" s="83"/>
      <c r="PHB210" s="83"/>
      <c r="PHC210" s="83"/>
      <c r="PHD210" s="83"/>
      <c r="PHE210" s="83"/>
      <c r="PHF210" s="83"/>
      <c r="PHG210" s="83"/>
      <c r="PHH210" s="83"/>
      <c r="PHI210" s="83"/>
      <c r="PHJ210" s="83"/>
      <c r="PHK210" s="83"/>
      <c r="PHL210" s="83"/>
      <c r="PHM210" s="83"/>
      <c r="PHN210" s="83"/>
      <c r="PHO210" s="83"/>
      <c r="PHP210" s="83"/>
      <c r="PHQ210" s="83"/>
      <c r="PHR210" s="83"/>
      <c r="PHS210" s="83"/>
      <c r="PHT210" s="83"/>
      <c r="PHU210" s="83"/>
      <c r="PHV210" s="83"/>
      <c r="PHW210" s="83"/>
      <c r="PHX210" s="83"/>
      <c r="PHY210" s="83"/>
      <c r="PHZ210" s="83"/>
      <c r="PIA210" s="83"/>
      <c r="PIB210" s="83"/>
      <c r="PIC210" s="83"/>
      <c r="PID210" s="83"/>
      <c r="PIE210" s="83"/>
      <c r="PIF210" s="83"/>
      <c r="PIG210" s="83"/>
      <c r="PIH210" s="83"/>
      <c r="PII210" s="83"/>
      <c r="PIJ210" s="83"/>
      <c r="PIK210" s="83"/>
      <c r="PIL210" s="83"/>
      <c r="PIM210" s="83"/>
      <c r="PIN210" s="83"/>
      <c r="PIO210" s="83"/>
      <c r="PIP210" s="83"/>
      <c r="PIQ210" s="83"/>
      <c r="PIR210" s="83"/>
      <c r="PIS210" s="83"/>
      <c r="PIT210" s="83"/>
      <c r="PIU210" s="83"/>
      <c r="PIV210" s="83"/>
      <c r="PIW210" s="83"/>
      <c r="PIX210" s="83"/>
      <c r="PIY210" s="83"/>
      <c r="PIZ210" s="83"/>
      <c r="PJA210" s="83"/>
      <c r="PJB210" s="83"/>
      <c r="PJC210" s="83"/>
      <c r="PJD210" s="83"/>
      <c r="PJE210" s="83"/>
      <c r="PJF210" s="83"/>
      <c r="PJG210" s="83"/>
      <c r="PJH210" s="83"/>
      <c r="PJI210" s="83"/>
      <c r="PJJ210" s="83"/>
      <c r="PJK210" s="83"/>
      <c r="PJL210" s="83"/>
      <c r="PJM210" s="83"/>
      <c r="PJN210" s="83"/>
      <c r="PJO210" s="83"/>
      <c r="PJP210" s="83"/>
      <c r="PJQ210" s="83"/>
      <c r="PJR210" s="83"/>
      <c r="PJS210" s="83"/>
      <c r="PJT210" s="83"/>
      <c r="PJU210" s="83"/>
      <c r="PJV210" s="83"/>
      <c r="PJW210" s="83"/>
      <c r="PJX210" s="83"/>
      <c r="PJY210" s="83"/>
      <c r="PJZ210" s="83"/>
      <c r="PKA210" s="83"/>
      <c r="PKB210" s="83"/>
      <c r="PKC210" s="83"/>
      <c r="PKD210" s="83"/>
      <c r="PKE210" s="83"/>
      <c r="PKF210" s="83"/>
      <c r="PKG210" s="83"/>
      <c r="PKH210" s="83"/>
      <c r="PKI210" s="83"/>
      <c r="PKJ210" s="83"/>
      <c r="PKK210" s="83"/>
      <c r="PKL210" s="83"/>
      <c r="PKM210" s="83"/>
      <c r="PKN210" s="83"/>
      <c r="PKO210" s="83"/>
      <c r="PKP210" s="83"/>
      <c r="PKQ210" s="83"/>
      <c r="PKR210" s="83"/>
      <c r="PKS210" s="83"/>
      <c r="PKT210" s="83"/>
      <c r="PKU210" s="83"/>
      <c r="PKV210" s="83"/>
      <c r="PKW210" s="83"/>
      <c r="PKX210" s="83"/>
      <c r="PKY210" s="83"/>
      <c r="PKZ210" s="83"/>
      <c r="PLA210" s="83"/>
      <c r="PLB210" s="83"/>
      <c r="PLC210" s="83"/>
      <c r="PLD210" s="83"/>
      <c r="PLE210" s="83"/>
      <c r="PLF210" s="83"/>
      <c r="PLG210" s="83"/>
      <c r="PLH210" s="83"/>
      <c r="PLI210" s="83"/>
      <c r="PLJ210" s="83"/>
      <c r="PLK210" s="83"/>
      <c r="PLL210" s="83"/>
      <c r="PLM210" s="83"/>
      <c r="PLN210" s="83"/>
      <c r="PLO210" s="83"/>
      <c r="PLP210" s="83"/>
      <c r="PLQ210" s="83"/>
      <c r="PLR210" s="83"/>
      <c r="PLS210" s="83"/>
      <c r="PLT210" s="83"/>
      <c r="PLU210" s="83"/>
      <c r="PLV210" s="83"/>
      <c r="PLW210" s="83"/>
      <c r="PLX210" s="83"/>
      <c r="PLY210" s="83"/>
      <c r="PLZ210" s="83"/>
      <c r="PMA210" s="83"/>
      <c r="PMB210" s="83"/>
      <c r="PMC210" s="83"/>
      <c r="PMD210" s="83"/>
      <c r="PME210" s="83"/>
      <c r="PMF210" s="83"/>
      <c r="PMG210" s="83"/>
      <c r="PMH210" s="83"/>
      <c r="PMI210" s="83"/>
      <c r="PMJ210" s="83"/>
      <c r="PMK210" s="83"/>
      <c r="PML210" s="83"/>
      <c r="PMM210" s="83"/>
      <c r="PMN210" s="83"/>
      <c r="PMO210" s="83"/>
      <c r="PMP210" s="83"/>
      <c r="PMQ210" s="83"/>
      <c r="PMR210" s="83"/>
      <c r="PMS210" s="83"/>
      <c r="PMT210" s="83"/>
      <c r="PMU210" s="83"/>
      <c r="PMV210" s="83"/>
      <c r="PMW210" s="83"/>
      <c r="PMX210" s="83"/>
      <c r="PMY210" s="83"/>
      <c r="PMZ210" s="83"/>
      <c r="PNA210" s="83"/>
      <c r="PNB210" s="83"/>
      <c r="PNC210" s="83"/>
      <c r="PND210" s="83"/>
      <c r="PNE210" s="83"/>
      <c r="PNF210" s="83"/>
      <c r="PNG210" s="83"/>
      <c r="PNH210" s="83"/>
      <c r="PNI210" s="83"/>
      <c r="PNJ210" s="83"/>
      <c r="PNK210" s="83"/>
      <c r="PNL210" s="83"/>
      <c r="PNM210" s="83"/>
      <c r="PNN210" s="83"/>
      <c r="PNO210" s="83"/>
      <c r="PNP210" s="83"/>
      <c r="PNQ210" s="83"/>
      <c r="PNR210" s="83"/>
      <c r="PNS210" s="83"/>
      <c r="PNT210" s="83"/>
      <c r="PNU210" s="83"/>
      <c r="PNV210" s="83"/>
      <c r="PNW210" s="83"/>
      <c r="PNX210" s="83"/>
      <c r="PNY210" s="83"/>
      <c r="PNZ210" s="83"/>
      <c r="POA210" s="83"/>
      <c r="POB210" s="83"/>
      <c r="POC210" s="83"/>
      <c r="POD210" s="83"/>
      <c r="POE210" s="83"/>
      <c r="POF210" s="83"/>
      <c r="POG210" s="83"/>
      <c r="POH210" s="83"/>
      <c r="POI210" s="83"/>
      <c r="POJ210" s="83"/>
      <c r="POK210" s="83"/>
      <c r="POL210" s="83"/>
      <c r="POM210" s="83"/>
      <c r="PON210" s="83"/>
      <c r="POO210" s="83"/>
      <c r="POP210" s="83"/>
      <c r="POQ210" s="83"/>
      <c r="POR210" s="83"/>
      <c r="POS210" s="83"/>
      <c r="POT210" s="83"/>
      <c r="POU210" s="83"/>
      <c r="POV210" s="83"/>
      <c r="POW210" s="83"/>
      <c r="POX210" s="83"/>
      <c r="POY210" s="83"/>
      <c r="POZ210" s="83"/>
      <c r="PPA210" s="83"/>
      <c r="PPB210" s="83"/>
      <c r="PPC210" s="83"/>
      <c r="PPD210" s="83"/>
      <c r="PPE210" s="83"/>
      <c r="PPF210" s="83"/>
      <c r="PPG210" s="83"/>
      <c r="PPH210" s="83"/>
      <c r="PPI210" s="83"/>
      <c r="PPJ210" s="83"/>
      <c r="PPK210" s="83"/>
      <c r="PPL210" s="83"/>
      <c r="PPM210" s="83"/>
      <c r="PPN210" s="83"/>
      <c r="PPO210" s="83"/>
      <c r="PPP210" s="83"/>
      <c r="PPQ210" s="83"/>
      <c r="PPR210" s="83"/>
      <c r="PPS210" s="83"/>
      <c r="PPT210" s="83"/>
      <c r="PPU210" s="83"/>
      <c r="PPV210" s="83"/>
      <c r="PPW210" s="83"/>
      <c r="PPX210" s="83"/>
      <c r="PPY210" s="83"/>
      <c r="PPZ210" s="83"/>
      <c r="PQA210" s="83"/>
      <c r="PQB210" s="83"/>
      <c r="PQC210" s="83"/>
      <c r="PQD210" s="83"/>
      <c r="PQE210" s="83"/>
      <c r="PQF210" s="83"/>
      <c r="PQG210" s="83"/>
      <c r="PQH210" s="83"/>
      <c r="PQI210" s="83"/>
      <c r="PQJ210" s="83"/>
      <c r="PQK210" s="83"/>
      <c r="PQL210" s="83"/>
      <c r="PQM210" s="83"/>
      <c r="PQN210" s="83"/>
      <c r="PQO210" s="83"/>
      <c r="PQP210" s="83"/>
      <c r="PQQ210" s="83"/>
      <c r="PQR210" s="83"/>
      <c r="PQS210" s="83"/>
      <c r="PQT210" s="83"/>
      <c r="PQU210" s="83"/>
      <c r="PQV210" s="83"/>
      <c r="PQW210" s="83"/>
      <c r="PQX210" s="83"/>
      <c r="PQY210" s="83"/>
      <c r="PQZ210" s="83"/>
      <c r="PRA210" s="83"/>
      <c r="PRB210" s="83"/>
      <c r="PRC210" s="83"/>
      <c r="PRD210" s="83"/>
      <c r="PRE210" s="83"/>
      <c r="PRF210" s="83"/>
      <c r="PRG210" s="83"/>
      <c r="PRH210" s="83"/>
      <c r="PRI210" s="83"/>
      <c r="PRJ210" s="83"/>
      <c r="PRK210" s="83"/>
      <c r="PRL210" s="83"/>
      <c r="PRM210" s="83"/>
      <c r="PRN210" s="83"/>
      <c r="PRO210" s="83"/>
      <c r="PRP210" s="83"/>
      <c r="PRQ210" s="83"/>
      <c r="PRR210" s="83"/>
      <c r="PRS210" s="83"/>
      <c r="PRT210" s="83"/>
      <c r="PRU210" s="83"/>
      <c r="PRV210" s="83"/>
      <c r="PRW210" s="83"/>
      <c r="PRX210" s="83"/>
      <c r="PRY210" s="83"/>
      <c r="PRZ210" s="83"/>
      <c r="PSA210" s="83"/>
      <c r="PSB210" s="83"/>
      <c r="PSC210" s="83"/>
      <c r="PSD210" s="83"/>
      <c r="PSE210" s="83"/>
      <c r="PSF210" s="83"/>
      <c r="PSG210" s="83"/>
      <c r="PSH210" s="83"/>
      <c r="PSI210" s="83"/>
      <c r="PSJ210" s="83"/>
      <c r="PSK210" s="83"/>
      <c r="PSL210" s="83"/>
      <c r="PSM210" s="83"/>
      <c r="PSN210" s="83"/>
      <c r="PSO210" s="83"/>
      <c r="PSP210" s="83"/>
      <c r="PSQ210" s="83"/>
      <c r="PSR210" s="83"/>
      <c r="PSS210" s="83"/>
      <c r="PST210" s="83"/>
      <c r="PSU210" s="83"/>
      <c r="PSV210" s="83"/>
      <c r="PSW210" s="83"/>
      <c r="PSX210" s="83"/>
      <c r="PSY210" s="83"/>
      <c r="PSZ210" s="83"/>
      <c r="PTA210" s="83"/>
      <c r="PTB210" s="83"/>
      <c r="PTC210" s="83"/>
      <c r="PTD210" s="83"/>
      <c r="PTE210" s="83"/>
      <c r="PTF210" s="83"/>
      <c r="PTG210" s="83"/>
      <c r="PTH210" s="83"/>
      <c r="PTI210" s="83"/>
      <c r="PTJ210" s="83"/>
      <c r="PTK210" s="83"/>
      <c r="PTL210" s="83"/>
      <c r="PTM210" s="83"/>
      <c r="PTN210" s="83"/>
      <c r="PTO210" s="83"/>
      <c r="PTP210" s="83"/>
      <c r="PTQ210" s="83"/>
      <c r="PTR210" s="83"/>
      <c r="PTS210" s="83"/>
      <c r="PTT210" s="83"/>
      <c r="PTU210" s="83"/>
      <c r="PTV210" s="83"/>
      <c r="PTW210" s="83"/>
      <c r="PTX210" s="83"/>
      <c r="PTY210" s="83"/>
      <c r="PTZ210" s="83"/>
      <c r="PUA210" s="83"/>
      <c r="PUB210" s="83"/>
      <c r="PUC210" s="83"/>
      <c r="PUD210" s="83"/>
      <c r="PUE210" s="83"/>
      <c r="PUF210" s="83"/>
      <c r="PUG210" s="83"/>
      <c r="PUH210" s="83"/>
      <c r="PUI210" s="83"/>
      <c r="PUJ210" s="83"/>
      <c r="PUK210" s="83"/>
      <c r="PUL210" s="83"/>
      <c r="PUM210" s="83"/>
      <c r="PUN210" s="83"/>
      <c r="PUO210" s="83"/>
      <c r="PUP210" s="83"/>
      <c r="PUQ210" s="83"/>
      <c r="PUR210" s="83"/>
      <c r="PUS210" s="83"/>
      <c r="PUT210" s="83"/>
      <c r="PUU210" s="83"/>
      <c r="PUV210" s="83"/>
      <c r="PUW210" s="83"/>
      <c r="PUX210" s="83"/>
      <c r="PUY210" s="83"/>
      <c r="PUZ210" s="83"/>
      <c r="PVA210" s="83"/>
      <c r="PVB210" s="83"/>
      <c r="PVC210" s="83"/>
      <c r="PVD210" s="83"/>
      <c r="PVE210" s="83"/>
      <c r="PVF210" s="83"/>
      <c r="PVG210" s="83"/>
      <c r="PVH210" s="83"/>
      <c r="PVI210" s="83"/>
      <c r="PVJ210" s="83"/>
      <c r="PVK210" s="83"/>
      <c r="PVL210" s="83"/>
      <c r="PVM210" s="83"/>
      <c r="PVN210" s="83"/>
      <c r="PVO210" s="83"/>
      <c r="PVP210" s="83"/>
      <c r="PVQ210" s="83"/>
      <c r="PVR210" s="83"/>
      <c r="PVS210" s="83"/>
      <c r="PVT210" s="83"/>
      <c r="PVU210" s="83"/>
      <c r="PVV210" s="83"/>
      <c r="PVW210" s="83"/>
      <c r="PVX210" s="83"/>
      <c r="PVY210" s="83"/>
      <c r="PVZ210" s="83"/>
      <c r="PWA210" s="83"/>
      <c r="PWB210" s="83"/>
      <c r="PWC210" s="83"/>
      <c r="PWD210" s="83"/>
      <c r="PWE210" s="83"/>
      <c r="PWF210" s="83"/>
      <c r="PWG210" s="83"/>
      <c r="PWH210" s="83"/>
      <c r="PWI210" s="83"/>
      <c r="PWJ210" s="83"/>
      <c r="PWK210" s="83"/>
      <c r="PWL210" s="83"/>
      <c r="PWM210" s="83"/>
      <c r="PWN210" s="83"/>
      <c r="PWO210" s="83"/>
      <c r="PWP210" s="83"/>
      <c r="PWQ210" s="83"/>
      <c r="PWR210" s="83"/>
      <c r="PWS210" s="83"/>
      <c r="PWT210" s="83"/>
      <c r="PWU210" s="83"/>
      <c r="PWV210" s="83"/>
      <c r="PWW210" s="83"/>
      <c r="PWX210" s="83"/>
      <c r="PWY210" s="83"/>
      <c r="PWZ210" s="83"/>
      <c r="PXA210" s="83"/>
      <c r="PXB210" s="83"/>
      <c r="PXC210" s="83"/>
      <c r="PXD210" s="83"/>
      <c r="PXE210" s="83"/>
      <c r="PXF210" s="83"/>
      <c r="PXG210" s="83"/>
      <c r="PXH210" s="83"/>
      <c r="PXI210" s="83"/>
      <c r="PXJ210" s="83"/>
      <c r="PXK210" s="83"/>
      <c r="PXL210" s="83"/>
      <c r="PXM210" s="83"/>
      <c r="PXN210" s="83"/>
      <c r="PXO210" s="83"/>
      <c r="PXP210" s="83"/>
      <c r="PXQ210" s="83"/>
      <c r="PXR210" s="83"/>
      <c r="PXS210" s="83"/>
      <c r="PXT210" s="83"/>
      <c r="PXU210" s="83"/>
      <c r="PXV210" s="83"/>
      <c r="PXW210" s="83"/>
      <c r="PXX210" s="83"/>
      <c r="PXY210" s="83"/>
      <c r="PXZ210" s="83"/>
      <c r="PYA210" s="83"/>
      <c r="PYB210" s="83"/>
      <c r="PYC210" s="83"/>
      <c r="PYD210" s="83"/>
      <c r="PYE210" s="83"/>
      <c r="PYF210" s="83"/>
      <c r="PYG210" s="83"/>
      <c r="PYH210" s="83"/>
      <c r="PYI210" s="83"/>
      <c r="PYJ210" s="83"/>
      <c r="PYK210" s="83"/>
      <c r="PYL210" s="83"/>
      <c r="PYM210" s="83"/>
      <c r="PYN210" s="83"/>
      <c r="PYO210" s="83"/>
      <c r="PYP210" s="83"/>
      <c r="PYQ210" s="83"/>
      <c r="PYR210" s="83"/>
      <c r="PYS210" s="83"/>
      <c r="PYT210" s="83"/>
      <c r="PYU210" s="83"/>
      <c r="PYV210" s="83"/>
      <c r="PYW210" s="83"/>
      <c r="PYX210" s="83"/>
      <c r="PYY210" s="83"/>
      <c r="PYZ210" s="83"/>
      <c r="PZA210" s="83"/>
      <c r="PZB210" s="83"/>
      <c r="PZC210" s="83"/>
      <c r="PZD210" s="83"/>
      <c r="PZE210" s="83"/>
      <c r="PZF210" s="83"/>
      <c r="PZG210" s="83"/>
      <c r="PZH210" s="83"/>
      <c r="PZI210" s="83"/>
      <c r="PZJ210" s="83"/>
      <c r="PZK210" s="83"/>
      <c r="PZL210" s="83"/>
      <c r="PZM210" s="83"/>
      <c r="PZN210" s="83"/>
      <c r="PZO210" s="83"/>
      <c r="PZP210" s="83"/>
      <c r="PZQ210" s="83"/>
      <c r="PZR210" s="83"/>
      <c r="PZS210" s="83"/>
      <c r="PZT210" s="83"/>
      <c r="PZU210" s="83"/>
      <c r="PZV210" s="83"/>
      <c r="PZW210" s="83"/>
      <c r="PZX210" s="83"/>
      <c r="PZY210" s="83"/>
      <c r="PZZ210" s="83"/>
      <c r="QAA210" s="83"/>
      <c r="QAB210" s="83"/>
      <c r="QAC210" s="83"/>
      <c r="QAD210" s="83"/>
      <c r="QAE210" s="83"/>
      <c r="QAF210" s="83"/>
      <c r="QAG210" s="83"/>
      <c r="QAH210" s="83"/>
      <c r="QAI210" s="83"/>
      <c r="QAJ210" s="83"/>
      <c r="QAK210" s="83"/>
      <c r="QAL210" s="83"/>
      <c r="QAM210" s="83"/>
      <c r="QAN210" s="83"/>
      <c r="QAO210" s="83"/>
      <c r="QAP210" s="83"/>
      <c r="QAQ210" s="83"/>
      <c r="QAR210" s="83"/>
      <c r="QAS210" s="83"/>
      <c r="QAT210" s="83"/>
      <c r="QAU210" s="83"/>
      <c r="QAV210" s="83"/>
      <c r="QAW210" s="83"/>
      <c r="QAX210" s="83"/>
      <c r="QAY210" s="83"/>
      <c r="QAZ210" s="83"/>
      <c r="QBA210" s="83"/>
      <c r="QBB210" s="83"/>
      <c r="QBC210" s="83"/>
      <c r="QBD210" s="83"/>
      <c r="QBE210" s="83"/>
      <c r="QBF210" s="83"/>
      <c r="QBG210" s="83"/>
      <c r="QBH210" s="83"/>
      <c r="QBI210" s="83"/>
      <c r="QBJ210" s="83"/>
      <c r="QBK210" s="83"/>
      <c r="QBL210" s="83"/>
      <c r="QBM210" s="83"/>
      <c r="QBN210" s="83"/>
      <c r="QBO210" s="83"/>
      <c r="QBP210" s="83"/>
      <c r="QBQ210" s="83"/>
      <c r="QBR210" s="83"/>
      <c r="QBS210" s="83"/>
      <c r="QBT210" s="83"/>
      <c r="QBU210" s="83"/>
      <c r="QBV210" s="83"/>
      <c r="QBW210" s="83"/>
      <c r="QBX210" s="83"/>
      <c r="QBY210" s="83"/>
      <c r="QBZ210" s="83"/>
      <c r="QCA210" s="83"/>
      <c r="QCB210" s="83"/>
      <c r="QCC210" s="83"/>
      <c r="QCD210" s="83"/>
      <c r="QCE210" s="83"/>
      <c r="QCF210" s="83"/>
      <c r="QCG210" s="83"/>
      <c r="QCH210" s="83"/>
      <c r="QCI210" s="83"/>
      <c r="QCJ210" s="83"/>
      <c r="QCK210" s="83"/>
      <c r="QCL210" s="83"/>
      <c r="QCM210" s="83"/>
      <c r="QCN210" s="83"/>
      <c r="QCO210" s="83"/>
      <c r="QCP210" s="83"/>
      <c r="QCQ210" s="83"/>
      <c r="QCR210" s="83"/>
      <c r="QCS210" s="83"/>
      <c r="QCT210" s="83"/>
      <c r="QCU210" s="83"/>
      <c r="QCV210" s="83"/>
      <c r="QCW210" s="83"/>
      <c r="QCX210" s="83"/>
      <c r="QCY210" s="83"/>
      <c r="QCZ210" s="83"/>
      <c r="QDA210" s="83"/>
      <c r="QDB210" s="83"/>
      <c r="QDC210" s="83"/>
      <c r="QDD210" s="83"/>
      <c r="QDE210" s="83"/>
      <c r="QDF210" s="83"/>
      <c r="QDG210" s="83"/>
      <c r="QDH210" s="83"/>
      <c r="QDI210" s="83"/>
      <c r="QDJ210" s="83"/>
      <c r="QDK210" s="83"/>
      <c r="QDL210" s="83"/>
      <c r="QDM210" s="83"/>
      <c r="QDN210" s="83"/>
      <c r="QDO210" s="83"/>
      <c r="QDP210" s="83"/>
      <c r="QDQ210" s="83"/>
      <c r="QDR210" s="83"/>
      <c r="QDS210" s="83"/>
      <c r="QDT210" s="83"/>
      <c r="QDU210" s="83"/>
      <c r="QDV210" s="83"/>
      <c r="QDW210" s="83"/>
      <c r="QDX210" s="83"/>
      <c r="QDY210" s="83"/>
      <c r="QDZ210" s="83"/>
      <c r="QEA210" s="83"/>
      <c r="QEB210" s="83"/>
      <c r="QEC210" s="83"/>
      <c r="QED210" s="83"/>
      <c r="QEE210" s="83"/>
      <c r="QEF210" s="83"/>
      <c r="QEG210" s="83"/>
      <c r="QEH210" s="83"/>
      <c r="QEI210" s="83"/>
      <c r="QEJ210" s="83"/>
      <c r="QEK210" s="83"/>
      <c r="QEL210" s="83"/>
      <c r="QEM210" s="83"/>
      <c r="QEN210" s="83"/>
      <c r="QEO210" s="83"/>
      <c r="QEP210" s="83"/>
      <c r="QEQ210" s="83"/>
      <c r="QER210" s="83"/>
      <c r="QES210" s="83"/>
      <c r="QET210" s="83"/>
      <c r="QEU210" s="83"/>
      <c r="QEV210" s="83"/>
      <c r="QEW210" s="83"/>
      <c r="QEX210" s="83"/>
      <c r="QEY210" s="83"/>
      <c r="QEZ210" s="83"/>
      <c r="QFA210" s="83"/>
      <c r="QFB210" s="83"/>
      <c r="QFC210" s="83"/>
      <c r="QFD210" s="83"/>
      <c r="QFE210" s="83"/>
      <c r="QFF210" s="83"/>
      <c r="QFG210" s="83"/>
      <c r="QFH210" s="83"/>
      <c r="QFI210" s="83"/>
      <c r="QFJ210" s="83"/>
      <c r="QFK210" s="83"/>
      <c r="QFL210" s="83"/>
      <c r="QFM210" s="83"/>
      <c r="QFN210" s="83"/>
      <c r="QFO210" s="83"/>
      <c r="QFP210" s="83"/>
      <c r="QFQ210" s="83"/>
      <c r="QFR210" s="83"/>
      <c r="QFS210" s="83"/>
      <c r="QFT210" s="83"/>
      <c r="QFU210" s="83"/>
      <c r="QFV210" s="83"/>
      <c r="QFW210" s="83"/>
      <c r="QFX210" s="83"/>
      <c r="QFY210" s="83"/>
      <c r="QFZ210" s="83"/>
      <c r="QGA210" s="83"/>
      <c r="QGB210" s="83"/>
      <c r="QGC210" s="83"/>
      <c r="QGD210" s="83"/>
      <c r="QGE210" s="83"/>
      <c r="QGF210" s="83"/>
      <c r="QGG210" s="83"/>
      <c r="QGH210" s="83"/>
      <c r="QGI210" s="83"/>
      <c r="QGJ210" s="83"/>
      <c r="QGK210" s="83"/>
      <c r="QGL210" s="83"/>
      <c r="QGM210" s="83"/>
      <c r="QGN210" s="83"/>
      <c r="QGO210" s="83"/>
      <c r="QGP210" s="83"/>
      <c r="QGQ210" s="83"/>
      <c r="QGR210" s="83"/>
      <c r="QGS210" s="83"/>
      <c r="QGT210" s="83"/>
      <c r="QGU210" s="83"/>
      <c r="QGV210" s="83"/>
      <c r="QGW210" s="83"/>
      <c r="QGX210" s="83"/>
      <c r="QGY210" s="83"/>
      <c r="QGZ210" s="83"/>
      <c r="QHA210" s="83"/>
      <c r="QHB210" s="83"/>
      <c r="QHC210" s="83"/>
      <c r="QHD210" s="83"/>
      <c r="QHE210" s="83"/>
      <c r="QHF210" s="83"/>
      <c r="QHG210" s="83"/>
      <c r="QHH210" s="83"/>
      <c r="QHI210" s="83"/>
      <c r="QHJ210" s="83"/>
      <c r="QHK210" s="83"/>
      <c r="QHL210" s="83"/>
      <c r="QHM210" s="83"/>
      <c r="QHN210" s="83"/>
      <c r="QHO210" s="83"/>
      <c r="QHP210" s="83"/>
      <c r="QHQ210" s="83"/>
      <c r="QHR210" s="83"/>
      <c r="QHS210" s="83"/>
      <c r="QHT210" s="83"/>
      <c r="QHU210" s="83"/>
      <c r="QHV210" s="83"/>
      <c r="QHW210" s="83"/>
      <c r="QHX210" s="83"/>
      <c r="QHY210" s="83"/>
      <c r="QHZ210" s="83"/>
      <c r="QIA210" s="83"/>
      <c r="QIB210" s="83"/>
      <c r="QIC210" s="83"/>
      <c r="QID210" s="83"/>
      <c r="QIE210" s="83"/>
      <c r="QIF210" s="83"/>
      <c r="QIG210" s="83"/>
      <c r="QIH210" s="83"/>
      <c r="QII210" s="83"/>
      <c r="QIJ210" s="83"/>
      <c r="QIK210" s="83"/>
      <c r="QIL210" s="83"/>
      <c r="QIM210" s="83"/>
      <c r="QIN210" s="83"/>
      <c r="QIO210" s="83"/>
      <c r="QIP210" s="83"/>
      <c r="QIQ210" s="83"/>
      <c r="QIR210" s="83"/>
      <c r="QIS210" s="83"/>
      <c r="QIT210" s="83"/>
      <c r="QIU210" s="83"/>
      <c r="QIV210" s="83"/>
      <c r="QIW210" s="83"/>
      <c r="QIX210" s="83"/>
      <c r="QIY210" s="83"/>
      <c r="QIZ210" s="83"/>
      <c r="QJA210" s="83"/>
      <c r="QJB210" s="83"/>
      <c r="QJC210" s="83"/>
      <c r="QJD210" s="83"/>
      <c r="QJE210" s="83"/>
      <c r="QJF210" s="83"/>
      <c r="QJG210" s="83"/>
      <c r="QJH210" s="83"/>
      <c r="QJI210" s="83"/>
      <c r="QJJ210" s="83"/>
      <c r="QJK210" s="83"/>
      <c r="QJL210" s="83"/>
      <c r="QJM210" s="83"/>
      <c r="QJN210" s="83"/>
      <c r="QJO210" s="83"/>
      <c r="QJP210" s="83"/>
      <c r="QJQ210" s="83"/>
      <c r="QJR210" s="83"/>
      <c r="QJS210" s="83"/>
      <c r="QJT210" s="83"/>
      <c r="QJU210" s="83"/>
      <c r="QJV210" s="83"/>
      <c r="QJW210" s="83"/>
      <c r="QJX210" s="83"/>
      <c r="QJY210" s="83"/>
      <c r="QJZ210" s="83"/>
      <c r="QKA210" s="83"/>
      <c r="QKB210" s="83"/>
      <c r="QKC210" s="83"/>
      <c r="QKD210" s="83"/>
      <c r="QKE210" s="83"/>
      <c r="QKF210" s="83"/>
      <c r="QKG210" s="83"/>
      <c r="QKH210" s="83"/>
      <c r="QKI210" s="83"/>
      <c r="QKJ210" s="83"/>
      <c r="QKK210" s="83"/>
      <c r="QKL210" s="83"/>
      <c r="QKM210" s="83"/>
      <c r="QKN210" s="83"/>
      <c r="QKO210" s="83"/>
      <c r="QKP210" s="83"/>
      <c r="QKQ210" s="83"/>
      <c r="QKR210" s="83"/>
      <c r="QKS210" s="83"/>
      <c r="QKT210" s="83"/>
      <c r="QKU210" s="83"/>
      <c r="QKV210" s="83"/>
      <c r="QKW210" s="83"/>
      <c r="QKX210" s="83"/>
      <c r="QKY210" s="83"/>
      <c r="QKZ210" s="83"/>
      <c r="QLA210" s="83"/>
      <c r="QLB210" s="83"/>
      <c r="QLC210" s="83"/>
      <c r="QLD210" s="83"/>
      <c r="QLE210" s="83"/>
      <c r="QLF210" s="83"/>
      <c r="QLG210" s="83"/>
      <c r="QLH210" s="83"/>
      <c r="QLI210" s="83"/>
      <c r="QLJ210" s="83"/>
      <c r="QLK210" s="83"/>
      <c r="QLL210" s="83"/>
      <c r="QLM210" s="83"/>
      <c r="QLN210" s="83"/>
      <c r="QLO210" s="83"/>
      <c r="QLP210" s="83"/>
      <c r="QLQ210" s="83"/>
      <c r="QLR210" s="83"/>
      <c r="QLS210" s="83"/>
      <c r="QLT210" s="83"/>
      <c r="QLU210" s="83"/>
      <c r="QLV210" s="83"/>
      <c r="QLW210" s="83"/>
      <c r="QLX210" s="83"/>
      <c r="QLY210" s="83"/>
      <c r="QLZ210" s="83"/>
      <c r="QMA210" s="83"/>
      <c r="QMB210" s="83"/>
      <c r="QMC210" s="83"/>
      <c r="QMD210" s="83"/>
      <c r="QME210" s="83"/>
      <c r="QMF210" s="83"/>
      <c r="QMG210" s="83"/>
      <c r="QMH210" s="83"/>
      <c r="QMI210" s="83"/>
      <c r="QMJ210" s="83"/>
      <c r="QMK210" s="83"/>
      <c r="QML210" s="83"/>
      <c r="QMM210" s="83"/>
      <c r="QMN210" s="83"/>
      <c r="QMO210" s="83"/>
      <c r="QMP210" s="83"/>
      <c r="QMQ210" s="83"/>
      <c r="QMR210" s="83"/>
      <c r="QMS210" s="83"/>
      <c r="QMT210" s="83"/>
      <c r="QMU210" s="83"/>
      <c r="QMV210" s="83"/>
      <c r="QMW210" s="83"/>
      <c r="QMX210" s="83"/>
      <c r="QMY210" s="83"/>
      <c r="QMZ210" s="83"/>
      <c r="QNA210" s="83"/>
      <c r="QNB210" s="83"/>
      <c r="QNC210" s="83"/>
      <c r="QND210" s="83"/>
      <c r="QNE210" s="83"/>
      <c r="QNF210" s="83"/>
      <c r="QNG210" s="83"/>
      <c r="QNH210" s="83"/>
      <c r="QNI210" s="83"/>
      <c r="QNJ210" s="83"/>
      <c r="QNK210" s="83"/>
      <c r="QNL210" s="83"/>
      <c r="QNM210" s="83"/>
      <c r="QNN210" s="83"/>
      <c r="QNO210" s="83"/>
      <c r="QNP210" s="83"/>
      <c r="QNQ210" s="83"/>
      <c r="QNR210" s="83"/>
      <c r="QNS210" s="83"/>
      <c r="QNT210" s="83"/>
      <c r="QNU210" s="83"/>
      <c r="QNV210" s="83"/>
      <c r="QNW210" s="83"/>
      <c r="QNX210" s="83"/>
      <c r="QNY210" s="83"/>
      <c r="QNZ210" s="83"/>
      <c r="QOA210" s="83"/>
      <c r="QOB210" s="83"/>
      <c r="QOC210" s="83"/>
      <c r="QOD210" s="83"/>
      <c r="QOE210" s="83"/>
      <c r="QOF210" s="83"/>
      <c r="QOG210" s="83"/>
      <c r="QOH210" s="83"/>
      <c r="QOI210" s="83"/>
      <c r="QOJ210" s="83"/>
      <c r="QOK210" s="83"/>
      <c r="QOL210" s="83"/>
      <c r="QOM210" s="83"/>
      <c r="QON210" s="83"/>
      <c r="QOO210" s="83"/>
      <c r="QOP210" s="83"/>
      <c r="QOQ210" s="83"/>
      <c r="QOR210" s="83"/>
      <c r="QOS210" s="83"/>
      <c r="QOT210" s="83"/>
      <c r="QOU210" s="83"/>
      <c r="QOV210" s="83"/>
      <c r="QOW210" s="83"/>
      <c r="QOX210" s="83"/>
      <c r="QOY210" s="83"/>
      <c r="QOZ210" s="83"/>
      <c r="QPA210" s="83"/>
      <c r="QPB210" s="83"/>
      <c r="QPC210" s="83"/>
      <c r="QPD210" s="83"/>
      <c r="QPE210" s="83"/>
      <c r="QPF210" s="83"/>
      <c r="QPG210" s="83"/>
      <c r="QPH210" s="83"/>
      <c r="QPI210" s="83"/>
      <c r="QPJ210" s="83"/>
      <c r="QPK210" s="83"/>
      <c r="QPL210" s="83"/>
      <c r="QPM210" s="83"/>
      <c r="QPN210" s="83"/>
      <c r="QPO210" s="83"/>
      <c r="QPP210" s="83"/>
      <c r="QPQ210" s="83"/>
      <c r="QPR210" s="83"/>
      <c r="QPS210" s="83"/>
      <c r="QPT210" s="83"/>
      <c r="QPU210" s="83"/>
      <c r="QPV210" s="83"/>
      <c r="QPW210" s="83"/>
      <c r="QPX210" s="83"/>
      <c r="QPY210" s="83"/>
      <c r="QPZ210" s="83"/>
      <c r="QQA210" s="83"/>
      <c r="QQB210" s="83"/>
      <c r="QQC210" s="83"/>
      <c r="QQD210" s="83"/>
      <c r="QQE210" s="83"/>
      <c r="QQF210" s="83"/>
      <c r="QQG210" s="83"/>
      <c r="QQH210" s="83"/>
      <c r="QQI210" s="83"/>
      <c r="QQJ210" s="83"/>
      <c r="QQK210" s="83"/>
      <c r="QQL210" s="83"/>
      <c r="QQM210" s="83"/>
      <c r="QQN210" s="83"/>
      <c r="QQO210" s="83"/>
      <c r="QQP210" s="83"/>
      <c r="QQQ210" s="83"/>
      <c r="QQR210" s="83"/>
      <c r="QQS210" s="83"/>
      <c r="QQT210" s="83"/>
      <c r="QQU210" s="83"/>
      <c r="QQV210" s="83"/>
      <c r="QQW210" s="83"/>
      <c r="QQX210" s="83"/>
      <c r="QQY210" s="83"/>
      <c r="QQZ210" s="83"/>
      <c r="QRA210" s="83"/>
      <c r="QRB210" s="83"/>
      <c r="QRC210" s="83"/>
      <c r="QRD210" s="83"/>
      <c r="QRE210" s="83"/>
      <c r="QRF210" s="83"/>
      <c r="QRG210" s="83"/>
      <c r="QRH210" s="83"/>
      <c r="QRI210" s="83"/>
      <c r="QRJ210" s="83"/>
      <c r="QRK210" s="83"/>
      <c r="QRL210" s="83"/>
      <c r="QRM210" s="83"/>
      <c r="QRN210" s="83"/>
      <c r="QRO210" s="83"/>
      <c r="QRP210" s="83"/>
      <c r="QRQ210" s="83"/>
      <c r="QRR210" s="83"/>
      <c r="QRS210" s="83"/>
      <c r="QRT210" s="83"/>
      <c r="QRU210" s="83"/>
      <c r="QRV210" s="83"/>
      <c r="QRW210" s="83"/>
      <c r="QRX210" s="83"/>
      <c r="QRY210" s="83"/>
      <c r="QRZ210" s="83"/>
      <c r="QSA210" s="83"/>
      <c r="QSB210" s="83"/>
      <c r="QSC210" s="83"/>
      <c r="QSD210" s="83"/>
      <c r="QSE210" s="83"/>
      <c r="QSF210" s="83"/>
      <c r="QSG210" s="83"/>
      <c r="QSH210" s="83"/>
      <c r="QSI210" s="83"/>
      <c r="QSJ210" s="83"/>
      <c r="QSK210" s="83"/>
      <c r="QSL210" s="83"/>
      <c r="QSM210" s="83"/>
      <c r="QSN210" s="83"/>
      <c r="QSO210" s="83"/>
      <c r="QSP210" s="83"/>
      <c r="QSQ210" s="83"/>
      <c r="QSR210" s="83"/>
      <c r="QSS210" s="83"/>
      <c r="QST210" s="83"/>
      <c r="QSU210" s="83"/>
      <c r="QSV210" s="83"/>
      <c r="QSW210" s="83"/>
      <c r="QSX210" s="83"/>
      <c r="QSY210" s="83"/>
      <c r="QSZ210" s="83"/>
      <c r="QTA210" s="83"/>
      <c r="QTB210" s="83"/>
      <c r="QTC210" s="83"/>
      <c r="QTD210" s="83"/>
      <c r="QTE210" s="83"/>
      <c r="QTF210" s="83"/>
      <c r="QTG210" s="83"/>
      <c r="QTH210" s="83"/>
      <c r="QTI210" s="83"/>
      <c r="QTJ210" s="83"/>
      <c r="QTK210" s="83"/>
      <c r="QTL210" s="83"/>
      <c r="QTM210" s="83"/>
      <c r="QTN210" s="83"/>
      <c r="QTO210" s="83"/>
      <c r="QTP210" s="83"/>
      <c r="QTQ210" s="83"/>
      <c r="QTR210" s="83"/>
      <c r="QTS210" s="83"/>
      <c r="QTT210" s="83"/>
      <c r="QTU210" s="83"/>
      <c r="QTV210" s="83"/>
      <c r="QTW210" s="83"/>
      <c r="QTX210" s="83"/>
      <c r="QTY210" s="83"/>
      <c r="QTZ210" s="83"/>
      <c r="QUA210" s="83"/>
      <c r="QUB210" s="83"/>
      <c r="QUC210" s="83"/>
      <c r="QUD210" s="83"/>
      <c r="QUE210" s="83"/>
      <c r="QUF210" s="83"/>
      <c r="QUG210" s="83"/>
      <c r="QUH210" s="83"/>
      <c r="QUI210" s="83"/>
      <c r="QUJ210" s="83"/>
      <c r="QUK210" s="83"/>
      <c r="QUL210" s="83"/>
      <c r="QUM210" s="83"/>
      <c r="QUN210" s="83"/>
      <c r="QUO210" s="83"/>
      <c r="QUP210" s="83"/>
      <c r="QUQ210" s="83"/>
      <c r="QUR210" s="83"/>
      <c r="QUS210" s="83"/>
      <c r="QUT210" s="83"/>
      <c r="QUU210" s="83"/>
      <c r="QUV210" s="83"/>
      <c r="QUW210" s="83"/>
      <c r="QUX210" s="83"/>
      <c r="QUY210" s="83"/>
      <c r="QUZ210" s="83"/>
      <c r="QVA210" s="83"/>
      <c r="QVB210" s="83"/>
      <c r="QVC210" s="83"/>
      <c r="QVD210" s="83"/>
      <c r="QVE210" s="83"/>
      <c r="QVF210" s="83"/>
      <c r="QVG210" s="83"/>
      <c r="QVH210" s="83"/>
      <c r="QVI210" s="83"/>
      <c r="QVJ210" s="83"/>
      <c r="QVK210" s="83"/>
      <c r="QVL210" s="83"/>
      <c r="QVM210" s="83"/>
      <c r="QVN210" s="83"/>
      <c r="QVO210" s="83"/>
      <c r="QVP210" s="83"/>
      <c r="QVQ210" s="83"/>
      <c r="QVR210" s="83"/>
      <c r="QVS210" s="83"/>
      <c r="QVT210" s="83"/>
      <c r="QVU210" s="83"/>
      <c r="QVV210" s="83"/>
      <c r="QVW210" s="83"/>
      <c r="QVX210" s="83"/>
      <c r="QVY210" s="83"/>
      <c r="QVZ210" s="83"/>
      <c r="QWA210" s="83"/>
      <c r="QWB210" s="83"/>
      <c r="QWC210" s="83"/>
      <c r="QWD210" s="83"/>
      <c r="QWE210" s="83"/>
      <c r="QWF210" s="83"/>
      <c r="QWG210" s="83"/>
      <c r="QWH210" s="83"/>
      <c r="QWI210" s="83"/>
      <c r="QWJ210" s="83"/>
      <c r="QWK210" s="83"/>
      <c r="QWL210" s="83"/>
      <c r="QWM210" s="83"/>
      <c r="QWN210" s="83"/>
      <c r="QWO210" s="83"/>
      <c r="QWP210" s="83"/>
      <c r="QWQ210" s="83"/>
      <c r="QWR210" s="83"/>
      <c r="QWS210" s="83"/>
      <c r="QWT210" s="83"/>
      <c r="QWU210" s="83"/>
      <c r="QWV210" s="83"/>
      <c r="QWW210" s="83"/>
      <c r="QWX210" s="83"/>
      <c r="QWY210" s="83"/>
      <c r="QWZ210" s="83"/>
      <c r="QXA210" s="83"/>
      <c r="QXB210" s="83"/>
      <c r="QXC210" s="83"/>
      <c r="QXD210" s="83"/>
      <c r="QXE210" s="83"/>
      <c r="QXF210" s="83"/>
      <c r="QXG210" s="83"/>
      <c r="QXH210" s="83"/>
      <c r="QXI210" s="83"/>
      <c r="QXJ210" s="83"/>
      <c r="QXK210" s="83"/>
      <c r="QXL210" s="83"/>
      <c r="QXM210" s="83"/>
      <c r="QXN210" s="83"/>
      <c r="QXO210" s="83"/>
      <c r="QXP210" s="83"/>
      <c r="QXQ210" s="83"/>
      <c r="QXR210" s="83"/>
      <c r="QXS210" s="83"/>
      <c r="QXT210" s="83"/>
      <c r="QXU210" s="83"/>
      <c r="QXV210" s="83"/>
      <c r="QXW210" s="83"/>
      <c r="QXX210" s="83"/>
      <c r="QXY210" s="83"/>
      <c r="QXZ210" s="83"/>
      <c r="QYA210" s="83"/>
      <c r="QYB210" s="83"/>
      <c r="QYC210" s="83"/>
      <c r="QYD210" s="83"/>
      <c r="QYE210" s="83"/>
      <c r="QYF210" s="83"/>
      <c r="QYG210" s="83"/>
      <c r="QYH210" s="83"/>
      <c r="QYI210" s="83"/>
      <c r="QYJ210" s="83"/>
      <c r="QYK210" s="83"/>
      <c r="QYL210" s="83"/>
      <c r="QYM210" s="83"/>
      <c r="QYN210" s="83"/>
      <c r="QYO210" s="83"/>
      <c r="QYP210" s="83"/>
      <c r="QYQ210" s="83"/>
      <c r="QYR210" s="83"/>
      <c r="QYS210" s="83"/>
      <c r="QYT210" s="83"/>
      <c r="QYU210" s="83"/>
      <c r="QYV210" s="83"/>
      <c r="QYW210" s="83"/>
      <c r="QYX210" s="83"/>
      <c r="QYY210" s="83"/>
      <c r="QYZ210" s="83"/>
      <c r="QZA210" s="83"/>
      <c r="QZB210" s="83"/>
      <c r="QZC210" s="83"/>
      <c r="QZD210" s="83"/>
      <c r="QZE210" s="83"/>
      <c r="QZF210" s="83"/>
      <c r="QZG210" s="83"/>
      <c r="QZH210" s="83"/>
      <c r="QZI210" s="83"/>
      <c r="QZJ210" s="83"/>
      <c r="QZK210" s="83"/>
      <c r="QZL210" s="83"/>
      <c r="QZM210" s="83"/>
      <c r="QZN210" s="83"/>
      <c r="QZO210" s="83"/>
      <c r="QZP210" s="83"/>
      <c r="QZQ210" s="83"/>
      <c r="QZR210" s="83"/>
      <c r="QZS210" s="83"/>
      <c r="QZT210" s="83"/>
      <c r="QZU210" s="83"/>
      <c r="QZV210" s="83"/>
      <c r="QZW210" s="83"/>
      <c r="QZX210" s="83"/>
      <c r="QZY210" s="83"/>
      <c r="QZZ210" s="83"/>
      <c r="RAA210" s="83"/>
      <c r="RAB210" s="83"/>
      <c r="RAC210" s="83"/>
      <c r="RAD210" s="83"/>
      <c r="RAE210" s="83"/>
      <c r="RAF210" s="83"/>
      <c r="RAG210" s="83"/>
      <c r="RAH210" s="83"/>
      <c r="RAI210" s="83"/>
      <c r="RAJ210" s="83"/>
      <c r="RAK210" s="83"/>
      <c r="RAL210" s="83"/>
      <c r="RAM210" s="83"/>
      <c r="RAN210" s="83"/>
      <c r="RAO210" s="83"/>
      <c r="RAP210" s="83"/>
      <c r="RAQ210" s="83"/>
      <c r="RAR210" s="83"/>
      <c r="RAS210" s="83"/>
      <c r="RAT210" s="83"/>
      <c r="RAU210" s="83"/>
      <c r="RAV210" s="83"/>
      <c r="RAW210" s="83"/>
      <c r="RAX210" s="83"/>
      <c r="RAY210" s="83"/>
      <c r="RAZ210" s="83"/>
      <c r="RBA210" s="83"/>
      <c r="RBB210" s="83"/>
      <c r="RBC210" s="83"/>
      <c r="RBD210" s="83"/>
      <c r="RBE210" s="83"/>
      <c r="RBF210" s="83"/>
      <c r="RBG210" s="83"/>
      <c r="RBH210" s="83"/>
      <c r="RBI210" s="83"/>
      <c r="RBJ210" s="83"/>
      <c r="RBK210" s="83"/>
      <c r="RBL210" s="83"/>
      <c r="RBM210" s="83"/>
      <c r="RBN210" s="83"/>
      <c r="RBO210" s="83"/>
      <c r="RBP210" s="83"/>
      <c r="RBQ210" s="83"/>
      <c r="RBR210" s="83"/>
      <c r="RBS210" s="83"/>
      <c r="RBT210" s="83"/>
      <c r="RBU210" s="83"/>
      <c r="RBV210" s="83"/>
      <c r="RBW210" s="83"/>
      <c r="RBX210" s="83"/>
      <c r="RBY210" s="83"/>
      <c r="RBZ210" s="83"/>
      <c r="RCA210" s="83"/>
      <c r="RCB210" s="83"/>
      <c r="RCC210" s="83"/>
      <c r="RCD210" s="83"/>
      <c r="RCE210" s="83"/>
      <c r="RCF210" s="83"/>
      <c r="RCG210" s="83"/>
      <c r="RCH210" s="83"/>
      <c r="RCI210" s="83"/>
      <c r="RCJ210" s="83"/>
      <c r="RCK210" s="83"/>
      <c r="RCL210" s="83"/>
      <c r="RCM210" s="83"/>
      <c r="RCN210" s="83"/>
      <c r="RCO210" s="83"/>
      <c r="RCP210" s="83"/>
      <c r="RCQ210" s="83"/>
      <c r="RCR210" s="83"/>
      <c r="RCS210" s="83"/>
      <c r="RCT210" s="83"/>
      <c r="RCU210" s="83"/>
      <c r="RCV210" s="83"/>
      <c r="RCW210" s="83"/>
      <c r="RCX210" s="83"/>
      <c r="RCY210" s="83"/>
      <c r="RCZ210" s="83"/>
      <c r="RDA210" s="83"/>
      <c r="RDB210" s="83"/>
      <c r="RDC210" s="83"/>
      <c r="RDD210" s="83"/>
      <c r="RDE210" s="83"/>
      <c r="RDF210" s="83"/>
      <c r="RDG210" s="83"/>
      <c r="RDH210" s="83"/>
      <c r="RDI210" s="83"/>
      <c r="RDJ210" s="83"/>
      <c r="RDK210" s="83"/>
      <c r="RDL210" s="83"/>
      <c r="RDM210" s="83"/>
      <c r="RDN210" s="83"/>
      <c r="RDO210" s="83"/>
      <c r="RDP210" s="83"/>
      <c r="RDQ210" s="83"/>
      <c r="RDR210" s="83"/>
      <c r="RDS210" s="83"/>
      <c r="RDT210" s="83"/>
      <c r="RDU210" s="83"/>
      <c r="RDV210" s="83"/>
      <c r="RDW210" s="83"/>
      <c r="RDX210" s="83"/>
      <c r="RDY210" s="83"/>
      <c r="RDZ210" s="83"/>
      <c r="REA210" s="83"/>
      <c r="REB210" s="83"/>
      <c r="REC210" s="83"/>
      <c r="RED210" s="83"/>
      <c r="REE210" s="83"/>
      <c r="REF210" s="83"/>
      <c r="REG210" s="83"/>
      <c r="REH210" s="83"/>
      <c r="REI210" s="83"/>
      <c r="REJ210" s="83"/>
      <c r="REK210" s="83"/>
      <c r="REL210" s="83"/>
      <c r="REM210" s="83"/>
      <c r="REN210" s="83"/>
      <c r="REO210" s="83"/>
      <c r="REP210" s="83"/>
      <c r="REQ210" s="83"/>
      <c r="RER210" s="83"/>
      <c r="RES210" s="83"/>
      <c r="RET210" s="83"/>
      <c r="REU210" s="83"/>
      <c r="REV210" s="83"/>
      <c r="REW210" s="83"/>
      <c r="REX210" s="83"/>
      <c r="REY210" s="83"/>
      <c r="REZ210" s="83"/>
      <c r="RFA210" s="83"/>
      <c r="RFB210" s="83"/>
      <c r="RFC210" s="83"/>
      <c r="RFD210" s="83"/>
      <c r="RFE210" s="83"/>
      <c r="RFF210" s="83"/>
      <c r="RFG210" s="83"/>
      <c r="RFH210" s="83"/>
      <c r="RFI210" s="83"/>
      <c r="RFJ210" s="83"/>
      <c r="RFK210" s="83"/>
      <c r="RFL210" s="83"/>
      <c r="RFM210" s="83"/>
      <c r="RFN210" s="83"/>
      <c r="RFO210" s="83"/>
      <c r="RFP210" s="83"/>
      <c r="RFQ210" s="83"/>
      <c r="RFR210" s="83"/>
      <c r="RFS210" s="83"/>
      <c r="RFT210" s="83"/>
      <c r="RFU210" s="83"/>
      <c r="RFV210" s="83"/>
      <c r="RFW210" s="83"/>
      <c r="RFX210" s="83"/>
      <c r="RFY210" s="83"/>
      <c r="RFZ210" s="83"/>
      <c r="RGA210" s="83"/>
      <c r="RGB210" s="83"/>
      <c r="RGC210" s="83"/>
      <c r="RGD210" s="83"/>
      <c r="RGE210" s="83"/>
      <c r="RGF210" s="83"/>
      <c r="RGG210" s="83"/>
      <c r="RGH210" s="83"/>
      <c r="RGI210" s="83"/>
      <c r="RGJ210" s="83"/>
      <c r="RGK210" s="83"/>
      <c r="RGL210" s="83"/>
      <c r="RGM210" s="83"/>
      <c r="RGN210" s="83"/>
      <c r="RGO210" s="83"/>
      <c r="RGP210" s="83"/>
      <c r="RGQ210" s="83"/>
      <c r="RGR210" s="83"/>
      <c r="RGS210" s="83"/>
      <c r="RGT210" s="83"/>
      <c r="RGU210" s="83"/>
      <c r="RGV210" s="83"/>
      <c r="RGW210" s="83"/>
      <c r="RGX210" s="83"/>
      <c r="RGY210" s="83"/>
      <c r="RGZ210" s="83"/>
      <c r="RHA210" s="83"/>
      <c r="RHB210" s="83"/>
      <c r="RHC210" s="83"/>
      <c r="RHD210" s="83"/>
      <c r="RHE210" s="83"/>
      <c r="RHF210" s="83"/>
      <c r="RHG210" s="83"/>
      <c r="RHH210" s="83"/>
      <c r="RHI210" s="83"/>
      <c r="RHJ210" s="83"/>
      <c r="RHK210" s="83"/>
      <c r="RHL210" s="83"/>
      <c r="RHM210" s="83"/>
      <c r="RHN210" s="83"/>
      <c r="RHO210" s="83"/>
      <c r="RHP210" s="83"/>
      <c r="RHQ210" s="83"/>
      <c r="RHR210" s="83"/>
      <c r="RHS210" s="83"/>
      <c r="RHT210" s="83"/>
      <c r="RHU210" s="83"/>
      <c r="RHV210" s="83"/>
      <c r="RHW210" s="83"/>
      <c r="RHX210" s="83"/>
      <c r="RHY210" s="83"/>
      <c r="RHZ210" s="83"/>
      <c r="RIA210" s="83"/>
      <c r="RIB210" s="83"/>
      <c r="RIC210" s="83"/>
      <c r="RID210" s="83"/>
      <c r="RIE210" s="83"/>
      <c r="RIF210" s="83"/>
      <c r="RIG210" s="83"/>
      <c r="RIH210" s="83"/>
      <c r="RII210" s="83"/>
      <c r="RIJ210" s="83"/>
      <c r="RIK210" s="83"/>
      <c r="RIL210" s="83"/>
      <c r="RIM210" s="83"/>
      <c r="RIN210" s="83"/>
      <c r="RIO210" s="83"/>
      <c r="RIP210" s="83"/>
      <c r="RIQ210" s="83"/>
      <c r="RIR210" s="83"/>
      <c r="RIS210" s="83"/>
      <c r="RIT210" s="83"/>
      <c r="RIU210" s="83"/>
      <c r="RIV210" s="83"/>
      <c r="RIW210" s="83"/>
      <c r="RIX210" s="83"/>
      <c r="RIY210" s="83"/>
      <c r="RIZ210" s="83"/>
      <c r="RJA210" s="83"/>
      <c r="RJB210" s="83"/>
      <c r="RJC210" s="83"/>
      <c r="RJD210" s="83"/>
      <c r="RJE210" s="83"/>
      <c r="RJF210" s="83"/>
      <c r="RJG210" s="83"/>
      <c r="RJH210" s="83"/>
      <c r="RJI210" s="83"/>
      <c r="RJJ210" s="83"/>
      <c r="RJK210" s="83"/>
      <c r="RJL210" s="83"/>
      <c r="RJM210" s="83"/>
      <c r="RJN210" s="83"/>
      <c r="RJO210" s="83"/>
      <c r="RJP210" s="83"/>
      <c r="RJQ210" s="83"/>
      <c r="RJR210" s="83"/>
      <c r="RJS210" s="83"/>
      <c r="RJT210" s="83"/>
      <c r="RJU210" s="83"/>
      <c r="RJV210" s="83"/>
      <c r="RJW210" s="83"/>
      <c r="RJX210" s="83"/>
      <c r="RJY210" s="83"/>
      <c r="RJZ210" s="83"/>
      <c r="RKA210" s="83"/>
      <c r="RKB210" s="83"/>
      <c r="RKC210" s="83"/>
      <c r="RKD210" s="83"/>
      <c r="RKE210" s="83"/>
      <c r="RKF210" s="83"/>
      <c r="RKG210" s="83"/>
      <c r="RKH210" s="83"/>
      <c r="RKI210" s="83"/>
      <c r="RKJ210" s="83"/>
      <c r="RKK210" s="83"/>
      <c r="RKL210" s="83"/>
      <c r="RKM210" s="83"/>
      <c r="RKN210" s="83"/>
      <c r="RKO210" s="83"/>
      <c r="RKP210" s="83"/>
      <c r="RKQ210" s="83"/>
      <c r="RKR210" s="83"/>
      <c r="RKS210" s="83"/>
      <c r="RKT210" s="83"/>
      <c r="RKU210" s="83"/>
      <c r="RKV210" s="83"/>
      <c r="RKW210" s="83"/>
      <c r="RKX210" s="83"/>
      <c r="RKY210" s="83"/>
      <c r="RKZ210" s="83"/>
      <c r="RLA210" s="83"/>
      <c r="RLB210" s="83"/>
      <c r="RLC210" s="83"/>
      <c r="RLD210" s="83"/>
      <c r="RLE210" s="83"/>
      <c r="RLF210" s="83"/>
      <c r="RLG210" s="83"/>
      <c r="RLH210" s="83"/>
      <c r="RLI210" s="83"/>
      <c r="RLJ210" s="83"/>
      <c r="RLK210" s="83"/>
      <c r="RLL210" s="83"/>
      <c r="RLM210" s="83"/>
      <c r="RLN210" s="83"/>
      <c r="RLO210" s="83"/>
      <c r="RLP210" s="83"/>
      <c r="RLQ210" s="83"/>
      <c r="RLR210" s="83"/>
      <c r="RLS210" s="83"/>
      <c r="RLT210" s="83"/>
      <c r="RLU210" s="83"/>
      <c r="RLV210" s="83"/>
      <c r="RLW210" s="83"/>
      <c r="RLX210" s="83"/>
      <c r="RLY210" s="83"/>
      <c r="RLZ210" s="83"/>
      <c r="RMA210" s="83"/>
      <c r="RMB210" s="83"/>
      <c r="RMC210" s="83"/>
      <c r="RMD210" s="83"/>
      <c r="RME210" s="83"/>
      <c r="RMF210" s="83"/>
      <c r="RMG210" s="83"/>
      <c r="RMH210" s="83"/>
      <c r="RMI210" s="83"/>
      <c r="RMJ210" s="83"/>
      <c r="RMK210" s="83"/>
      <c r="RML210" s="83"/>
      <c r="RMM210" s="83"/>
      <c r="RMN210" s="83"/>
      <c r="RMO210" s="83"/>
      <c r="RMP210" s="83"/>
      <c r="RMQ210" s="83"/>
      <c r="RMR210" s="83"/>
      <c r="RMS210" s="83"/>
      <c r="RMT210" s="83"/>
      <c r="RMU210" s="83"/>
      <c r="RMV210" s="83"/>
      <c r="RMW210" s="83"/>
      <c r="RMX210" s="83"/>
      <c r="RMY210" s="83"/>
      <c r="RMZ210" s="83"/>
      <c r="RNA210" s="83"/>
      <c r="RNB210" s="83"/>
      <c r="RNC210" s="83"/>
      <c r="RND210" s="83"/>
      <c r="RNE210" s="83"/>
      <c r="RNF210" s="83"/>
      <c r="RNG210" s="83"/>
      <c r="RNH210" s="83"/>
      <c r="RNI210" s="83"/>
      <c r="RNJ210" s="83"/>
      <c r="RNK210" s="83"/>
      <c r="RNL210" s="83"/>
      <c r="RNM210" s="83"/>
      <c r="RNN210" s="83"/>
      <c r="RNO210" s="83"/>
      <c r="RNP210" s="83"/>
      <c r="RNQ210" s="83"/>
      <c r="RNR210" s="83"/>
      <c r="RNS210" s="83"/>
      <c r="RNT210" s="83"/>
      <c r="RNU210" s="83"/>
      <c r="RNV210" s="83"/>
      <c r="RNW210" s="83"/>
      <c r="RNX210" s="83"/>
      <c r="RNY210" s="83"/>
      <c r="RNZ210" s="83"/>
      <c r="ROA210" s="83"/>
      <c r="ROB210" s="83"/>
      <c r="ROC210" s="83"/>
      <c r="ROD210" s="83"/>
      <c r="ROE210" s="83"/>
      <c r="ROF210" s="83"/>
      <c r="ROG210" s="83"/>
      <c r="ROH210" s="83"/>
      <c r="ROI210" s="83"/>
      <c r="ROJ210" s="83"/>
      <c r="ROK210" s="83"/>
      <c r="ROL210" s="83"/>
      <c r="ROM210" s="83"/>
      <c r="RON210" s="83"/>
      <c r="ROO210" s="83"/>
      <c r="ROP210" s="83"/>
      <c r="ROQ210" s="83"/>
      <c r="ROR210" s="83"/>
      <c r="ROS210" s="83"/>
      <c r="ROT210" s="83"/>
      <c r="ROU210" s="83"/>
      <c r="ROV210" s="83"/>
      <c r="ROW210" s="83"/>
      <c r="ROX210" s="83"/>
      <c r="ROY210" s="83"/>
      <c r="ROZ210" s="83"/>
      <c r="RPA210" s="83"/>
      <c r="RPB210" s="83"/>
      <c r="RPC210" s="83"/>
      <c r="RPD210" s="83"/>
      <c r="RPE210" s="83"/>
      <c r="RPF210" s="83"/>
      <c r="RPG210" s="83"/>
      <c r="RPH210" s="83"/>
      <c r="RPI210" s="83"/>
      <c r="RPJ210" s="83"/>
      <c r="RPK210" s="83"/>
      <c r="RPL210" s="83"/>
      <c r="RPM210" s="83"/>
      <c r="RPN210" s="83"/>
      <c r="RPO210" s="83"/>
      <c r="RPP210" s="83"/>
      <c r="RPQ210" s="83"/>
      <c r="RPR210" s="83"/>
      <c r="RPS210" s="83"/>
      <c r="RPT210" s="83"/>
      <c r="RPU210" s="83"/>
      <c r="RPV210" s="83"/>
      <c r="RPW210" s="83"/>
      <c r="RPX210" s="83"/>
      <c r="RPY210" s="83"/>
      <c r="RPZ210" s="83"/>
      <c r="RQA210" s="83"/>
      <c r="RQB210" s="83"/>
      <c r="RQC210" s="83"/>
      <c r="RQD210" s="83"/>
      <c r="RQE210" s="83"/>
      <c r="RQF210" s="83"/>
      <c r="RQG210" s="83"/>
      <c r="RQH210" s="83"/>
      <c r="RQI210" s="83"/>
      <c r="RQJ210" s="83"/>
      <c r="RQK210" s="83"/>
      <c r="RQL210" s="83"/>
      <c r="RQM210" s="83"/>
      <c r="RQN210" s="83"/>
      <c r="RQO210" s="83"/>
      <c r="RQP210" s="83"/>
      <c r="RQQ210" s="83"/>
      <c r="RQR210" s="83"/>
      <c r="RQS210" s="83"/>
      <c r="RQT210" s="83"/>
      <c r="RQU210" s="83"/>
      <c r="RQV210" s="83"/>
      <c r="RQW210" s="83"/>
      <c r="RQX210" s="83"/>
      <c r="RQY210" s="83"/>
      <c r="RQZ210" s="83"/>
      <c r="RRA210" s="83"/>
      <c r="RRB210" s="83"/>
      <c r="RRC210" s="83"/>
      <c r="RRD210" s="83"/>
      <c r="RRE210" s="83"/>
      <c r="RRF210" s="83"/>
      <c r="RRG210" s="83"/>
      <c r="RRH210" s="83"/>
      <c r="RRI210" s="83"/>
      <c r="RRJ210" s="83"/>
      <c r="RRK210" s="83"/>
      <c r="RRL210" s="83"/>
      <c r="RRM210" s="83"/>
      <c r="RRN210" s="83"/>
      <c r="RRO210" s="83"/>
      <c r="RRP210" s="83"/>
      <c r="RRQ210" s="83"/>
      <c r="RRR210" s="83"/>
      <c r="RRS210" s="83"/>
      <c r="RRT210" s="83"/>
      <c r="RRU210" s="83"/>
      <c r="RRV210" s="83"/>
      <c r="RRW210" s="83"/>
      <c r="RRX210" s="83"/>
      <c r="RRY210" s="83"/>
      <c r="RRZ210" s="83"/>
      <c r="RSA210" s="83"/>
      <c r="RSB210" s="83"/>
      <c r="RSC210" s="83"/>
      <c r="RSD210" s="83"/>
      <c r="RSE210" s="83"/>
      <c r="RSF210" s="83"/>
      <c r="RSG210" s="83"/>
      <c r="RSH210" s="83"/>
      <c r="RSI210" s="83"/>
      <c r="RSJ210" s="83"/>
      <c r="RSK210" s="83"/>
      <c r="RSL210" s="83"/>
      <c r="RSM210" s="83"/>
      <c r="RSN210" s="83"/>
      <c r="RSO210" s="83"/>
      <c r="RSP210" s="83"/>
      <c r="RSQ210" s="83"/>
      <c r="RSR210" s="83"/>
      <c r="RSS210" s="83"/>
      <c r="RST210" s="83"/>
      <c r="RSU210" s="83"/>
      <c r="RSV210" s="83"/>
      <c r="RSW210" s="83"/>
      <c r="RSX210" s="83"/>
      <c r="RSY210" s="83"/>
      <c r="RSZ210" s="83"/>
      <c r="RTA210" s="83"/>
      <c r="RTB210" s="83"/>
      <c r="RTC210" s="83"/>
      <c r="RTD210" s="83"/>
      <c r="RTE210" s="83"/>
      <c r="RTF210" s="83"/>
      <c r="RTG210" s="83"/>
      <c r="RTH210" s="83"/>
      <c r="RTI210" s="83"/>
      <c r="RTJ210" s="83"/>
      <c r="RTK210" s="83"/>
      <c r="RTL210" s="83"/>
      <c r="RTM210" s="83"/>
      <c r="RTN210" s="83"/>
      <c r="RTO210" s="83"/>
      <c r="RTP210" s="83"/>
      <c r="RTQ210" s="83"/>
      <c r="RTR210" s="83"/>
      <c r="RTS210" s="83"/>
      <c r="RTT210" s="83"/>
      <c r="RTU210" s="83"/>
      <c r="RTV210" s="83"/>
      <c r="RTW210" s="83"/>
      <c r="RTX210" s="83"/>
      <c r="RTY210" s="83"/>
      <c r="RTZ210" s="83"/>
      <c r="RUA210" s="83"/>
      <c r="RUB210" s="83"/>
      <c r="RUC210" s="83"/>
      <c r="RUD210" s="83"/>
      <c r="RUE210" s="83"/>
      <c r="RUF210" s="83"/>
      <c r="RUG210" s="83"/>
      <c r="RUH210" s="83"/>
      <c r="RUI210" s="83"/>
      <c r="RUJ210" s="83"/>
      <c r="RUK210" s="83"/>
      <c r="RUL210" s="83"/>
      <c r="RUM210" s="83"/>
      <c r="RUN210" s="83"/>
      <c r="RUO210" s="83"/>
      <c r="RUP210" s="83"/>
      <c r="RUQ210" s="83"/>
      <c r="RUR210" s="83"/>
      <c r="RUS210" s="83"/>
      <c r="RUT210" s="83"/>
      <c r="RUU210" s="83"/>
      <c r="RUV210" s="83"/>
      <c r="RUW210" s="83"/>
      <c r="RUX210" s="83"/>
      <c r="RUY210" s="83"/>
      <c r="RUZ210" s="83"/>
      <c r="RVA210" s="83"/>
      <c r="RVB210" s="83"/>
      <c r="RVC210" s="83"/>
      <c r="RVD210" s="83"/>
      <c r="RVE210" s="83"/>
      <c r="RVF210" s="83"/>
      <c r="RVG210" s="83"/>
      <c r="RVH210" s="83"/>
      <c r="RVI210" s="83"/>
      <c r="RVJ210" s="83"/>
      <c r="RVK210" s="83"/>
      <c r="RVL210" s="83"/>
      <c r="RVM210" s="83"/>
      <c r="RVN210" s="83"/>
      <c r="RVO210" s="83"/>
      <c r="RVP210" s="83"/>
      <c r="RVQ210" s="83"/>
      <c r="RVR210" s="83"/>
      <c r="RVS210" s="83"/>
      <c r="RVT210" s="83"/>
      <c r="RVU210" s="83"/>
      <c r="RVV210" s="83"/>
      <c r="RVW210" s="83"/>
      <c r="RVX210" s="83"/>
      <c r="RVY210" s="83"/>
      <c r="RVZ210" s="83"/>
      <c r="RWA210" s="83"/>
      <c r="RWB210" s="83"/>
      <c r="RWC210" s="83"/>
      <c r="RWD210" s="83"/>
      <c r="RWE210" s="83"/>
      <c r="RWF210" s="83"/>
      <c r="RWG210" s="83"/>
      <c r="RWH210" s="83"/>
      <c r="RWI210" s="83"/>
      <c r="RWJ210" s="83"/>
      <c r="RWK210" s="83"/>
      <c r="RWL210" s="83"/>
      <c r="RWM210" s="83"/>
      <c r="RWN210" s="83"/>
      <c r="RWO210" s="83"/>
      <c r="RWP210" s="83"/>
      <c r="RWQ210" s="83"/>
      <c r="RWR210" s="83"/>
      <c r="RWS210" s="83"/>
      <c r="RWT210" s="83"/>
      <c r="RWU210" s="83"/>
      <c r="RWV210" s="83"/>
      <c r="RWW210" s="83"/>
      <c r="RWX210" s="83"/>
      <c r="RWY210" s="83"/>
      <c r="RWZ210" s="83"/>
      <c r="RXA210" s="83"/>
      <c r="RXB210" s="83"/>
      <c r="RXC210" s="83"/>
      <c r="RXD210" s="83"/>
      <c r="RXE210" s="83"/>
      <c r="RXF210" s="83"/>
      <c r="RXG210" s="83"/>
      <c r="RXH210" s="83"/>
      <c r="RXI210" s="83"/>
      <c r="RXJ210" s="83"/>
      <c r="RXK210" s="83"/>
      <c r="RXL210" s="83"/>
      <c r="RXM210" s="83"/>
      <c r="RXN210" s="83"/>
      <c r="RXO210" s="83"/>
      <c r="RXP210" s="83"/>
      <c r="RXQ210" s="83"/>
      <c r="RXR210" s="83"/>
      <c r="RXS210" s="83"/>
      <c r="RXT210" s="83"/>
      <c r="RXU210" s="83"/>
      <c r="RXV210" s="83"/>
      <c r="RXW210" s="83"/>
      <c r="RXX210" s="83"/>
      <c r="RXY210" s="83"/>
      <c r="RXZ210" s="83"/>
      <c r="RYA210" s="83"/>
      <c r="RYB210" s="83"/>
      <c r="RYC210" s="83"/>
      <c r="RYD210" s="83"/>
      <c r="RYE210" s="83"/>
      <c r="RYF210" s="83"/>
      <c r="RYG210" s="83"/>
      <c r="RYH210" s="83"/>
      <c r="RYI210" s="83"/>
      <c r="RYJ210" s="83"/>
      <c r="RYK210" s="83"/>
      <c r="RYL210" s="83"/>
      <c r="RYM210" s="83"/>
      <c r="RYN210" s="83"/>
      <c r="RYO210" s="83"/>
      <c r="RYP210" s="83"/>
      <c r="RYQ210" s="83"/>
      <c r="RYR210" s="83"/>
      <c r="RYS210" s="83"/>
      <c r="RYT210" s="83"/>
      <c r="RYU210" s="83"/>
      <c r="RYV210" s="83"/>
      <c r="RYW210" s="83"/>
      <c r="RYX210" s="83"/>
      <c r="RYY210" s="83"/>
      <c r="RYZ210" s="83"/>
      <c r="RZA210" s="83"/>
      <c r="RZB210" s="83"/>
      <c r="RZC210" s="83"/>
      <c r="RZD210" s="83"/>
      <c r="RZE210" s="83"/>
      <c r="RZF210" s="83"/>
      <c r="RZG210" s="83"/>
      <c r="RZH210" s="83"/>
      <c r="RZI210" s="83"/>
      <c r="RZJ210" s="83"/>
      <c r="RZK210" s="83"/>
      <c r="RZL210" s="83"/>
      <c r="RZM210" s="83"/>
      <c r="RZN210" s="83"/>
      <c r="RZO210" s="83"/>
      <c r="RZP210" s="83"/>
      <c r="RZQ210" s="83"/>
      <c r="RZR210" s="83"/>
      <c r="RZS210" s="83"/>
      <c r="RZT210" s="83"/>
      <c r="RZU210" s="83"/>
      <c r="RZV210" s="83"/>
      <c r="RZW210" s="83"/>
      <c r="RZX210" s="83"/>
      <c r="RZY210" s="83"/>
      <c r="RZZ210" s="83"/>
      <c r="SAA210" s="83"/>
      <c r="SAB210" s="83"/>
      <c r="SAC210" s="83"/>
      <c r="SAD210" s="83"/>
      <c r="SAE210" s="83"/>
      <c r="SAF210" s="83"/>
      <c r="SAG210" s="83"/>
      <c r="SAH210" s="83"/>
      <c r="SAI210" s="83"/>
      <c r="SAJ210" s="83"/>
      <c r="SAK210" s="83"/>
      <c r="SAL210" s="83"/>
      <c r="SAM210" s="83"/>
      <c r="SAN210" s="83"/>
      <c r="SAO210" s="83"/>
      <c r="SAP210" s="83"/>
      <c r="SAQ210" s="83"/>
      <c r="SAR210" s="83"/>
      <c r="SAS210" s="83"/>
      <c r="SAT210" s="83"/>
      <c r="SAU210" s="83"/>
      <c r="SAV210" s="83"/>
      <c r="SAW210" s="83"/>
      <c r="SAX210" s="83"/>
      <c r="SAY210" s="83"/>
      <c r="SAZ210" s="83"/>
      <c r="SBA210" s="83"/>
      <c r="SBB210" s="83"/>
      <c r="SBC210" s="83"/>
      <c r="SBD210" s="83"/>
      <c r="SBE210" s="83"/>
      <c r="SBF210" s="83"/>
      <c r="SBG210" s="83"/>
      <c r="SBH210" s="83"/>
      <c r="SBI210" s="83"/>
      <c r="SBJ210" s="83"/>
      <c r="SBK210" s="83"/>
      <c r="SBL210" s="83"/>
      <c r="SBM210" s="83"/>
      <c r="SBN210" s="83"/>
      <c r="SBO210" s="83"/>
      <c r="SBP210" s="83"/>
      <c r="SBQ210" s="83"/>
      <c r="SBR210" s="83"/>
      <c r="SBS210" s="83"/>
      <c r="SBT210" s="83"/>
      <c r="SBU210" s="83"/>
      <c r="SBV210" s="83"/>
      <c r="SBW210" s="83"/>
      <c r="SBX210" s="83"/>
      <c r="SBY210" s="83"/>
      <c r="SBZ210" s="83"/>
      <c r="SCA210" s="83"/>
      <c r="SCB210" s="83"/>
      <c r="SCC210" s="83"/>
      <c r="SCD210" s="83"/>
      <c r="SCE210" s="83"/>
      <c r="SCF210" s="83"/>
      <c r="SCG210" s="83"/>
      <c r="SCH210" s="83"/>
      <c r="SCI210" s="83"/>
      <c r="SCJ210" s="83"/>
      <c r="SCK210" s="83"/>
      <c r="SCL210" s="83"/>
      <c r="SCM210" s="83"/>
      <c r="SCN210" s="83"/>
      <c r="SCO210" s="83"/>
      <c r="SCP210" s="83"/>
      <c r="SCQ210" s="83"/>
      <c r="SCR210" s="83"/>
      <c r="SCS210" s="83"/>
      <c r="SCT210" s="83"/>
      <c r="SCU210" s="83"/>
      <c r="SCV210" s="83"/>
      <c r="SCW210" s="83"/>
      <c r="SCX210" s="83"/>
      <c r="SCY210" s="83"/>
      <c r="SCZ210" s="83"/>
      <c r="SDA210" s="83"/>
      <c r="SDB210" s="83"/>
      <c r="SDC210" s="83"/>
      <c r="SDD210" s="83"/>
      <c r="SDE210" s="83"/>
      <c r="SDF210" s="83"/>
      <c r="SDG210" s="83"/>
      <c r="SDH210" s="83"/>
      <c r="SDI210" s="83"/>
      <c r="SDJ210" s="83"/>
      <c r="SDK210" s="83"/>
      <c r="SDL210" s="83"/>
      <c r="SDM210" s="83"/>
      <c r="SDN210" s="83"/>
      <c r="SDO210" s="83"/>
      <c r="SDP210" s="83"/>
      <c r="SDQ210" s="83"/>
      <c r="SDR210" s="83"/>
      <c r="SDS210" s="83"/>
      <c r="SDT210" s="83"/>
      <c r="SDU210" s="83"/>
      <c r="SDV210" s="83"/>
      <c r="SDW210" s="83"/>
      <c r="SDX210" s="83"/>
      <c r="SDY210" s="83"/>
      <c r="SDZ210" s="83"/>
      <c r="SEA210" s="83"/>
      <c r="SEB210" s="83"/>
      <c r="SEC210" s="83"/>
      <c r="SED210" s="83"/>
      <c r="SEE210" s="83"/>
      <c r="SEF210" s="83"/>
      <c r="SEG210" s="83"/>
      <c r="SEH210" s="83"/>
      <c r="SEI210" s="83"/>
      <c r="SEJ210" s="83"/>
      <c r="SEK210" s="83"/>
      <c r="SEL210" s="83"/>
      <c r="SEM210" s="83"/>
      <c r="SEN210" s="83"/>
      <c r="SEO210" s="83"/>
      <c r="SEP210" s="83"/>
      <c r="SEQ210" s="83"/>
      <c r="SER210" s="83"/>
      <c r="SES210" s="83"/>
      <c r="SET210" s="83"/>
      <c r="SEU210" s="83"/>
      <c r="SEV210" s="83"/>
      <c r="SEW210" s="83"/>
      <c r="SEX210" s="83"/>
      <c r="SEY210" s="83"/>
      <c r="SEZ210" s="83"/>
      <c r="SFA210" s="83"/>
      <c r="SFB210" s="83"/>
      <c r="SFC210" s="83"/>
      <c r="SFD210" s="83"/>
      <c r="SFE210" s="83"/>
      <c r="SFF210" s="83"/>
      <c r="SFG210" s="83"/>
      <c r="SFH210" s="83"/>
      <c r="SFI210" s="83"/>
      <c r="SFJ210" s="83"/>
      <c r="SFK210" s="83"/>
      <c r="SFL210" s="83"/>
      <c r="SFM210" s="83"/>
      <c r="SFN210" s="83"/>
      <c r="SFO210" s="83"/>
      <c r="SFP210" s="83"/>
      <c r="SFQ210" s="83"/>
      <c r="SFR210" s="83"/>
      <c r="SFS210" s="83"/>
      <c r="SFT210" s="83"/>
      <c r="SFU210" s="83"/>
      <c r="SFV210" s="83"/>
      <c r="SFW210" s="83"/>
      <c r="SFX210" s="83"/>
      <c r="SFY210" s="83"/>
      <c r="SFZ210" s="83"/>
      <c r="SGA210" s="83"/>
      <c r="SGB210" s="83"/>
      <c r="SGC210" s="83"/>
      <c r="SGD210" s="83"/>
      <c r="SGE210" s="83"/>
      <c r="SGF210" s="83"/>
      <c r="SGG210" s="83"/>
      <c r="SGH210" s="83"/>
      <c r="SGI210" s="83"/>
      <c r="SGJ210" s="83"/>
      <c r="SGK210" s="83"/>
      <c r="SGL210" s="83"/>
      <c r="SGM210" s="83"/>
      <c r="SGN210" s="83"/>
      <c r="SGO210" s="83"/>
      <c r="SGP210" s="83"/>
      <c r="SGQ210" s="83"/>
      <c r="SGR210" s="83"/>
      <c r="SGS210" s="83"/>
      <c r="SGT210" s="83"/>
      <c r="SGU210" s="83"/>
      <c r="SGV210" s="83"/>
      <c r="SGW210" s="83"/>
      <c r="SGX210" s="83"/>
      <c r="SGY210" s="83"/>
      <c r="SGZ210" s="83"/>
      <c r="SHA210" s="83"/>
      <c r="SHB210" s="83"/>
      <c r="SHC210" s="83"/>
      <c r="SHD210" s="83"/>
      <c r="SHE210" s="83"/>
      <c r="SHF210" s="83"/>
      <c r="SHG210" s="83"/>
      <c r="SHH210" s="83"/>
      <c r="SHI210" s="83"/>
      <c r="SHJ210" s="83"/>
      <c r="SHK210" s="83"/>
      <c r="SHL210" s="83"/>
      <c r="SHM210" s="83"/>
      <c r="SHN210" s="83"/>
      <c r="SHO210" s="83"/>
      <c r="SHP210" s="83"/>
      <c r="SHQ210" s="83"/>
      <c r="SHR210" s="83"/>
      <c r="SHS210" s="83"/>
      <c r="SHT210" s="83"/>
      <c r="SHU210" s="83"/>
      <c r="SHV210" s="83"/>
      <c r="SHW210" s="83"/>
      <c r="SHX210" s="83"/>
      <c r="SHY210" s="83"/>
      <c r="SHZ210" s="83"/>
      <c r="SIA210" s="83"/>
      <c r="SIB210" s="83"/>
      <c r="SIC210" s="83"/>
      <c r="SID210" s="83"/>
      <c r="SIE210" s="83"/>
      <c r="SIF210" s="83"/>
      <c r="SIG210" s="83"/>
      <c r="SIH210" s="83"/>
      <c r="SII210" s="83"/>
      <c r="SIJ210" s="83"/>
      <c r="SIK210" s="83"/>
      <c r="SIL210" s="83"/>
      <c r="SIM210" s="83"/>
      <c r="SIN210" s="83"/>
      <c r="SIO210" s="83"/>
      <c r="SIP210" s="83"/>
      <c r="SIQ210" s="83"/>
      <c r="SIR210" s="83"/>
      <c r="SIS210" s="83"/>
      <c r="SIT210" s="83"/>
      <c r="SIU210" s="83"/>
      <c r="SIV210" s="83"/>
      <c r="SIW210" s="83"/>
      <c r="SIX210" s="83"/>
      <c r="SIY210" s="83"/>
      <c r="SIZ210" s="83"/>
      <c r="SJA210" s="83"/>
      <c r="SJB210" s="83"/>
      <c r="SJC210" s="83"/>
      <c r="SJD210" s="83"/>
      <c r="SJE210" s="83"/>
      <c r="SJF210" s="83"/>
      <c r="SJG210" s="83"/>
      <c r="SJH210" s="83"/>
      <c r="SJI210" s="83"/>
      <c r="SJJ210" s="83"/>
      <c r="SJK210" s="83"/>
      <c r="SJL210" s="83"/>
      <c r="SJM210" s="83"/>
      <c r="SJN210" s="83"/>
      <c r="SJO210" s="83"/>
      <c r="SJP210" s="83"/>
      <c r="SJQ210" s="83"/>
      <c r="SJR210" s="83"/>
      <c r="SJS210" s="83"/>
      <c r="SJT210" s="83"/>
      <c r="SJU210" s="83"/>
      <c r="SJV210" s="83"/>
      <c r="SJW210" s="83"/>
      <c r="SJX210" s="83"/>
      <c r="SJY210" s="83"/>
      <c r="SJZ210" s="83"/>
      <c r="SKA210" s="83"/>
      <c r="SKB210" s="83"/>
      <c r="SKC210" s="83"/>
      <c r="SKD210" s="83"/>
      <c r="SKE210" s="83"/>
      <c r="SKF210" s="83"/>
      <c r="SKG210" s="83"/>
      <c r="SKH210" s="83"/>
      <c r="SKI210" s="83"/>
      <c r="SKJ210" s="83"/>
      <c r="SKK210" s="83"/>
      <c r="SKL210" s="83"/>
      <c r="SKM210" s="83"/>
      <c r="SKN210" s="83"/>
      <c r="SKO210" s="83"/>
      <c r="SKP210" s="83"/>
      <c r="SKQ210" s="83"/>
      <c r="SKR210" s="83"/>
      <c r="SKS210" s="83"/>
      <c r="SKT210" s="83"/>
      <c r="SKU210" s="83"/>
      <c r="SKV210" s="83"/>
      <c r="SKW210" s="83"/>
      <c r="SKX210" s="83"/>
      <c r="SKY210" s="83"/>
      <c r="SKZ210" s="83"/>
      <c r="SLA210" s="83"/>
      <c r="SLB210" s="83"/>
      <c r="SLC210" s="83"/>
      <c r="SLD210" s="83"/>
      <c r="SLE210" s="83"/>
      <c r="SLF210" s="83"/>
      <c r="SLG210" s="83"/>
      <c r="SLH210" s="83"/>
      <c r="SLI210" s="83"/>
      <c r="SLJ210" s="83"/>
      <c r="SLK210" s="83"/>
      <c r="SLL210" s="83"/>
      <c r="SLM210" s="83"/>
      <c r="SLN210" s="83"/>
      <c r="SLO210" s="83"/>
      <c r="SLP210" s="83"/>
      <c r="SLQ210" s="83"/>
      <c r="SLR210" s="83"/>
      <c r="SLS210" s="83"/>
      <c r="SLT210" s="83"/>
      <c r="SLU210" s="83"/>
      <c r="SLV210" s="83"/>
      <c r="SLW210" s="83"/>
      <c r="SLX210" s="83"/>
      <c r="SLY210" s="83"/>
      <c r="SLZ210" s="83"/>
      <c r="SMA210" s="83"/>
      <c r="SMB210" s="83"/>
      <c r="SMC210" s="83"/>
      <c r="SMD210" s="83"/>
      <c r="SME210" s="83"/>
      <c r="SMF210" s="83"/>
      <c r="SMG210" s="83"/>
      <c r="SMH210" s="83"/>
      <c r="SMI210" s="83"/>
      <c r="SMJ210" s="83"/>
      <c r="SMK210" s="83"/>
      <c r="SML210" s="83"/>
      <c r="SMM210" s="83"/>
      <c r="SMN210" s="83"/>
      <c r="SMO210" s="83"/>
      <c r="SMP210" s="83"/>
      <c r="SMQ210" s="83"/>
      <c r="SMR210" s="83"/>
      <c r="SMS210" s="83"/>
      <c r="SMT210" s="83"/>
      <c r="SMU210" s="83"/>
      <c r="SMV210" s="83"/>
      <c r="SMW210" s="83"/>
      <c r="SMX210" s="83"/>
      <c r="SMY210" s="83"/>
      <c r="SMZ210" s="83"/>
      <c r="SNA210" s="83"/>
      <c r="SNB210" s="83"/>
      <c r="SNC210" s="83"/>
      <c r="SND210" s="83"/>
      <c r="SNE210" s="83"/>
      <c r="SNF210" s="83"/>
      <c r="SNG210" s="83"/>
      <c r="SNH210" s="83"/>
      <c r="SNI210" s="83"/>
      <c r="SNJ210" s="83"/>
      <c r="SNK210" s="83"/>
      <c r="SNL210" s="83"/>
      <c r="SNM210" s="83"/>
      <c r="SNN210" s="83"/>
      <c r="SNO210" s="83"/>
      <c r="SNP210" s="83"/>
      <c r="SNQ210" s="83"/>
      <c r="SNR210" s="83"/>
      <c r="SNS210" s="83"/>
      <c r="SNT210" s="83"/>
      <c r="SNU210" s="83"/>
      <c r="SNV210" s="83"/>
      <c r="SNW210" s="83"/>
      <c r="SNX210" s="83"/>
      <c r="SNY210" s="83"/>
      <c r="SNZ210" s="83"/>
      <c r="SOA210" s="83"/>
      <c r="SOB210" s="83"/>
      <c r="SOC210" s="83"/>
      <c r="SOD210" s="83"/>
      <c r="SOE210" s="83"/>
      <c r="SOF210" s="83"/>
      <c r="SOG210" s="83"/>
      <c r="SOH210" s="83"/>
      <c r="SOI210" s="83"/>
      <c r="SOJ210" s="83"/>
      <c r="SOK210" s="83"/>
      <c r="SOL210" s="83"/>
      <c r="SOM210" s="83"/>
      <c r="SON210" s="83"/>
      <c r="SOO210" s="83"/>
      <c r="SOP210" s="83"/>
      <c r="SOQ210" s="83"/>
      <c r="SOR210" s="83"/>
      <c r="SOS210" s="83"/>
      <c r="SOT210" s="83"/>
      <c r="SOU210" s="83"/>
      <c r="SOV210" s="83"/>
      <c r="SOW210" s="83"/>
      <c r="SOX210" s="83"/>
      <c r="SOY210" s="83"/>
      <c r="SOZ210" s="83"/>
      <c r="SPA210" s="83"/>
      <c r="SPB210" s="83"/>
      <c r="SPC210" s="83"/>
      <c r="SPD210" s="83"/>
      <c r="SPE210" s="83"/>
      <c r="SPF210" s="83"/>
      <c r="SPG210" s="83"/>
      <c r="SPH210" s="83"/>
      <c r="SPI210" s="83"/>
      <c r="SPJ210" s="83"/>
      <c r="SPK210" s="83"/>
      <c r="SPL210" s="83"/>
      <c r="SPM210" s="83"/>
      <c r="SPN210" s="83"/>
      <c r="SPO210" s="83"/>
      <c r="SPP210" s="83"/>
      <c r="SPQ210" s="83"/>
      <c r="SPR210" s="83"/>
      <c r="SPS210" s="83"/>
      <c r="SPT210" s="83"/>
      <c r="SPU210" s="83"/>
      <c r="SPV210" s="83"/>
      <c r="SPW210" s="83"/>
      <c r="SPX210" s="83"/>
      <c r="SPY210" s="83"/>
      <c r="SPZ210" s="83"/>
      <c r="SQA210" s="83"/>
      <c r="SQB210" s="83"/>
      <c r="SQC210" s="83"/>
      <c r="SQD210" s="83"/>
      <c r="SQE210" s="83"/>
      <c r="SQF210" s="83"/>
      <c r="SQG210" s="83"/>
      <c r="SQH210" s="83"/>
      <c r="SQI210" s="83"/>
      <c r="SQJ210" s="83"/>
      <c r="SQK210" s="83"/>
      <c r="SQL210" s="83"/>
      <c r="SQM210" s="83"/>
      <c r="SQN210" s="83"/>
      <c r="SQO210" s="83"/>
      <c r="SQP210" s="83"/>
      <c r="SQQ210" s="83"/>
      <c r="SQR210" s="83"/>
      <c r="SQS210" s="83"/>
      <c r="SQT210" s="83"/>
      <c r="SQU210" s="83"/>
      <c r="SQV210" s="83"/>
      <c r="SQW210" s="83"/>
      <c r="SQX210" s="83"/>
      <c r="SQY210" s="83"/>
      <c r="SQZ210" s="83"/>
      <c r="SRA210" s="83"/>
      <c r="SRB210" s="83"/>
      <c r="SRC210" s="83"/>
      <c r="SRD210" s="83"/>
      <c r="SRE210" s="83"/>
      <c r="SRF210" s="83"/>
      <c r="SRG210" s="83"/>
      <c r="SRH210" s="83"/>
      <c r="SRI210" s="83"/>
      <c r="SRJ210" s="83"/>
      <c r="SRK210" s="83"/>
      <c r="SRL210" s="83"/>
      <c r="SRM210" s="83"/>
      <c r="SRN210" s="83"/>
      <c r="SRO210" s="83"/>
      <c r="SRP210" s="83"/>
      <c r="SRQ210" s="83"/>
      <c r="SRR210" s="83"/>
      <c r="SRS210" s="83"/>
      <c r="SRT210" s="83"/>
      <c r="SRU210" s="83"/>
      <c r="SRV210" s="83"/>
      <c r="SRW210" s="83"/>
      <c r="SRX210" s="83"/>
      <c r="SRY210" s="83"/>
      <c r="SRZ210" s="83"/>
      <c r="SSA210" s="83"/>
      <c r="SSB210" s="83"/>
      <c r="SSC210" s="83"/>
      <c r="SSD210" s="83"/>
      <c r="SSE210" s="83"/>
      <c r="SSF210" s="83"/>
      <c r="SSG210" s="83"/>
      <c r="SSH210" s="83"/>
      <c r="SSI210" s="83"/>
      <c r="SSJ210" s="83"/>
      <c r="SSK210" s="83"/>
      <c r="SSL210" s="83"/>
      <c r="SSM210" s="83"/>
      <c r="SSN210" s="83"/>
      <c r="SSO210" s="83"/>
      <c r="SSP210" s="83"/>
      <c r="SSQ210" s="83"/>
      <c r="SSR210" s="83"/>
      <c r="SSS210" s="83"/>
      <c r="SST210" s="83"/>
      <c r="SSU210" s="83"/>
      <c r="SSV210" s="83"/>
      <c r="SSW210" s="83"/>
      <c r="SSX210" s="83"/>
      <c r="SSY210" s="83"/>
      <c r="SSZ210" s="83"/>
      <c r="STA210" s="83"/>
      <c r="STB210" s="83"/>
      <c r="STC210" s="83"/>
      <c r="STD210" s="83"/>
      <c r="STE210" s="83"/>
      <c r="STF210" s="83"/>
      <c r="STG210" s="83"/>
      <c r="STH210" s="83"/>
      <c r="STI210" s="83"/>
      <c r="STJ210" s="83"/>
      <c r="STK210" s="83"/>
      <c r="STL210" s="83"/>
      <c r="STM210" s="83"/>
      <c r="STN210" s="83"/>
      <c r="STO210" s="83"/>
      <c r="STP210" s="83"/>
      <c r="STQ210" s="83"/>
      <c r="STR210" s="83"/>
      <c r="STS210" s="83"/>
      <c r="STT210" s="83"/>
      <c r="STU210" s="83"/>
      <c r="STV210" s="83"/>
      <c r="STW210" s="83"/>
      <c r="STX210" s="83"/>
      <c r="STY210" s="83"/>
      <c r="STZ210" s="83"/>
      <c r="SUA210" s="83"/>
      <c r="SUB210" s="83"/>
      <c r="SUC210" s="83"/>
      <c r="SUD210" s="83"/>
      <c r="SUE210" s="83"/>
      <c r="SUF210" s="83"/>
      <c r="SUG210" s="83"/>
      <c r="SUH210" s="83"/>
      <c r="SUI210" s="83"/>
      <c r="SUJ210" s="83"/>
      <c r="SUK210" s="83"/>
      <c r="SUL210" s="83"/>
      <c r="SUM210" s="83"/>
      <c r="SUN210" s="83"/>
      <c r="SUO210" s="83"/>
      <c r="SUP210" s="83"/>
      <c r="SUQ210" s="83"/>
      <c r="SUR210" s="83"/>
      <c r="SUS210" s="83"/>
      <c r="SUT210" s="83"/>
      <c r="SUU210" s="83"/>
      <c r="SUV210" s="83"/>
      <c r="SUW210" s="83"/>
      <c r="SUX210" s="83"/>
      <c r="SUY210" s="83"/>
      <c r="SUZ210" s="83"/>
      <c r="SVA210" s="83"/>
      <c r="SVB210" s="83"/>
      <c r="SVC210" s="83"/>
      <c r="SVD210" s="83"/>
      <c r="SVE210" s="83"/>
      <c r="SVF210" s="83"/>
      <c r="SVG210" s="83"/>
      <c r="SVH210" s="83"/>
      <c r="SVI210" s="83"/>
      <c r="SVJ210" s="83"/>
      <c r="SVK210" s="83"/>
      <c r="SVL210" s="83"/>
      <c r="SVM210" s="83"/>
      <c r="SVN210" s="83"/>
      <c r="SVO210" s="83"/>
      <c r="SVP210" s="83"/>
      <c r="SVQ210" s="83"/>
      <c r="SVR210" s="83"/>
      <c r="SVS210" s="83"/>
      <c r="SVT210" s="83"/>
      <c r="SVU210" s="83"/>
      <c r="SVV210" s="83"/>
      <c r="SVW210" s="83"/>
      <c r="SVX210" s="83"/>
      <c r="SVY210" s="83"/>
      <c r="SVZ210" s="83"/>
      <c r="SWA210" s="83"/>
      <c r="SWB210" s="83"/>
      <c r="SWC210" s="83"/>
      <c r="SWD210" s="83"/>
      <c r="SWE210" s="83"/>
      <c r="SWF210" s="83"/>
      <c r="SWG210" s="83"/>
      <c r="SWH210" s="83"/>
      <c r="SWI210" s="83"/>
      <c r="SWJ210" s="83"/>
      <c r="SWK210" s="83"/>
      <c r="SWL210" s="83"/>
      <c r="SWM210" s="83"/>
      <c r="SWN210" s="83"/>
      <c r="SWO210" s="83"/>
      <c r="SWP210" s="83"/>
      <c r="SWQ210" s="83"/>
      <c r="SWR210" s="83"/>
      <c r="SWS210" s="83"/>
      <c r="SWT210" s="83"/>
      <c r="SWU210" s="83"/>
      <c r="SWV210" s="83"/>
      <c r="SWW210" s="83"/>
      <c r="SWX210" s="83"/>
      <c r="SWY210" s="83"/>
      <c r="SWZ210" s="83"/>
      <c r="SXA210" s="83"/>
      <c r="SXB210" s="83"/>
      <c r="SXC210" s="83"/>
      <c r="SXD210" s="83"/>
      <c r="SXE210" s="83"/>
      <c r="SXF210" s="83"/>
      <c r="SXG210" s="83"/>
      <c r="SXH210" s="83"/>
      <c r="SXI210" s="83"/>
      <c r="SXJ210" s="83"/>
      <c r="SXK210" s="83"/>
      <c r="SXL210" s="83"/>
      <c r="SXM210" s="83"/>
      <c r="SXN210" s="83"/>
      <c r="SXO210" s="83"/>
      <c r="SXP210" s="83"/>
      <c r="SXQ210" s="83"/>
      <c r="SXR210" s="83"/>
      <c r="SXS210" s="83"/>
      <c r="SXT210" s="83"/>
      <c r="SXU210" s="83"/>
      <c r="SXV210" s="83"/>
      <c r="SXW210" s="83"/>
      <c r="SXX210" s="83"/>
      <c r="SXY210" s="83"/>
      <c r="SXZ210" s="83"/>
      <c r="SYA210" s="83"/>
      <c r="SYB210" s="83"/>
      <c r="SYC210" s="83"/>
      <c r="SYD210" s="83"/>
      <c r="SYE210" s="83"/>
      <c r="SYF210" s="83"/>
      <c r="SYG210" s="83"/>
      <c r="SYH210" s="83"/>
      <c r="SYI210" s="83"/>
      <c r="SYJ210" s="83"/>
      <c r="SYK210" s="83"/>
      <c r="SYL210" s="83"/>
      <c r="SYM210" s="83"/>
      <c r="SYN210" s="83"/>
      <c r="SYO210" s="83"/>
      <c r="SYP210" s="83"/>
      <c r="SYQ210" s="83"/>
      <c r="SYR210" s="83"/>
      <c r="SYS210" s="83"/>
      <c r="SYT210" s="83"/>
      <c r="SYU210" s="83"/>
      <c r="SYV210" s="83"/>
      <c r="SYW210" s="83"/>
      <c r="SYX210" s="83"/>
      <c r="SYY210" s="83"/>
      <c r="SYZ210" s="83"/>
      <c r="SZA210" s="83"/>
      <c r="SZB210" s="83"/>
      <c r="SZC210" s="83"/>
      <c r="SZD210" s="83"/>
      <c r="SZE210" s="83"/>
      <c r="SZF210" s="83"/>
      <c r="SZG210" s="83"/>
      <c r="SZH210" s="83"/>
      <c r="SZI210" s="83"/>
      <c r="SZJ210" s="83"/>
      <c r="SZK210" s="83"/>
      <c r="SZL210" s="83"/>
      <c r="SZM210" s="83"/>
      <c r="SZN210" s="83"/>
      <c r="SZO210" s="83"/>
      <c r="SZP210" s="83"/>
      <c r="SZQ210" s="83"/>
      <c r="SZR210" s="83"/>
      <c r="SZS210" s="83"/>
      <c r="SZT210" s="83"/>
      <c r="SZU210" s="83"/>
      <c r="SZV210" s="83"/>
      <c r="SZW210" s="83"/>
      <c r="SZX210" s="83"/>
      <c r="SZY210" s="83"/>
      <c r="SZZ210" s="83"/>
      <c r="TAA210" s="83"/>
      <c r="TAB210" s="83"/>
      <c r="TAC210" s="83"/>
      <c r="TAD210" s="83"/>
      <c r="TAE210" s="83"/>
      <c r="TAF210" s="83"/>
      <c r="TAG210" s="83"/>
      <c r="TAH210" s="83"/>
      <c r="TAI210" s="83"/>
      <c r="TAJ210" s="83"/>
      <c r="TAK210" s="83"/>
      <c r="TAL210" s="83"/>
      <c r="TAM210" s="83"/>
      <c r="TAN210" s="83"/>
      <c r="TAO210" s="83"/>
      <c r="TAP210" s="83"/>
      <c r="TAQ210" s="83"/>
      <c r="TAR210" s="83"/>
      <c r="TAS210" s="83"/>
      <c r="TAT210" s="83"/>
      <c r="TAU210" s="83"/>
      <c r="TAV210" s="83"/>
      <c r="TAW210" s="83"/>
      <c r="TAX210" s="83"/>
      <c r="TAY210" s="83"/>
      <c r="TAZ210" s="83"/>
      <c r="TBA210" s="83"/>
      <c r="TBB210" s="83"/>
      <c r="TBC210" s="83"/>
      <c r="TBD210" s="83"/>
      <c r="TBE210" s="83"/>
      <c r="TBF210" s="83"/>
      <c r="TBG210" s="83"/>
      <c r="TBH210" s="83"/>
      <c r="TBI210" s="83"/>
      <c r="TBJ210" s="83"/>
      <c r="TBK210" s="83"/>
      <c r="TBL210" s="83"/>
      <c r="TBM210" s="83"/>
      <c r="TBN210" s="83"/>
      <c r="TBO210" s="83"/>
      <c r="TBP210" s="83"/>
      <c r="TBQ210" s="83"/>
      <c r="TBR210" s="83"/>
      <c r="TBS210" s="83"/>
      <c r="TBT210" s="83"/>
      <c r="TBU210" s="83"/>
      <c r="TBV210" s="83"/>
      <c r="TBW210" s="83"/>
      <c r="TBX210" s="83"/>
      <c r="TBY210" s="83"/>
      <c r="TBZ210" s="83"/>
      <c r="TCA210" s="83"/>
      <c r="TCB210" s="83"/>
      <c r="TCC210" s="83"/>
      <c r="TCD210" s="83"/>
      <c r="TCE210" s="83"/>
      <c r="TCF210" s="83"/>
      <c r="TCG210" s="83"/>
      <c r="TCH210" s="83"/>
      <c r="TCI210" s="83"/>
      <c r="TCJ210" s="83"/>
      <c r="TCK210" s="83"/>
      <c r="TCL210" s="83"/>
      <c r="TCM210" s="83"/>
      <c r="TCN210" s="83"/>
      <c r="TCO210" s="83"/>
      <c r="TCP210" s="83"/>
      <c r="TCQ210" s="83"/>
      <c r="TCR210" s="83"/>
      <c r="TCS210" s="83"/>
      <c r="TCT210" s="83"/>
      <c r="TCU210" s="83"/>
      <c r="TCV210" s="83"/>
      <c r="TCW210" s="83"/>
      <c r="TCX210" s="83"/>
      <c r="TCY210" s="83"/>
      <c r="TCZ210" s="83"/>
      <c r="TDA210" s="83"/>
      <c r="TDB210" s="83"/>
      <c r="TDC210" s="83"/>
      <c r="TDD210" s="83"/>
      <c r="TDE210" s="83"/>
      <c r="TDF210" s="83"/>
      <c r="TDG210" s="83"/>
      <c r="TDH210" s="83"/>
      <c r="TDI210" s="83"/>
      <c r="TDJ210" s="83"/>
      <c r="TDK210" s="83"/>
      <c r="TDL210" s="83"/>
      <c r="TDM210" s="83"/>
      <c r="TDN210" s="83"/>
      <c r="TDO210" s="83"/>
      <c r="TDP210" s="83"/>
      <c r="TDQ210" s="83"/>
      <c r="TDR210" s="83"/>
      <c r="TDS210" s="83"/>
      <c r="TDT210" s="83"/>
      <c r="TDU210" s="83"/>
      <c r="TDV210" s="83"/>
      <c r="TDW210" s="83"/>
      <c r="TDX210" s="83"/>
      <c r="TDY210" s="83"/>
      <c r="TDZ210" s="83"/>
      <c r="TEA210" s="83"/>
      <c r="TEB210" s="83"/>
      <c r="TEC210" s="83"/>
      <c r="TED210" s="83"/>
      <c r="TEE210" s="83"/>
      <c r="TEF210" s="83"/>
      <c r="TEG210" s="83"/>
      <c r="TEH210" s="83"/>
      <c r="TEI210" s="83"/>
      <c r="TEJ210" s="83"/>
      <c r="TEK210" s="83"/>
      <c r="TEL210" s="83"/>
      <c r="TEM210" s="83"/>
      <c r="TEN210" s="83"/>
      <c r="TEO210" s="83"/>
      <c r="TEP210" s="83"/>
      <c r="TEQ210" s="83"/>
      <c r="TER210" s="83"/>
      <c r="TES210" s="83"/>
      <c r="TET210" s="83"/>
      <c r="TEU210" s="83"/>
      <c r="TEV210" s="83"/>
      <c r="TEW210" s="83"/>
      <c r="TEX210" s="83"/>
      <c r="TEY210" s="83"/>
      <c r="TEZ210" s="83"/>
      <c r="TFA210" s="83"/>
      <c r="TFB210" s="83"/>
      <c r="TFC210" s="83"/>
      <c r="TFD210" s="83"/>
      <c r="TFE210" s="83"/>
      <c r="TFF210" s="83"/>
      <c r="TFG210" s="83"/>
      <c r="TFH210" s="83"/>
      <c r="TFI210" s="83"/>
      <c r="TFJ210" s="83"/>
      <c r="TFK210" s="83"/>
      <c r="TFL210" s="83"/>
      <c r="TFM210" s="83"/>
      <c r="TFN210" s="83"/>
      <c r="TFO210" s="83"/>
      <c r="TFP210" s="83"/>
      <c r="TFQ210" s="83"/>
      <c r="TFR210" s="83"/>
      <c r="TFS210" s="83"/>
      <c r="TFT210" s="83"/>
      <c r="TFU210" s="83"/>
      <c r="TFV210" s="83"/>
      <c r="TFW210" s="83"/>
      <c r="TFX210" s="83"/>
      <c r="TFY210" s="83"/>
      <c r="TFZ210" s="83"/>
      <c r="TGA210" s="83"/>
      <c r="TGB210" s="83"/>
      <c r="TGC210" s="83"/>
      <c r="TGD210" s="83"/>
      <c r="TGE210" s="83"/>
      <c r="TGF210" s="83"/>
      <c r="TGG210" s="83"/>
      <c r="TGH210" s="83"/>
      <c r="TGI210" s="83"/>
      <c r="TGJ210" s="83"/>
      <c r="TGK210" s="83"/>
      <c r="TGL210" s="83"/>
      <c r="TGM210" s="83"/>
      <c r="TGN210" s="83"/>
      <c r="TGO210" s="83"/>
      <c r="TGP210" s="83"/>
      <c r="TGQ210" s="83"/>
      <c r="TGR210" s="83"/>
      <c r="TGS210" s="83"/>
      <c r="TGT210" s="83"/>
      <c r="TGU210" s="83"/>
      <c r="TGV210" s="83"/>
      <c r="TGW210" s="83"/>
      <c r="TGX210" s="83"/>
      <c r="TGY210" s="83"/>
      <c r="TGZ210" s="83"/>
      <c r="THA210" s="83"/>
      <c r="THB210" s="83"/>
      <c r="THC210" s="83"/>
      <c r="THD210" s="83"/>
      <c r="THE210" s="83"/>
      <c r="THF210" s="83"/>
      <c r="THG210" s="83"/>
      <c r="THH210" s="83"/>
      <c r="THI210" s="83"/>
      <c r="THJ210" s="83"/>
      <c r="THK210" s="83"/>
      <c r="THL210" s="83"/>
      <c r="THM210" s="83"/>
      <c r="THN210" s="83"/>
      <c r="THO210" s="83"/>
      <c r="THP210" s="83"/>
      <c r="THQ210" s="83"/>
      <c r="THR210" s="83"/>
      <c r="THS210" s="83"/>
      <c r="THT210" s="83"/>
      <c r="THU210" s="83"/>
      <c r="THV210" s="83"/>
      <c r="THW210" s="83"/>
      <c r="THX210" s="83"/>
      <c r="THY210" s="83"/>
      <c r="THZ210" s="83"/>
      <c r="TIA210" s="83"/>
      <c r="TIB210" s="83"/>
      <c r="TIC210" s="83"/>
      <c r="TID210" s="83"/>
      <c r="TIE210" s="83"/>
      <c r="TIF210" s="83"/>
      <c r="TIG210" s="83"/>
      <c r="TIH210" s="83"/>
      <c r="TII210" s="83"/>
      <c r="TIJ210" s="83"/>
      <c r="TIK210" s="83"/>
      <c r="TIL210" s="83"/>
      <c r="TIM210" s="83"/>
      <c r="TIN210" s="83"/>
      <c r="TIO210" s="83"/>
      <c r="TIP210" s="83"/>
      <c r="TIQ210" s="83"/>
      <c r="TIR210" s="83"/>
      <c r="TIS210" s="83"/>
      <c r="TIT210" s="83"/>
      <c r="TIU210" s="83"/>
      <c r="TIV210" s="83"/>
      <c r="TIW210" s="83"/>
      <c r="TIX210" s="83"/>
      <c r="TIY210" s="83"/>
      <c r="TIZ210" s="83"/>
      <c r="TJA210" s="83"/>
      <c r="TJB210" s="83"/>
      <c r="TJC210" s="83"/>
      <c r="TJD210" s="83"/>
      <c r="TJE210" s="83"/>
      <c r="TJF210" s="83"/>
      <c r="TJG210" s="83"/>
      <c r="TJH210" s="83"/>
      <c r="TJI210" s="83"/>
      <c r="TJJ210" s="83"/>
      <c r="TJK210" s="83"/>
      <c r="TJL210" s="83"/>
      <c r="TJM210" s="83"/>
      <c r="TJN210" s="83"/>
      <c r="TJO210" s="83"/>
      <c r="TJP210" s="83"/>
      <c r="TJQ210" s="83"/>
      <c r="TJR210" s="83"/>
      <c r="TJS210" s="83"/>
      <c r="TJT210" s="83"/>
      <c r="TJU210" s="83"/>
      <c r="TJV210" s="83"/>
      <c r="TJW210" s="83"/>
      <c r="TJX210" s="83"/>
      <c r="TJY210" s="83"/>
      <c r="TJZ210" s="83"/>
      <c r="TKA210" s="83"/>
      <c r="TKB210" s="83"/>
      <c r="TKC210" s="83"/>
      <c r="TKD210" s="83"/>
      <c r="TKE210" s="83"/>
      <c r="TKF210" s="83"/>
      <c r="TKG210" s="83"/>
      <c r="TKH210" s="83"/>
      <c r="TKI210" s="83"/>
      <c r="TKJ210" s="83"/>
      <c r="TKK210" s="83"/>
      <c r="TKL210" s="83"/>
      <c r="TKM210" s="83"/>
      <c r="TKN210" s="83"/>
      <c r="TKO210" s="83"/>
      <c r="TKP210" s="83"/>
      <c r="TKQ210" s="83"/>
      <c r="TKR210" s="83"/>
      <c r="TKS210" s="83"/>
      <c r="TKT210" s="83"/>
      <c r="TKU210" s="83"/>
      <c r="TKV210" s="83"/>
      <c r="TKW210" s="83"/>
      <c r="TKX210" s="83"/>
      <c r="TKY210" s="83"/>
      <c r="TKZ210" s="83"/>
      <c r="TLA210" s="83"/>
      <c r="TLB210" s="83"/>
      <c r="TLC210" s="83"/>
      <c r="TLD210" s="83"/>
      <c r="TLE210" s="83"/>
      <c r="TLF210" s="83"/>
      <c r="TLG210" s="83"/>
      <c r="TLH210" s="83"/>
      <c r="TLI210" s="83"/>
      <c r="TLJ210" s="83"/>
      <c r="TLK210" s="83"/>
      <c r="TLL210" s="83"/>
      <c r="TLM210" s="83"/>
      <c r="TLN210" s="83"/>
      <c r="TLO210" s="83"/>
      <c r="TLP210" s="83"/>
      <c r="TLQ210" s="83"/>
      <c r="TLR210" s="83"/>
      <c r="TLS210" s="83"/>
      <c r="TLT210" s="83"/>
      <c r="TLU210" s="83"/>
      <c r="TLV210" s="83"/>
      <c r="TLW210" s="83"/>
      <c r="TLX210" s="83"/>
      <c r="TLY210" s="83"/>
      <c r="TLZ210" s="83"/>
      <c r="TMA210" s="83"/>
      <c r="TMB210" s="83"/>
      <c r="TMC210" s="83"/>
      <c r="TMD210" s="83"/>
      <c r="TME210" s="83"/>
      <c r="TMF210" s="83"/>
      <c r="TMG210" s="83"/>
      <c r="TMH210" s="83"/>
      <c r="TMI210" s="83"/>
      <c r="TMJ210" s="83"/>
      <c r="TMK210" s="83"/>
      <c r="TML210" s="83"/>
      <c r="TMM210" s="83"/>
      <c r="TMN210" s="83"/>
      <c r="TMO210" s="83"/>
      <c r="TMP210" s="83"/>
      <c r="TMQ210" s="83"/>
      <c r="TMR210" s="83"/>
      <c r="TMS210" s="83"/>
      <c r="TMT210" s="83"/>
      <c r="TMU210" s="83"/>
      <c r="TMV210" s="83"/>
      <c r="TMW210" s="83"/>
      <c r="TMX210" s="83"/>
      <c r="TMY210" s="83"/>
      <c r="TMZ210" s="83"/>
      <c r="TNA210" s="83"/>
      <c r="TNB210" s="83"/>
      <c r="TNC210" s="83"/>
      <c r="TND210" s="83"/>
      <c r="TNE210" s="83"/>
      <c r="TNF210" s="83"/>
      <c r="TNG210" s="83"/>
      <c r="TNH210" s="83"/>
      <c r="TNI210" s="83"/>
      <c r="TNJ210" s="83"/>
      <c r="TNK210" s="83"/>
      <c r="TNL210" s="83"/>
      <c r="TNM210" s="83"/>
      <c r="TNN210" s="83"/>
      <c r="TNO210" s="83"/>
      <c r="TNP210" s="83"/>
      <c r="TNQ210" s="83"/>
      <c r="TNR210" s="83"/>
      <c r="TNS210" s="83"/>
      <c r="TNT210" s="83"/>
      <c r="TNU210" s="83"/>
      <c r="TNV210" s="83"/>
      <c r="TNW210" s="83"/>
      <c r="TNX210" s="83"/>
      <c r="TNY210" s="83"/>
      <c r="TNZ210" s="83"/>
      <c r="TOA210" s="83"/>
      <c r="TOB210" s="83"/>
      <c r="TOC210" s="83"/>
      <c r="TOD210" s="83"/>
      <c r="TOE210" s="83"/>
      <c r="TOF210" s="83"/>
      <c r="TOG210" s="83"/>
      <c r="TOH210" s="83"/>
      <c r="TOI210" s="83"/>
      <c r="TOJ210" s="83"/>
      <c r="TOK210" s="83"/>
      <c r="TOL210" s="83"/>
      <c r="TOM210" s="83"/>
      <c r="TON210" s="83"/>
      <c r="TOO210" s="83"/>
      <c r="TOP210" s="83"/>
      <c r="TOQ210" s="83"/>
      <c r="TOR210" s="83"/>
      <c r="TOS210" s="83"/>
      <c r="TOT210" s="83"/>
      <c r="TOU210" s="83"/>
      <c r="TOV210" s="83"/>
      <c r="TOW210" s="83"/>
      <c r="TOX210" s="83"/>
      <c r="TOY210" s="83"/>
      <c r="TOZ210" s="83"/>
      <c r="TPA210" s="83"/>
      <c r="TPB210" s="83"/>
      <c r="TPC210" s="83"/>
      <c r="TPD210" s="83"/>
      <c r="TPE210" s="83"/>
      <c r="TPF210" s="83"/>
      <c r="TPG210" s="83"/>
      <c r="TPH210" s="83"/>
      <c r="TPI210" s="83"/>
      <c r="TPJ210" s="83"/>
      <c r="TPK210" s="83"/>
      <c r="TPL210" s="83"/>
      <c r="TPM210" s="83"/>
      <c r="TPN210" s="83"/>
      <c r="TPO210" s="83"/>
      <c r="TPP210" s="83"/>
      <c r="TPQ210" s="83"/>
      <c r="TPR210" s="83"/>
      <c r="TPS210" s="83"/>
      <c r="TPT210" s="83"/>
      <c r="TPU210" s="83"/>
      <c r="TPV210" s="83"/>
      <c r="TPW210" s="83"/>
      <c r="TPX210" s="83"/>
      <c r="TPY210" s="83"/>
      <c r="TPZ210" s="83"/>
      <c r="TQA210" s="83"/>
      <c r="TQB210" s="83"/>
      <c r="TQC210" s="83"/>
      <c r="TQD210" s="83"/>
      <c r="TQE210" s="83"/>
      <c r="TQF210" s="83"/>
      <c r="TQG210" s="83"/>
      <c r="TQH210" s="83"/>
      <c r="TQI210" s="83"/>
      <c r="TQJ210" s="83"/>
      <c r="TQK210" s="83"/>
      <c r="TQL210" s="83"/>
      <c r="TQM210" s="83"/>
      <c r="TQN210" s="83"/>
      <c r="TQO210" s="83"/>
      <c r="TQP210" s="83"/>
      <c r="TQQ210" s="83"/>
      <c r="TQR210" s="83"/>
      <c r="TQS210" s="83"/>
      <c r="TQT210" s="83"/>
      <c r="TQU210" s="83"/>
      <c r="TQV210" s="83"/>
      <c r="TQW210" s="83"/>
      <c r="TQX210" s="83"/>
      <c r="TQY210" s="83"/>
      <c r="TQZ210" s="83"/>
      <c r="TRA210" s="83"/>
      <c r="TRB210" s="83"/>
      <c r="TRC210" s="83"/>
      <c r="TRD210" s="83"/>
      <c r="TRE210" s="83"/>
      <c r="TRF210" s="83"/>
      <c r="TRG210" s="83"/>
      <c r="TRH210" s="83"/>
      <c r="TRI210" s="83"/>
      <c r="TRJ210" s="83"/>
      <c r="TRK210" s="83"/>
      <c r="TRL210" s="83"/>
      <c r="TRM210" s="83"/>
      <c r="TRN210" s="83"/>
      <c r="TRO210" s="83"/>
      <c r="TRP210" s="83"/>
      <c r="TRQ210" s="83"/>
      <c r="TRR210" s="83"/>
      <c r="TRS210" s="83"/>
      <c r="TRT210" s="83"/>
      <c r="TRU210" s="83"/>
      <c r="TRV210" s="83"/>
      <c r="TRW210" s="83"/>
      <c r="TRX210" s="83"/>
      <c r="TRY210" s="83"/>
      <c r="TRZ210" s="83"/>
      <c r="TSA210" s="83"/>
      <c r="TSB210" s="83"/>
      <c r="TSC210" s="83"/>
      <c r="TSD210" s="83"/>
      <c r="TSE210" s="83"/>
      <c r="TSF210" s="83"/>
      <c r="TSG210" s="83"/>
      <c r="TSH210" s="83"/>
      <c r="TSI210" s="83"/>
      <c r="TSJ210" s="83"/>
      <c r="TSK210" s="83"/>
      <c r="TSL210" s="83"/>
      <c r="TSM210" s="83"/>
      <c r="TSN210" s="83"/>
      <c r="TSO210" s="83"/>
      <c r="TSP210" s="83"/>
      <c r="TSQ210" s="83"/>
      <c r="TSR210" s="83"/>
      <c r="TSS210" s="83"/>
      <c r="TST210" s="83"/>
      <c r="TSU210" s="83"/>
      <c r="TSV210" s="83"/>
      <c r="TSW210" s="83"/>
      <c r="TSX210" s="83"/>
      <c r="TSY210" s="83"/>
      <c r="TSZ210" s="83"/>
      <c r="TTA210" s="83"/>
      <c r="TTB210" s="83"/>
      <c r="TTC210" s="83"/>
      <c r="TTD210" s="83"/>
      <c r="TTE210" s="83"/>
      <c r="TTF210" s="83"/>
      <c r="TTG210" s="83"/>
      <c r="TTH210" s="83"/>
      <c r="TTI210" s="83"/>
      <c r="TTJ210" s="83"/>
      <c r="TTK210" s="83"/>
      <c r="TTL210" s="83"/>
      <c r="TTM210" s="83"/>
      <c r="TTN210" s="83"/>
      <c r="TTO210" s="83"/>
      <c r="TTP210" s="83"/>
      <c r="TTQ210" s="83"/>
      <c r="TTR210" s="83"/>
      <c r="TTS210" s="83"/>
      <c r="TTT210" s="83"/>
      <c r="TTU210" s="83"/>
      <c r="TTV210" s="83"/>
      <c r="TTW210" s="83"/>
      <c r="TTX210" s="83"/>
      <c r="TTY210" s="83"/>
      <c r="TTZ210" s="83"/>
      <c r="TUA210" s="83"/>
      <c r="TUB210" s="83"/>
      <c r="TUC210" s="83"/>
      <c r="TUD210" s="83"/>
      <c r="TUE210" s="83"/>
      <c r="TUF210" s="83"/>
      <c r="TUG210" s="83"/>
      <c r="TUH210" s="83"/>
      <c r="TUI210" s="83"/>
      <c r="TUJ210" s="83"/>
      <c r="TUK210" s="83"/>
      <c r="TUL210" s="83"/>
      <c r="TUM210" s="83"/>
      <c r="TUN210" s="83"/>
      <c r="TUO210" s="83"/>
      <c r="TUP210" s="83"/>
      <c r="TUQ210" s="83"/>
      <c r="TUR210" s="83"/>
      <c r="TUS210" s="83"/>
      <c r="TUT210" s="83"/>
      <c r="TUU210" s="83"/>
      <c r="TUV210" s="83"/>
      <c r="TUW210" s="83"/>
      <c r="TUX210" s="83"/>
      <c r="TUY210" s="83"/>
      <c r="TUZ210" s="83"/>
      <c r="TVA210" s="83"/>
      <c r="TVB210" s="83"/>
      <c r="TVC210" s="83"/>
      <c r="TVD210" s="83"/>
      <c r="TVE210" s="83"/>
      <c r="TVF210" s="83"/>
      <c r="TVG210" s="83"/>
      <c r="TVH210" s="83"/>
      <c r="TVI210" s="83"/>
      <c r="TVJ210" s="83"/>
      <c r="TVK210" s="83"/>
      <c r="TVL210" s="83"/>
      <c r="TVM210" s="83"/>
      <c r="TVN210" s="83"/>
      <c r="TVO210" s="83"/>
      <c r="TVP210" s="83"/>
      <c r="TVQ210" s="83"/>
      <c r="TVR210" s="83"/>
      <c r="TVS210" s="83"/>
      <c r="TVT210" s="83"/>
      <c r="TVU210" s="83"/>
      <c r="TVV210" s="83"/>
      <c r="TVW210" s="83"/>
      <c r="TVX210" s="83"/>
      <c r="TVY210" s="83"/>
      <c r="TVZ210" s="83"/>
      <c r="TWA210" s="83"/>
      <c r="TWB210" s="83"/>
      <c r="TWC210" s="83"/>
      <c r="TWD210" s="83"/>
      <c r="TWE210" s="83"/>
      <c r="TWF210" s="83"/>
      <c r="TWG210" s="83"/>
      <c r="TWH210" s="83"/>
      <c r="TWI210" s="83"/>
      <c r="TWJ210" s="83"/>
      <c r="TWK210" s="83"/>
      <c r="TWL210" s="83"/>
      <c r="TWM210" s="83"/>
      <c r="TWN210" s="83"/>
      <c r="TWO210" s="83"/>
      <c r="TWP210" s="83"/>
      <c r="TWQ210" s="83"/>
      <c r="TWR210" s="83"/>
      <c r="TWS210" s="83"/>
      <c r="TWT210" s="83"/>
      <c r="TWU210" s="83"/>
      <c r="TWV210" s="83"/>
      <c r="TWW210" s="83"/>
      <c r="TWX210" s="83"/>
      <c r="TWY210" s="83"/>
      <c r="TWZ210" s="83"/>
      <c r="TXA210" s="83"/>
      <c r="TXB210" s="83"/>
      <c r="TXC210" s="83"/>
      <c r="TXD210" s="83"/>
      <c r="TXE210" s="83"/>
      <c r="TXF210" s="83"/>
      <c r="TXG210" s="83"/>
      <c r="TXH210" s="83"/>
      <c r="TXI210" s="83"/>
      <c r="TXJ210" s="83"/>
      <c r="TXK210" s="83"/>
      <c r="TXL210" s="83"/>
      <c r="TXM210" s="83"/>
      <c r="TXN210" s="83"/>
      <c r="TXO210" s="83"/>
      <c r="TXP210" s="83"/>
      <c r="TXQ210" s="83"/>
      <c r="TXR210" s="83"/>
      <c r="TXS210" s="83"/>
      <c r="TXT210" s="83"/>
      <c r="TXU210" s="83"/>
      <c r="TXV210" s="83"/>
      <c r="TXW210" s="83"/>
      <c r="TXX210" s="83"/>
      <c r="TXY210" s="83"/>
      <c r="TXZ210" s="83"/>
      <c r="TYA210" s="83"/>
      <c r="TYB210" s="83"/>
      <c r="TYC210" s="83"/>
      <c r="TYD210" s="83"/>
      <c r="TYE210" s="83"/>
      <c r="TYF210" s="83"/>
      <c r="TYG210" s="83"/>
      <c r="TYH210" s="83"/>
      <c r="TYI210" s="83"/>
      <c r="TYJ210" s="83"/>
      <c r="TYK210" s="83"/>
      <c r="TYL210" s="83"/>
      <c r="TYM210" s="83"/>
      <c r="TYN210" s="83"/>
      <c r="TYO210" s="83"/>
      <c r="TYP210" s="83"/>
      <c r="TYQ210" s="83"/>
      <c r="TYR210" s="83"/>
      <c r="TYS210" s="83"/>
      <c r="TYT210" s="83"/>
      <c r="TYU210" s="83"/>
      <c r="TYV210" s="83"/>
      <c r="TYW210" s="83"/>
      <c r="TYX210" s="83"/>
      <c r="TYY210" s="83"/>
      <c r="TYZ210" s="83"/>
      <c r="TZA210" s="83"/>
      <c r="TZB210" s="83"/>
      <c r="TZC210" s="83"/>
      <c r="TZD210" s="83"/>
      <c r="TZE210" s="83"/>
      <c r="TZF210" s="83"/>
      <c r="TZG210" s="83"/>
      <c r="TZH210" s="83"/>
      <c r="TZI210" s="83"/>
      <c r="TZJ210" s="83"/>
      <c r="TZK210" s="83"/>
      <c r="TZL210" s="83"/>
      <c r="TZM210" s="83"/>
      <c r="TZN210" s="83"/>
      <c r="TZO210" s="83"/>
      <c r="TZP210" s="83"/>
      <c r="TZQ210" s="83"/>
      <c r="TZR210" s="83"/>
      <c r="TZS210" s="83"/>
      <c r="TZT210" s="83"/>
      <c r="TZU210" s="83"/>
      <c r="TZV210" s="83"/>
      <c r="TZW210" s="83"/>
      <c r="TZX210" s="83"/>
      <c r="TZY210" s="83"/>
      <c r="TZZ210" s="83"/>
      <c r="UAA210" s="83"/>
      <c r="UAB210" s="83"/>
      <c r="UAC210" s="83"/>
      <c r="UAD210" s="83"/>
      <c r="UAE210" s="83"/>
      <c r="UAF210" s="83"/>
      <c r="UAG210" s="83"/>
      <c r="UAH210" s="83"/>
      <c r="UAI210" s="83"/>
      <c r="UAJ210" s="83"/>
      <c r="UAK210" s="83"/>
      <c r="UAL210" s="83"/>
      <c r="UAM210" s="83"/>
      <c r="UAN210" s="83"/>
      <c r="UAO210" s="83"/>
      <c r="UAP210" s="83"/>
      <c r="UAQ210" s="83"/>
      <c r="UAR210" s="83"/>
      <c r="UAS210" s="83"/>
      <c r="UAT210" s="83"/>
      <c r="UAU210" s="83"/>
      <c r="UAV210" s="83"/>
      <c r="UAW210" s="83"/>
      <c r="UAX210" s="83"/>
      <c r="UAY210" s="83"/>
      <c r="UAZ210" s="83"/>
      <c r="UBA210" s="83"/>
      <c r="UBB210" s="83"/>
      <c r="UBC210" s="83"/>
      <c r="UBD210" s="83"/>
      <c r="UBE210" s="83"/>
      <c r="UBF210" s="83"/>
      <c r="UBG210" s="83"/>
      <c r="UBH210" s="83"/>
      <c r="UBI210" s="83"/>
      <c r="UBJ210" s="83"/>
      <c r="UBK210" s="83"/>
      <c r="UBL210" s="83"/>
      <c r="UBM210" s="83"/>
      <c r="UBN210" s="83"/>
      <c r="UBO210" s="83"/>
      <c r="UBP210" s="83"/>
      <c r="UBQ210" s="83"/>
      <c r="UBR210" s="83"/>
      <c r="UBS210" s="83"/>
      <c r="UBT210" s="83"/>
      <c r="UBU210" s="83"/>
      <c r="UBV210" s="83"/>
      <c r="UBW210" s="83"/>
      <c r="UBX210" s="83"/>
      <c r="UBY210" s="83"/>
      <c r="UBZ210" s="83"/>
      <c r="UCA210" s="83"/>
      <c r="UCB210" s="83"/>
      <c r="UCC210" s="83"/>
      <c r="UCD210" s="83"/>
      <c r="UCE210" s="83"/>
      <c r="UCF210" s="83"/>
      <c r="UCG210" s="83"/>
      <c r="UCH210" s="83"/>
      <c r="UCI210" s="83"/>
      <c r="UCJ210" s="83"/>
      <c r="UCK210" s="83"/>
      <c r="UCL210" s="83"/>
      <c r="UCM210" s="83"/>
      <c r="UCN210" s="83"/>
      <c r="UCO210" s="83"/>
      <c r="UCP210" s="83"/>
      <c r="UCQ210" s="83"/>
      <c r="UCR210" s="83"/>
      <c r="UCS210" s="83"/>
      <c r="UCT210" s="83"/>
      <c r="UCU210" s="83"/>
      <c r="UCV210" s="83"/>
      <c r="UCW210" s="83"/>
      <c r="UCX210" s="83"/>
      <c r="UCY210" s="83"/>
      <c r="UCZ210" s="83"/>
      <c r="UDA210" s="83"/>
      <c r="UDB210" s="83"/>
      <c r="UDC210" s="83"/>
      <c r="UDD210" s="83"/>
      <c r="UDE210" s="83"/>
      <c r="UDF210" s="83"/>
      <c r="UDG210" s="83"/>
      <c r="UDH210" s="83"/>
      <c r="UDI210" s="83"/>
      <c r="UDJ210" s="83"/>
      <c r="UDK210" s="83"/>
      <c r="UDL210" s="83"/>
      <c r="UDM210" s="83"/>
      <c r="UDN210" s="83"/>
      <c r="UDO210" s="83"/>
      <c r="UDP210" s="83"/>
      <c r="UDQ210" s="83"/>
      <c r="UDR210" s="83"/>
      <c r="UDS210" s="83"/>
      <c r="UDT210" s="83"/>
      <c r="UDU210" s="83"/>
      <c r="UDV210" s="83"/>
      <c r="UDW210" s="83"/>
      <c r="UDX210" s="83"/>
      <c r="UDY210" s="83"/>
      <c r="UDZ210" s="83"/>
      <c r="UEA210" s="83"/>
      <c r="UEB210" s="83"/>
      <c r="UEC210" s="83"/>
      <c r="UED210" s="83"/>
      <c r="UEE210" s="83"/>
      <c r="UEF210" s="83"/>
      <c r="UEG210" s="83"/>
      <c r="UEH210" s="83"/>
      <c r="UEI210" s="83"/>
      <c r="UEJ210" s="83"/>
      <c r="UEK210" s="83"/>
      <c r="UEL210" s="83"/>
      <c r="UEM210" s="83"/>
      <c r="UEN210" s="83"/>
      <c r="UEO210" s="83"/>
      <c r="UEP210" s="83"/>
      <c r="UEQ210" s="83"/>
      <c r="UER210" s="83"/>
      <c r="UES210" s="83"/>
      <c r="UET210" s="83"/>
      <c r="UEU210" s="83"/>
      <c r="UEV210" s="83"/>
      <c r="UEW210" s="83"/>
      <c r="UEX210" s="83"/>
      <c r="UEY210" s="83"/>
      <c r="UEZ210" s="83"/>
      <c r="UFA210" s="83"/>
      <c r="UFB210" s="83"/>
      <c r="UFC210" s="83"/>
      <c r="UFD210" s="83"/>
      <c r="UFE210" s="83"/>
      <c r="UFF210" s="83"/>
      <c r="UFG210" s="83"/>
      <c r="UFH210" s="83"/>
      <c r="UFI210" s="83"/>
      <c r="UFJ210" s="83"/>
      <c r="UFK210" s="83"/>
      <c r="UFL210" s="83"/>
      <c r="UFM210" s="83"/>
      <c r="UFN210" s="83"/>
      <c r="UFO210" s="83"/>
      <c r="UFP210" s="83"/>
      <c r="UFQ210" s="83"/>
      <c r="UFR210" s="83"/>
      <c r="UFS210" s="83"/>
      <c r="UFT210" s="83"/>
      <c r="UFU210" s="83"/>
      <c r="UFV210" s="83"/>
      <c r="UFW210" s="83"/>
      <c r="UFX210" s="83"/>
      <c r="UFY210" s="83"/>
      <c r="UFZ210" s="83"/>
      <c r="UGA210" s="83"/>
      <c r="UGB210" s="83"/>
      <c r="UGC210" s="83"/>
      <c r="UGD210" s="83"/>
      <c r="UGE210" s="83"/>
      <c r="UGF210" s="83"/>
      <c r="UGG210" s="83"/>
      <c r="UGH210" s="83"/>
      <c r="UGI210" s="83"/>
      <c r="UGJ210" s="83"/>
      <c r="UGK210" s="83"/>
      <c r="UGL210" s="83"/>
      <c r="UGM210" s="83"/>
      <c r="UGN210" s="83"/>
      <c r="UGO210" s="83"/>
      <c r="UGP210" s="83"/>
      <c r="UGQ210" s="83"/>
      <c r="UGR210" s="83"/>
      <c r="UGS210" s="83"/>
      <c r="UGT210" s="83"/>
      <c r="UGU210" s="83"/>
      <c r="UGV210" s="83"/>
      <c r="UGW210" s="83"/>
      <c r="UGX210" s="83"/>
      <c r="UGY210" s="83"/>
      <c r="UGZ210" s="83"/>
      <c r="UHA210" s="83"/>
      <c r="UHB210" s="83"/>
      <c r="UHC210" s="83"/>
      <c r="UHD210" s="83"/>
      <c r="UHE210" s="83"/>
      <c r="UHF210" s="83"/>
      <c r="UHG210" s="83"/>
      <c r="UHH210" s="83"/>
      <c r="UHI210" s="83"/>
      <c r="UHJ210" s="83"/>
      <c r="UHK210" s="83"/>
      <c r="UHL210" s="83"/>
      <c r="UHM210" s="83"/>
      <c r="UHN210" s="83"/>
      <c r="UHO210" s="83"/>
      <c r="UHP210" s="83"/>
      <c r="UHQ210" s="83"/>
      <c r="UHR210" s="83"/>
      <c r="UHS210" s="83"/>
      <c r="UHT210" s="83"/>
      <c r="UHU210" s="83"/>
      <c r="UHV210" s="83"/>
      <c r="UHW210" s="83"/>
      <c r="UHX210" s="83"/>
      <c r="UHY210" s="83"/>
      <c r="UHZ210" s="83"/>
      <c r="UIA210" s="83"/>
      <c r="UIB210" s="83"/>
      <c r="UIC210" s="83"/>
      <c r="UID210" s="83"/>
      <c r="UIE210" s="83"/>
      <c r="UIF210" s="83"/>
      <c r="UIG210" s="83"/>
      <c r="UIH210" s="83"/>
      <c r="UII210" s="83"/>
      <c r="UIJ210" s="83"/>
      <c r="UIK210" s="83"/>
      <c r="UIL210" s="83"/>
      <c r="UIM210" s="83"/>
      <c r="UIN210" s="83"/>
      <c r="UIO210" s="83"/>
      <c r="UIP210" s="83"/>
      <c r="UIQ210" s="83"/>
      <c r="UIR210" s="83"/>
      <c r="UIS210" s="83"/>
      <c r="UIT210" s="83"/>
      <c r="UIU210" s="83"/>
      <c r="UIV210" s="83"/>
      <c r="UIW210" s="83"/>
      <c r="UIX210" s="83"/>
      <c r="UIY210" s="83"/>
      <c r="UIZ210" s="83"/>
      <c r="UJA210" s="83"/>
      <c r="UJB210" s="83"/>
      <c r="UJC210" s="83"/>
      <c r="UJD210" s="83"/>
      <c r="UJE210" s="83"/>
      <c r="UJF210" s="83"/>
      <c r="UJG210" s="83"/>
      <c r="UJH210" s="83"/>
      <c r="UJI210" s="83"/>
      <c r="UJJ210" s="83"/>
      <c r="UJK210" s="83"/>
      <c r="UJL210" s="83"/>
      <c r="UJM210" s="83"/>
      <c r="UJN210" s="83"/>
      <c r="UJO210" s="83"/>
      <c r="UJP210" s="83"/>
      <c r="UJQ210" s="83"/>
      <c r="UJR210" s="83"/>
      <c r="UJS210" s="83"/>
      <c r="UJT210" s="83"/>
      <c r="UJU210" s="83"/>
      <c r="UJV210" s="83"/>
      <c r="UJW210" s="83"/>
      <c r="UJX210" s="83"/>
      <c r="UJY210" s="83"/>
      <c r="UJZ210" s="83"/>
      <c r="UKA210" s="83"/>
      <c r="UKB210" s="83"/>
      <c r="UKC210" s="83"/>
      <c r="UKD210" s="83"/>
      <c r="UKE210" s="83"/>
      <c r="UKF210" s="83"/>
      <c r="UKG210" s="83"/>
      <c r="UKH210" s="83"/>
      <c r="UKI210" s="83"/>
      <c r="UKJ210" s="83"/>
      <c r="UKK210" s="83"/>
      <c r="UKL210" s="83"/>
      <c r="UKM210" s="83"/>
      <c r="UKN210" s="83"/>
      <c r="UKO210" s="83"/>
      <c r="UKP210" s="83"/>
      <c r="UKQ210" s="83"/>
      <c r="UKR210" s="83"/>
      <c r="UKS210" s="83"/>
      <c r="UKT210" s="83"/>
      <c r="UKU210" s="83"/>
      <c r="UKV210" s="83"/>
      <c r="UKW210" s="83"/>
      <c r="UKX210" s="83"/>
      <c r="UKY210" s="83"/>
      <c r="UKZ210" s="83"/>
      <c r="ULA210" s="83"/>
      <c r="ULB210" s="83"/>
      <c r="ULC210" s="83"/>
      <c r="ULD210" s="83"/>
      <c r="ULE210" s="83"/>
      <c r="ULF210" s="83"/>
      <c r="ULG210" s="83"/>
      <c r="ULH210" s="83"/>
      <c r="ULI210" s="83"/>
      <c r="ULJ210" s="83"/>
      <c r="ULK210" s="83"/>
      <c r="ULL210" s="83"/>
      <c r="ULM210" s="83"/>
      <c r="ULN210" s="83"/>
      <c r="ULO210" s="83"/>
      <c r="ULP210" s="83"/>
      <c r="ULQ210" s="83"/>
      <c r="ULR210" s="83"/>
      <c r="ULS210" s="83"/>
      <c r="ULT210" s="83"/>
      <c r="ULU210" s="83"/>
      <c r="ULV210" s="83"/>
      <c r="ULW210" s="83"/>
      <c r="ULX210" s="83"/>
      <c r="ULY210" s="83"/>
      <c r="ULZ210" s="83"/>
      <c r="UMA210" s="83"/>
      <c r="UMB210" s="83"/>
      <c r="UMC210" s="83"/>
      <c r="UMD210" s="83"/>
      <c r="UME210" s="83"/>
      <c r="UMF210" s="83"/>
      <c r="UMG210" s="83"/>
      <c r="UMH210" s="83"/>
      <c r="UMI210" s="83"/>
      <c r="UMJ210" s="83"/>
      <c r="UMK210" s="83"/>
      <c r="UML210" s="83"/>
      <c r="UMM210" s="83"/>
      <c r="UMN210" s="83"/>
      <c r="UMO210" s="83"/>
      <c r="UMP210" s="83"/>
      <c r="UMQ210" s="83"/>
      <c r="UMR210" s="83"/>
      <c r="UMS210" s="83"/>
      <c r="UMT210" s="83"/>
      <c r="UMU210" s="83"/>
      <c r="UMV210" s="83"/>
      <c r="UMW210" s="83"/>
      <c r="UMX210" s="83"/>
      <c r="UMY210" s="83"/>
      <c r="UMZ210" s="83"/>
      <c r="UNA210" s="83"/>
      <c r="UNB210" s="83"/>
      <c r="UNC210" s="83"/>
      <c r="UND210" s="83"/>
      <c r="UNE210" s="83"/>
      <c r="UNF210" s="83"/>
      <c r="UNG210" s="83"/>
      <c r="UNH210" s="83"/>
      <c r="UNI210" s="83"/>
      <c r="UNJ210" s="83"/>
      <c r="UNK210" s="83"/>
      <c r="UNL210" s="83"/>
      <c r="UNM210" s="83"/>
      <c r="UNN210" s="83"/>
      <c r="UNO210" s="83"/>
      <c r="UNP210" s="83"/>
      <c r="UNQ210" s="83"/>
      <c r="UNR210" s="83"/>
      <c r="UNS210" s="83"/>
      <c r="UNT210" s="83"/>
      <c r="UNU210" s="83"/>
      <c r="UNV210" s="83"/>
      <c r="UNW210" s="83"/>
      <c r="UNX210" s="83"/>
      <c r="UNY210" s="83"/>
      <c r="UNZ210" s="83"/>
      <c r="UOA210" s="83"/>
      <c r="UOB210" s="83"/>
      <c r="UOC210" s="83"/>
      <c r="UOD210" s="83"/>
      <c r="UOE210" s="83"/>
      <c r="UOF210" s="83"/>
      <c r="UOG210" s="83"/>
      <c r="UOH210" s="83"/>
      <c r="UOI210" s="83"/>
      <c r="UOJ210" s="83"/>
      <c r="UOK210" s="83"/>
      <c r="UOL210" s="83"/>
      <c r="UOM210" s="83"/>
      <c r="UON210" s="83"/>
      <c r="UOO210" s="83"/>
      <c r="UOP210" s="83"/>
      <c r="UOQ210" s="83"/>
      <c r="UOR210" s="83"/>
      <c r="UOS210" s="83"/>
      <c r="UOT210" s="83"/>
      <c r="UOU210" s="83"/>
      <c r="UOV210" s="83"/>
      <c r="UOW210" s="83"/>
      <c r="UOX210" s="83"/>
      <c r="UOY210" s="83"/>
      <c r="UOZ210" s="83"/>
      <c r="UPA210" s="83"/>
      <c r="UPB210" s="83"/>
      <c r="UPC210" s="83"/>
      <c r="UPD210" s="83"/>
      <c r="UPE210" s="83"/>
      <c r="UPF210" s="83"/>
      <c r="UPG210" s="83"/>
      <c r="UPH210" s="83"/>
      <c r="UPI210" s="83"/>
      <c r="UPJ210" s="83"/>
      <c r="UPK210" s="83"/>
      <c r="UPL210" s="83"/>
      <c r="UPM210" s="83"/>
      <c r="UPN210" s="83"/>
      <c r="UPO210" s="83"/>
      <c r="UPP210" s="83"/>
      <c r="UPQ210" s="83"/>
      <c r="UPR210" s="83"/>
      <c r="UPS210" s="83"/>
      <c r="UPT210" s="83"/>
      <c r="UPU210" s="83"/>
      <c r="UPV210" s="83"/>
      <c r="UPW210" s="83"/>
      <c r="UPX210" s="83"/>
      <c r="UPY210" s="83"/>
      <c r="UPZ210" s="83"/>
      <c r="UQA210" s="83"/>
      <c r="UQB210" s="83"/>
      <c r="UQC210" s="83"/>
      <c r="UQD210" s="83"/>
      <c r="UQE210" s="83"/>
      <c r="UQF210" s="83"/>
      <c r="UQG210" s="83"/>
      <c r="UQH210" s="83"/>
      <c r="UQI210" s="83"/>
      <c r="UQJ210" s="83"/>
      <c r="UQK210" s="83"/>
      <c r="UQL210" s="83"/>
      <c r="UQM210" s="83"/>
      <c r="UQN210" s="83"/>
      <c r="UQO210" s="83"/>
      <c r="UQP210" s="83"/>
      <c r="UQQ210" s="83"/>
      <c r="UQR210" s="83"/>
      <c r="UQS210" s="83"/>
      <c r="UQT210" s="83"/>
      <c r="UQU210" s="83"/>
      <c r="UQV210" s="83"/>
      <c r="UQW210" s="83"/>
      <c r="UQX210" s="83"/>
      <c r="UQY210" s="83"/>
      <c r="UQZ210" s="83"/>
      <c r="URA210" s="83"/>
      <c r="URB210" s="83"/>
      <c r="URC210" s="83"/>
      <c r="URD210" s="83"/>
      <c r="URE210" s="83"/>
      <c r="URF210" s="83"/>
      <c r="URG210" s="83"/>
      <c r="URH210" s="83"/>
      <c r="URI210" s="83"/>
      <c r="URJ210" s="83"/>
      <c r="URK210" s="83"/>
      <c r="URL210" s="83"/>
      <c r="URM210" s="83"/>
      <c r="URN210" s="83"/>
      <c r="URO210" s="83"/>
      <c r="URP210" s="83"/>
      <c r="URQ210" s="83"/>
      <c r="URR210" s="83"/>
      <c r="URS210" s="83"/>
      <c r="URT210" s="83"/>
      <c r="URU210" s="83"/>
      <c r="URV210" s="83"/>
      <c r="URW210" s="83"/>
      <c r="URX210" s="83"/>
      <c r="URY210" s="83"/>
      <c r="URZ210" s="83"/>
      <c r="USA210" s="83"/>
      <c r="USB210" s="83"/>
      <c r="USC210" s="83"/>
      <c r="USD210" s="83"/>
      <c r="USE210" s="83"/>
      <c r="USF210" s="83"/>
      <c r="USG210" s="83"/>
      <c r="USH210" s="83"/>
      <c r="USI210" s="83"/>
      <c r="USJ210" s="83"/>
      <c r="USK210" s="83"/>
      <c r="USL210" s="83"/>
      <c r="USM210" s="83"/>
      <c r="USN210" s="83"/>
      <c r="USO210" s="83"/>
      <c r="USP210" s="83"/>
      <c r="USQ210" s="83"/>
      <c r="USR210" s="83"/>
      <c r="USS210" s="83"/>
      <c r="UST210" s="83"/>
      <c r="USU210" s="83"/>
      <c r="USV210" s="83"/>
      <c r="USW210" s="83"/>
      <c r="USX210" s="83"/>
      <c r="USY210" s="83"/>
      <c r="USZ210" s="83"/>
      <c r="UTA210" s="83"/>
      <c r="UTB210" s="83"/>
      <c r="UTC210" s="83"/>
      <c r="UTD210" s="83"/>
      <c r="UTE210" s="83"/>
      <c r="UTF210" s="83"/>
      <c r="UTG210" s="83"/>
      <c r="UTH210" s="83"/>
      <c r="UTI210" s="83"/>
      <c r="UTJ210" s="83"/>
      <c r="UTK210" s="83"/>
      <c r="UTL210" s="83"/>
      <c r="UTM210" s="83"/>
      <c r="UTN210" s="83"/>
      <c r="UTO210" s="83"/>
      <c r="UTP210" s="83"/>
      <c r="UTQ210" s="83"/>
      <c r="UTR210" s="83"/>
      <c r="UTS210" s="83"/>
      <c r="UTT210" s="83"/>
      <c r="UTU210" s="83"/>
      <c r="UTV210" s="83"/>
      <c r="UTW210" s="83"/>
      <c r="UTX210" s="83"/>
      <c r="UTY210" s="83"/>
      <c r="UTZ210" s="83"/>
      <c r="UUA210" s="83"/>
      <c r="UUB210" s="83"/>
      <c r="UUC210" s="83"/>
      <c r="UUD210" s="83"/>
      <c r="UUE210" s="83"/>
      <c r="UUF210" s="83"/>
      <c r="UUG210" s="83"/>
      <c r="UUH210" s="83"/>
      <c r="UUI210" s="83"/>
      <c r="UUJ210" s="83"/>
      <c r="UUK210" s="83"/>
      <c r="UUL210" s="83"/>
      <c r="UUM210" s="83"/>
      <c r="UUN210" s="83"/>
      <c r="UUO210" s="83"/>
      <c r="UUP210" s="83"/>
      <c r="UUQ210" s="83"/>
      <c r="UUR210" s="83"/>
      <c r="UUS210" s="83"/>
      <c r="UUT210" s="83"/>
      <c r="UUU210" s="83"/>
      <c r="UUV210" s="83"/>
      <c r="UUW210" s="83"/>
      <c r="UUX210" s="83"/>
      <c r="UUY210" s="83"/>
      <c r="UUZ210" s="83"/>
      <c r="UVA210" s="83"/>
      <c r="UVB210" s="83"/>
      <c r="UVC210" s="83"/>
      <c r="UVD210" s="83"/>
      <c r="UVE210" s="83"/>
      <c r="UVF210" s="83"/>
      <c r="UVG210" s="83"/>
      <c r="UVH210" s="83"/>
      <c r="UVI210" s="83"/>
      <c r="UVJ210" s="83"/>
      <c r="UVK210" s="83"/>
      <c r="UVL210" s="83"/>
      <c r="UVM210" s="83"/>
      <c r="UVN210" s="83"/>
      <c r="UVO210" s="83"/>
      <c r="UVP210" s="83"/>
      <c r="UVQ210" s="83"/>
      <c r="UVR210" s="83"/>
      <c r="UVS210" s="83"/>
      <c r="UVT210" s="83"/>
      <c r="UVU210" s="83"/>
      <c r="UVV210" s="83"/>
      <c r="UVW210" s="83"/>
      <c r="UVX210" s="83"/>
      <c r="UVY210" s="83"/>
      <c r="UVZ210" s="83"/>
      <c r="UWA210" s="83"/>
      <c r="UWB210" s="83"/>
      <c r="UWC210" s="83"/>
      <c r="UWD210" s="83"/>
      <c r="UWE210" s="83"/>
      <c r="UWF210" s="83"/>
      <c r="UWG210" s="83"/>
      <c r="UWH210" s="83"/>
      <c r="UWI210" s="83"/>
      <c r="UWJ210" s="83"/>
      <c r="UWK210" s="83"/>
      <c r="UWL210" s="83"/>
      <c r="UWM210" s="83"/>
      <c r="UWN210" s="83"/>
      <c r="UWO210" s="83"/>
      <c r="UWP210" s="83"/>
      <c r="UWQ210" s="83"/>
      <c r="UWR210" s="83"/>
      <c r="UWS210" s="83"/>
      <c r="UWT210" s="83"/>
      <c r="UWU210" s="83"/>
      <c r="UWV210" s="83"/>
      <c r="UWW210" s="83"/>
      <c r="UWX210" s="83"/>
      <c r="UWY210" s="83"/>
      <c r="UWZ210" s="83"/>
      <c r="UXA210" s="83"/>
      <c r="UXB210" s="83"/>
      <c r="UXC210" s="83"/>
      <c r="UXD210" s="83"/>
      <c r="UXE210" s="83"/>
      <c r="UXF210" s="83"/>
      <c r="UXG210" s="83"/>
      <c r="UXH210" s="83"/>
      <c r="UXI210" s="83"/>
      <c r="UXJ210" s="83"/>
      <c r="UXK210" s="83"/>
      <c r="UXL210" s="83"/>
      <c r="UXM210" s="83"/>
      <c r="UXN210" s="83"/>
      <c r="UXO210" s="83"/>
      <c r="UXP210" s="83"/>
      <c r="UXQ210" s="83"/>
      <c r="UXR210" s="83"/>
      <c r="UXS210" s="83"/>
      <c r="UXT210" s="83"/>
      <c r="UXU210" s="83"/>
      <c r="UXV210" s="83"/>
      <c r="UXW210" s="83"/>
      <c r="UXX210" s="83"/>
      <c r="UXY210" s="83"/>
      <c r="UXZ210" s="83"/>
      <c r="UYA210" s="83"/>
      <c r="UYB210" s="83"/>
      <c r="UYC210" s="83"/>
      <c r="UYD210" s="83"/>
      <c r="UYE210" s="83"/>
      <c r="UYF210" s="83"/>
      <c r="UYG210" s="83"/>
      <c r="UYH210" s="83"/>
      <c r="UYI210" s="83"/>
      <c r="UYJ210" s="83"/>
      <c r="UYK210" s="83"/>
      <c r="UYL210" s="83"/>
      <c r="UYM210" s="83"/>
      <c r="UYN210" s="83"/>
      <c r="UYO210" s="83"/>
      <c r="UYP210" s="83"/>
      <c r="UYQ210" s="83"/>
      <c r="UYR210" s="83"/>
      <c r="UYS210" s="83"/>
      <c r="UYT210" s="83"/>
      <c r="UYU210" s="83"/>
      <c r="UYV210" s="83"/>
      <c r="UYW210" s="83"/>
      <c r="UYX210" s="83"/>
      <c r="UYY210" s="83"/>
      <c r="UYZ210" s="83"/>
      <c r="UZA210" s="83"/>
      <c r="UZB210" s="83"/>
      <c r="UZC210" s="83"/>
      <c r="UZD210" s="83"/>
      <c r="UZE210" s="83"/>
      <c r="UZF210" s="83"/>
      <c r="UZG210" s="83"/>
      <c r="UZH210" s="83"/>
      <c r="UZI210" s="83"/>
      <c r="UZJ210" s="83"/>
      <c r="UZK210" s="83"/>
      <c r="UZL210" s="83"/>
      <c r="UZM210" s="83"/>
      <c r="UZN210" s="83"/>
      <c r="UZO210" s="83"/>
      <c r="UZP210" s="83"/>
      <c r="UZQ210" s="83"/>
      <c r="UZR210" s="83"/>
      <c r="UZS210" s="83"/>
      <c r="UZT210" s="83"/>
      <c r="UZU210" s="83"/>
      <c r="UZV210" s="83"/>
      <c r="UZW210" s="83"/>
      <c r="UZX210" s="83"/>
      <c r="UZY210" s="83"/>
      <c r="UZZ210" s="83"/>
      <c r="VAA210" s="83"/>
      <c r="VAB210" s="83"/>
      <c r="VAC210" s="83"/>
      <c r="VAD210" s="83"/>
      <c r="VAE210" s="83"/>
      <c r="VAF210" s="83"/>
      <c r="VAG210" s="83"/>
      <c r="VAH210" s="83"/>
      <c r="VAI210" s="83"/>
      <c r="VAJ210" s="83"/>
      <c r="VAK210" s="83"/>
      <c r="VAL210" s="83"/>
      <c r="VAM210" s="83"/>
      <c r="VAN210" s="83"/>
      <c r="VAO210" s="83"/>
      <c r="VAP210" s="83"/>
      <c r="VAQ210" s="83"/>
      <c r="VAR210" s="83"/>
      <c r="VAS210" s="83"/>
      <c r="VAT210" s="83"/>
      <c r="VAU210" s="83"/>
      <c r="VAV210" s="83"/>
      <c r="VAW210" s="83"/>
      <c r="VAX210" s="83"/>
      <c r="VAY210" s="83"/>
      <c r="VAZ210" s="83"/>
      <c r="VBA210" s="83"/>
      <c r="VBB210" s="83"/>
      <c r="VBC210" s="83"/>
      <c r="VBD210" s="83"/>
      <c r="VBE210" s="83"/>
      <c r="VBF210" s="83"/>
      <c r="VBG210" s="83"/>
      <c r="VBH210" s="83"/>
      <c r="VBI210" s="83"/>
      <c r="VBJ210" s="83"/>
      <c r="VBK210" s="83"/>
      <c r="VBL210" s="83"/>
      <c r="VBM210" s="83"/>
      <c r="VBN210" s="83"/>
      <c r="VBO210" s="83"/>
      <c r="VBP210" s="83"/>
      <c r="VBQ210" s="83"/>
      <c r="VBR210" s="83"/>
      <c r="VBS210" s="83"/>
      <c r="VBT210" s="83"/>
      <c r="VBU210" s="83"/>
      <c r="VBV210" s="83"/>
      <c r="VBW210" s="83"/>
      <c r="VBX210" s="83"/>
      <c r="VBY210" s="83"/>
      <c r="VBZ210" s="83"/>
      <c r="VCA210" s="83"/>
      <c r="VCB210" s="83"/>
      <c r="VCC210" s="83"/>
      <c r="VCD210" s="83"/>
      <c r="VCE210" s="83"/>
      <c r="VCF210" s="83"/>
      <c r="VCG210" s="83"/>
      <c r="VCH210" s="83"/>
      <c r="VCI210" s="83"/>
      <c r="VCJ210" s="83"/>
      <c r="VCK210" s="83"/>
      <c r="VCL210" s="83"/>
      <c r="VCM210" s="83"/>
      <c r="VCN210" s="83"/>
      <c r="VCO210" s="83"/>
      <c r="VCP210" s="83"/>
      <c r="VCQ210" s="83"/>
      <c r="VCR210" s="83"/>
      <c r="VCS210" s="83"/>
      <c r="VCT210" s="83"/>
      <c r="VCU210" s="83"/>
      <c r="VCV210" s="83"/>
      <c r="VCW210" s="83"/>
      <c r="VCX210" s="83"/>
      <c r="VCY210" s="83"/>
      <c r="VCZ210" s="83"/>
      <c r="VDA210" s="83"/>
      <c r="VDB210" s="83"/>
      <c r="VDC210" s="83"/>
      <c r="VDD210" s="83"/>
      <c r="VDE210" s="83"/>
      <c r="VDF210" s="83"/>
      <c r="VDG210" s="83"/>
      <c r="VDH210" s="83"/>
      <c r="VDI210" s="83"/>
      <c r="VDJ210" s="83"/>
      <c r="VDK210" s="83"/>
      <c r="VDL210" s="83"/>
      <c r="VDM210" s="83"/>
      <c r="VDN210" s="83"/>
      <c r="VDO210" s="83"/>
      <c r="VDP210" s="83"/>
      <c r="VDQ210" s="83"/>
      <c r="VDR210" s="83"/>
      <c r="VDS210" s="83"/>
      <c r="VDT210" s="83"/>
      <c r="VDU210" s="83"/>
      <c r="VDV210" s="83"/>
      <c r="VDW210" s="83"/>
      <c r="VDX210" s="83"/>
      <c r="VDY210" s="83"/>
      <c r="VDZ210" s="83"/>
      <c r="VEA210" s="83"/>
      <c r="VEB210" s="83"/>
      <c r="VEC210" s="83"/>
      <c r="VED210" s="83"/>
      <c r="VEE210" s="83"/>
      <c r="VEF210" s="83"/>
      <c r="VEG210" s="83"/>
      <c r="VEH210" s="83"/>
      <c r="VEI210" s="83"/>
      <c r="VEJ210" s="83"/>
      <c r="VEK210" s="83"/>
      <c r="VEL210" s="83"/>
      <c r="VEM210" s="83"/>
      <c r="VEN210" s="83"/>
      <c r="VEO210" s="83"/>
      <c r="VEP210" s="83"/>
      <c r="VEQ210" s="83"/>
      <c r="VER210" s="83"/>
      <c r="VES210" s="83"/>
      <c r="VET210" s="83"/>
      <c r="VEU210" s="83"/>
      <c r="VEV210" s="83"/>
      <c r="VEW210" s="83"/>
      <c r="VEX210" s="83"/>
      <c r="VEY210" s="83"/>
      <c r="VEZ210" s="83"/>
      <c r="VFA210" s="83"/>
      <c r="VFB210" s="83"/>
      <c r="VFC210" s="83"/>
      <c r="VFD210" s="83"/>
      <c r="VFE210" s="83"/>
      <c r="VFF210" s="83"/>
      <c r="VFG210" s="83"/>
      <c r="VFH210" s="83"/>
      <c r="VFI210" s="83"/>
      <c r="VFJ210" s="83"/>
      <c r="VFK210" s="83"/>
      <c r="VFL210" s="83"/>
      <c r="VFM210" s="83"/>
      <c r="VFN210" s="83"/>
      <c r="VFO210" s="83"/>
      <c r="VFP210" s="83"/>
      <c r="VFQ210" s="83"/>
      <c r="VFR210" s="83"/>
      <c r="VFS210" s="83"/>
      <c r="VFT210" s="83"/>
      <c r="VFU210" s="83"/>
      <c r="VFV210" s="83"/>
      <c r="VFW210" s="83"/>
      <c r="VFX210" s="83"/>
      <c r="VFY210" s="83"/>
      <c r="VFZ210" s="83"/>
      <c r="VGA210" s="83"/>
      <c r="VGB210" s="83"/>
      <c r="VGC210" s="83"/>
      <c r="VGD210" s="83"/>
      <c r="VGE210" s="83"/>
      <c r="VGF210" s="83"/>
      <c r="VGG210" s="83"/>
      <c r="VGH210" s="83"/>
      <c r="VGI210" s="83"/>
      <c r="VGJ210" s="83"/>
      <c r="VGK210" s="83"/>
      <c r="VGL210" s="83"/>
      <c r="VGM210" s="83"/>
      <c r="VGN210" s="83"/>
      <c r="VGO210" s="83"/>
      <c r="VGP210" s="83"/>
      <c r="VGQ210" s="83"/>
      <c r="VGR210" s="83"/>
      <c r="VGS210" s="83"/>
      <c r="VGT210" s="83"/>
      <c r="VGU210" s="83"/>
      <c r="VGV210" s="83"/>
      <c r="VGW210" s="83"/>
      <c r="VGX210" s="83"/>
      <c r="VGY210" s="83"/>
      <c r="VGZ210" s="83"/>
      <c r="VHA210" s="83"/>
      <c r="VHB210" s="83"/>
      <c r="VHC210" s="83"/>
      <c r="VHD210" s="83"/>
      <c r="VHE210" s="83"/>
      <c r="VHF210" s="83"/>
      <c r="VHG210" s="83"/>
      <c r="VHH210" s="83"/>
      <c r="VHI210" s="83"/>
      <c r="VHJ210" s="83"/>
      <c r="VHK210" s="83"/>
      <c r="VHL210" s="83"/>
      <c r="VHM210" s="83"/>
      <c r="VHN210" s="83"/>
      <c r="VHO210" s="83"/>
      <c r="VHP210" s="83"/>
      <c r="VHQ210" s="83"/>
      <c r="VHR210" s="83"/>
      <c r="VHS210" s="83"/>
      <c r="VHT210" s="83"/>
      <c r="VHU210" s="83"/>
      <c r="VHV210" s="83"/>
      <c r="VHW210" s="83"/>
      <c r="VHX210" s="83"/>
      <c r="VHY210" s="83"/>
      <c r="VHZ210" s="83"/>
      <c r="VIA210" s="83"/>
      <c r="VIB210" s="83"/>
      <c r="VIC210" s="83"/>
      <c r="VID210" s="83"/>
      <c r="VIE210" s="83"/>
      <c r="VIF210" s="83"/>
      <c r="VIG210" s="83"/>
      <c r="VIH210" s="83"/>
      <c r="VII210" s="83"/>
      <c r="VIJ210" s="83"/>
      <c r="VIK210" s="83"/>
      <c r="VIL210" s="83"/>
      <c r="VIM210" s="83"/>
      <c r="VIN210" s="83"/>
      <c r="VIO210" s="83"/>
      <c r="VIP210" s="83"/>
      <c r="VIQ210" s="83"/>
      <c r="VIR210" s="83"/>
      <c r="VIS210" s="83"/>
      <c r="VIT210" s="83"/>
      <c r="VIU210" s="83"/>
      <c r="VIV210" s="83"/>
      <c r="VIW210" s="83"/>
      <c r="VIX210" s="83"/>
      <c r="VIY210" s="83"/>
      <c r="VIZ210" s="83"/>
      <c r="VJA210" s="83"/>
      <c r="VJB210" s="83"/>
      <c r="VJC210" s="83"/>
      <c r="VJD210" s="83"/>
      <c r="VJE210" s="83"/>
      <c r="VJF210" s="83"/>
      <c r="VJG210" s="83"/>
      <c r="VJH210" s="83"/>
      <c r="VJI210" s="83"/>
      <c r="VJJ210" s="83"/>
      <c r="VJK210" s="83"/>
      <c r="VJL210" s="83"/>
      <c r="VJM210" s="83"/>
      <c r="VJN210" s="83"/>
      <c r="VJO210" s="83"/>
      <c r="VJP210" s="83"/>
      <c r="VJQ210" s="83"/>
      <c r="VJR210" s="83"/>
      <c r="VJS210" s="83"/>
      <c r="VJT210" s="83"/>
      <c r="VJU210" s="83"/>
      <c r="VJV210" s="83"/>
      <c r="VJW210" s="83"/>
      <c r="VJX210" s="83"/>
      <c r="VJY210" s="83"/>
      <c r="VJZ210" s="83"/>
      <c r="VKA210" s="83"/>
      <c r="VKB210" s="83"/>
      <c r="VKC210" s="83"/>
      <c r="VKD210" s="83"/>
      <c r="VKE210" s="83"/>
      <c r="VKF210" s="83"/>
      <c r="VKG210" s="83"/>
      <c r="VKH210" s="83"/>
      <c r="VKI210" s="83"/>
      <c r="VKJ210" s="83"/>
      <c r="VKK210" s="83"/>
      <c r="VKL210" s="83"/>
      <c r="VKM210" s="83"/>
      <c r="VKN210" s="83"/>
      <c r="VKO210" s="83"/>
      <c r="VKP210" s="83"/>
      <c r="VKQ210" s="83"/>
      <c r="VKR210" s="83"/>
      <c r="VKS210" s="83"/>
      <c r="VKT210" s="83"/>
      <c r="VKU210" s="83"/>
      <c r="VKV210" s="83"/>
      <c r="VKW210" s="83"/>
      <c r="VKX210" s="83"/>
      <c r="VKY210" s="83"/>
      <c r="VKZ210" s="83"/>
      <c r="VLA210" s="83"/>
      <c r="VLB210" s="83"/>
      <c r="VLC210" s="83"/>
      <c r="VLD210" s="83"/>
      <c r="VLE210" s="83"/>
      <c r="VLF210" s="83"/>
      <c r="VLG210" s="83"/>
      <c r="VLH210" s="83"/>
      <c r="VLI210" s="83"/>
      <c r="VLJ210" s="83"/>
      <c r="VLK210" s="83"/>
      <c r="VLL210" s="83"/>
      <c r="VLM210" s="83"/>
      <c r="VLN210" s="83"/>
      <c r="VLO210" s="83"/>
      <c r="VLP210" s="83"/>
      <c r="VLQ210" s="83"/>
      <c r="VLR210" s="83"/>
      <c r="VLS210" s="83"/>
      <c r="VLT210" s="83"/>
      <c r="VLU210" s="83"/>
      <c r="VLV210" s="83"/>
      <c r="VLW210" s="83"/>
      <c r="VLX210" s="83"/>
      <c r="VLY210" s="83"/>
      <c r="VLZ210" s="83"/>
      <c r="VMA210" s="83"/>
      <c r="VMB210" s="83"/>
      <c r="VMC210" s="83"/>
      <c r="VMD210" s="83"/>
      <c r="VME210" s="83"/>
      <c r="VMF210" s="83"/>
      <c r="VMG210" s="83"/>
      <c r="VMH210" s="83"/>
      <c r="VMI210" s="83"/>
      <c r="VMJ210" s="83"/>
      <c r="VMK210" s="83"/>
      <c r="VML210" s="83"/>
      <c r="VMM210" s="83"/>
      <c r="VMN210" s="83"/>
      <c r="VMO210" s="83"/>
      <c r="VMP210" s="83"/>
      <c r="VMQ210" s="83"/>
      <c r="VMR210" s="83"/>
      <c r="VMS210" s="83"/>
      <c r="VMT210" s="83"/>
      <c r="VMU210" s="83"/>
      <c r="VMV210" s="83"/>
      <c r="VMW210" s="83"/>
      <c r="VMX210" s="83"/>
      <c r="VMY210" s="83"/>
      <c r="VMZ210" s="83"/>
      <c r="VNA210" s="83"/>
      <c r="VNB210" s="83"/>
      <c r="VNC210" s="83"/>
      <c r="VND210" s="83"/>
      <c r="VNE210" s="83"/>
      <c r="VNF210" s="83"/>
      <c r="VNG210" s="83"/>
      <c r="VNH210" s="83"/>
      <c r="VNI210" s="83"/>
      <c r="VNJ210" s="83"/>
      <c r="VNK210" s="83"/>
      <c r="VNL210" s="83"/>
      <c r="VNM210" s="83"/>
      <c r="VNN210" s="83"/>
      <c r="VNO210" s="83"/>
      <c r="VNP210" s="83"/>
      <c r="VNQ210" s="83"/>
      <c r="VNR210" s="83"/>
      <c r="VNS210" s="83"/>
      <c r="VNT210" s="83"/>
      <c r="VNU210" s="83"/>
      <c r="VNV210" s="83"/>
      <c r="VNW210" s="83"/>
      <c r="VNX210" s="83"/>
      <c r="VNY210" s="83"/>
      <c r="VNZ210" s="83"/>
      <c r="VOA210" s="83"/>
      <c r="VOB210" s="83"/>
      <c r="VOC210" s="83"/>
      <c r="VOD210" s="83"/>
      <c r="VOE210" s="83"/>
      <c r="VOF210" s="83"/>
      <c r="VOG210" s="83"/>
      <c r="VOH210" s="83"/>
      <c r="VOI210" s="83"/>
      <c r="VOJ210" s="83"/>
      <c r="VOK210" s="83"/>
      <c r="VOL210" s="83"/>
      <c r="VOM210" s="83"/>
      <c r="VON210" s="83"/>
      <c r="VOO210" s="83"/>
      <c r="VOP210" s="83"/>
      <c r="VOQ210" s="83"/>
      <c r="VOR210" s="83"/>
      <c r="VOS210" s="83"/>
      <c r="VOT210" s="83"/>
      <c r="VOU210" s="83"/>
      <c r="VOV210" s="83"/>
      <c r="VOW210" s="83"/>
      <c r="VOX210" s="83"/>
      <c r="VOY210" s="83"/>
      <c r="VOZ210" s="83"/>
      <c r="VPA210" s="83"/>
      <c r="VPB210" s="83"/>
      <c r="VPC210" s="83"/>
      <c r="VPD210" s="83"/>
      <c r="VPE210" s="83"/>
      <c r="VPF210" s="83"/>
      <c r="VPG210" s="83"/>
      <c r="VPH210" s="83"/>
      <c r="VPI210" s="83"/>
      <c r="VPJ210" s="83"/>
      <c r="VPK210" s="83"/>
      <c r="VPL210" s="83"/>
      <c r="VPM210" s="83"/>
      <c r="VPN210" s="83"/>
      <c r="VPO210" s="83"/>
      <c r="VPP210" s="83"/>
      <c r="VPQ210" s="83"/>
      <c r="VPR210" s="83"/>
      <c r="VPS210" s="83"/>
      <c r="VPT210" s="83"/>
      <c r="VPU210" s="83"/>
      <c r="VPV210" s="83"/>
      <c r="VPW210" s="83"/>
      <c r="VPX210" s="83"/>
      <c r="VPY210" s="83"/>
      <c r="VPZ210" s="83"/>
      <c r="VQA210" s="83"/>
      <c r="VQB210" s="83"/>
      <c r="VQC210" s="83"/>
      <c r="VQD210" s="83"/>
      <c r="VQE210" s="83"/>
      <c r="VQF210" s="83"/>
      <c r="VQG210" s="83"/>
      <c r="VQH210" s="83"/>
      <c r="VQI210" s="83"/>
      <c r="VQJ210" s="83"/>
      <c r="VQK210" s="83"/>
      <c r="VQL210" s="83"/>
      <c r="VQM210" s="83"/>
      <c r="VQN210" s="83"/>
      <c r="VQO210" s="83"/>
      <c r="VQP210" s="83"/>
      <c r="VQQ210" s="83"/>
      <c r="VQR210" s="83"/>
      <c r="VQS210" s="83"/>
      <c r="VQT210" s="83"/>
      <c r="VQU210" s="83"/>
      <c r="VQV210" s="83"/>
      <c r="VQW210" s="83"/>
      <c r="VQX210" s="83"/>
      <c r="VQY210" s="83"/>
      <c r="VQZ210" s="83"/>
      <c r="VRA210" s="83"/>
      <c r="VRB210" s="83"/>
      <c r="VRC210" s="83"/>
      <c r="VRD210" s="83"/>
      <c r="VRE210" s="83"/>
      <c r="VRF210" s="83"/>
      <c r="VRG210" s="83"/>
      <c r="VRH210" s="83"/>
      <c r="VRI210" s="83"/>
      <c r="VRJ210" s="83"/>
      <c r="VRK210" s="83"/>
      <c r="VRL210" s="83"/>
      <c r="VRM210" s="83"/>
      <c r="VRN210" s="83"/>
      <c r="VRO210" s="83"/>
      <c r="VRP210" s="83"/>
      <c r="VRQ210" s="83"/>
      <c r="VRR210" s="83"/>
      <c r="VRS210" s="83"/>
      <c r="VRT210" s="83"/>
      <c r="VRU210" s="83"/>
      <c r="VRV210" s="83"/>
      <c r="VRW210" s="83"/>
      <c r="VRX210" s="83"/>
      <c r="VRY210" s="83"/>
      <c r="VRZ210" s="83"/>
      <c r="VSA210" s="83"/>
      <c r="VSB210" s="83"/>
      <c r="VSC210" s="83"/>
      <c r="VSD210" s="83"/>
      <c r="VSE210" s="83"/>
      <c r="VSF210" s="83"/>
      <c r="VSG210" s="83"/>
      <c r="VSH210" s="83"/>
      <c r="VSI210" s="83"/>
      <c r="VSJ210" s="83"/>
      <c r="VSK210" s="83"/>
      <c r="VSL210" s="83"/>
      <c r="VSM210" s="83"/>
      <c r="VSN210" s="83"/>
      <c r="VSO210" s="83"/>
      <c r="VSP210" s="83"/>
      <c r="VSQ210" s="83"/>
      <c r="VSR210" s="83"/>
      <c r="VSS210" s="83"/>
      <c r="VST210" s="83"/>
      <c r="VSU210" s="83"/>
      <c r="VSV210" s="83"/>
      <c r="VSW210" s="83"/>
      <c r="VSX210" s="83"/>
      <c r="VSY210" s="83"/>
      <c r="VSZ210" s="83"/>
      <c r="VTA210" s="83"/>
      <c r="VTB210" s="83"/>
      <c r="VTC210" s="83"/>
      <c r="VTD210" s="83"/>
      <c r="VTE210" s="83"/>
      <c r="VTF210" s="83"/>
      <c r="VTG210" s="83"/>
      <c r="VTH210" s="83"/>
      <c r="VTI210" s="83"/>
      <c r="VTJ210" s="83"/>
      <c r="VTK210" s="83"/>
      <c r="VTL210" s="83"/>
      <c r="VTM210" s="83"/>
      <c r="VTN210" s="83"/>
      <c r="VTO210" s="83"/>
      <c r="VTP210" s="83"/>
      <c r="VTQ210" s="83"/>
      <c r="VTR210" s="83"/>
      <c r="VTS210" s="83"/>
      <c r="VTT210" s="83"/>
      <c r="VTU210" s="83"/>
      <c r="VTV210" s="83"/>
      <c r="VTW210" s="83"/>
      <c r="VTX210" s="83"/>
      <c r="VTY210" s="83"/>
      <c r="VTZ210" s="83"/>
      <c r="VUA210" s="83"/>
      <c r="VUB210" s="83"/>
      <c r="VUC210" s="83"/>
      <c r="VUD210" s="83"/>
      <c r="VUE210" s="83"/>
      <c r="VUF210" s="83"/>
      <c r="VUG210" s="83"/>
      <c r="VUH210" s="83"/>
      <c r="VUI210" s="83"/>
      <c r="VUJ210" s="83"/>
      <c r="VUK210" s="83"/>
      <c r="VUL210" s="83"/>
      <c r="VUM210" s="83"/>
      <c r="VUN210" s="83"/>
      <c r="VUO210" s="83"/>
      <c r="VUP210" s="83"/>
      <c r="VUQ210" s="83"/>
      <c r="VUR210" s="83"/>
      <c r="VUS210" s="83"/>
      <c r="VUT210" s="83"/>
      <c r="VUU210" s="83"/>
      <c r="VUV210" s="83"/>
      <c r="VUW210" s="83"/>
      <c r="VUX210" s="83"/>
      <c r="VUY210" s="83"/>
      <c r="VUZ210" s="83"/>
      <c r="VVA210" s="83"/>
      <c r="VVB210" s="83"/>
      <c r="VVC210" s="83"/>
      <c r="VVD210" s="83"/>
      <c r="VVE210" s="83"/>
      <c r="VVF210" s="83"/>
      <c r="VVG210" s="83"/>
      <c r="VVH210" s="83"/>
      <c r="VVI210" s="83"/>
      <c r="VVJ210" s="83"/>
      <c r="VVK210" s="83"/>
      <c r="VVL210" s="83"/>
      <c r="VVM210" s="83"/>
      <c r="VVN210" s="83"/>
      <c r="VVO210" s="83"/>
      <c r="VVP210" s="83"/>
      <c r="VVQ210" s="83"/>
      <c r="VVR210" s="83"/>
      <c r="VVS210" s="83"/>
      <c r="VVT210" s="83"/>
      <c r="VVU210" s="83"/>
      <c r="VVV210" s="83"/>
      <c r="VVW210" s="83"/>
      <c r="VVX210" s="83"/>
      <c r="VVY210" s="83"/>
      <c r="VVZ210" s="83"/>
      <c r="VWA210" s="83"/>
      <c r="VWB210" s="83"/>
      <c r="VWC210" s="83"/>
      <c r="VWD210" s="83"/>
      <c r="VWE210" s="83"/>
      <c r="VWF210" s="83"/>
      <c r="VWG210" s="83"/>
      <c r="VWH210" s="83"/>
      <c r="VWI210" s="83"/>
      <c r="VWJ210" s="83"/>
      <c r="VWK210" s="83"/>
      <c r="VWL210" s="83"/>
      <c r="VWM210" s="83"/>
      <c r="VWN210" s="83"/>
      <c r="VWO210" s="83"/>
      <c r="VWP210" s="83"/>
      <c r="VWQ210" s="83"/>
      <c r="VWR210" s="83"/>
      <c r="VWS210" s="83"/>
      <c r="VWT210" s="83"/>
      <c r="VWU210" s="83"/>
      <c r="VWV210" s="83"/>
      <c r="VWW210" s="83"/>
      <c r="VWX210" s="83"/>
      <c r="VWY210" s="83"/>
      <c r="VWZ210" s="83"/>
      <c r="VXA210" s="83"/>
      <c r="VXB210" s="83"/>
      <c r="VXC210" s="83"/>
      <c r="VXD210" s="83"/>
      <c r="VXE210" s="83"/>
      <c r="VXF210" s="83"/>
      <c r="VXG210" s="83"/>
      <c r="VXH210" s="83"/>
      <c r="VXI210" s="83"/>
      <c r="VXJ210" s="83"/>
      <c r="VXK210" s="83"/>
      <c r="VXL210" s="83"/>
      <c r="VXM210" s="83"/>
      <c r="VXN210" s="83"/>
      <c r="VXO210" s="83"/>
      <c r="VXP210" s="83"/>
      <c r="VXQ210" s="83"/>
      <c r="VXR210" s="83"/>
      <c r="VXS210" s="83"/>
      <c r="VXT210" s="83"/>
      <c r="VXU210" s="83"/>
      <c r="VXV210" s="83"/>
      <c r="VXW210" s="83"/>
      <c r="VXX210" s="83"/>
      <c r="VXY210" s="83"/>
      <c r="VXZ210" s="83"/>
      <c r="VYA210" s="83"/>
      <c r="VYB210" s="83"/>
      <c r="VYC210" s="83"/>
      <c r="VYD210" s="83"/>
      <c r="VYE210" s="83"/>
      <c r="VYF210" s="83"/>
      <c r="VYG210" s="83"/>
      <c r="VYH210" s="83"/>
      <c r="VYI210" s="83"/>
      <c r="VYJ210" s="83"/>
      <c r="VYK210" s="83"/>
      <c r="VYL210" s="83"/>
      <c r="VYM210" s="83"/>
      <c r="VYN210" s="83"/>
      <c r="VYO210" s="83"/>
      <c r="VYP210" s="83"/>
      <c r="VYQ210" s="83"/>
      <c r="VYR210" s="83"/>
      <c r="VYS210" s="83"/>
      <c r="VYT210" s="83"/>
      <c r="VYU210" s="83"/>
      <c r="VYV210" s="83"/>
      <c r="VYW210" s="83"/>
      <c r="VYX210" s="83"/>
      <c r="VYY210" s="83"/>
      <c r="VYZ210" s="83"/>
      <c r="VZA210" s="83"/>
      <c r="VZB210" s="83"/>
      <c r="VZC210" s="83"/>
      <c r="VZD210" s="83"/>
      <c r="VZE210" s="83"/>
      <c r="VZF210" s="83"/>
      <c r="VZG210" s="83"/>
      <c r="VZH210" s="83"/>
      <c r="VZI210" s="83"/>
      <c r="VZJ210" s="83"/>
      <c r="VZK210" s="83"/>
      <c r="VZL210" s="83"/>
      <c r="VZM210" s="83"/>
      <c r="VZN210" s="83"/>
      <c r="VZO210" s="83"/>
      <c r="VZP210" s="83"/>
      <c r="VZQ210" s="83"/>
      <c r="VZR210" s="83"/>
      <c r="VZS210" s="83"/>
      <c r="VZT210" s="83"/>
      <c r="VZU210" s="83"/>
      <c r="VZV210" s="83"/>
      <c r="VZW210" s="83"/>
      <c r="VZX210" s="83"/>
      <c r="VZY210" s="83"/>
      <c r="VZZ210" s="83"/>
      <c r="WAA210" s="83"/>
      <c r="WAB210" s="83"/>
      <c r="WAC210" s="83"/>
      <c r="WAD210" s="83"/>
      <c r="WAE210" s="83"/>
      <c r="WAF210" s="83"/>
      <c r="WAG210" s="83"/>
      <c r="WAH210" s="83"/>
      <c r="WAI210" s="83"/>
      <c r="WAJ210" s="83"/>
      <c r="WAK210" s="83"/>
      <c r="WAL210" s="83"/>
      <c r="WAM210" s="83"/>
      <c r="WAN210" s="83"/>
      <c r="WAO210" s="83"/>
      <c r="WAP210" s="83"/>
      <c r="WAQ210" s="83"/>
      <c r="WAR210" s="83"/>
      <c r="WAS210" s="83"/>
      <c r="WAT210" s="83"/>
      <c r="WAU210" s="83"/>
      <c r="WAV210" s="83"/>
      <c r="WAW210" s="83"/>
      <c r="WAX210" s="83"/>
      <c r="WAY210" s="83"/>
      <c r="WAZ210" s="83"/>
      <c r="WBA210" s="83"/>
      <c r="WBB210" s="83"/>
      <c r="WBC210" s="83"/>
      <c r="WBD210" s="83"/>
      <c r="WBE210" s="83"/>
      <c r="WBF210" s="83"/>
      <c r="WBG210" s="83"/>
      <c r="WBH210" s="83"/>
      <c r="WBI210" s="83"/>
      <c r="WBJ210" s="83"/>
      <c r="WBK210" s="83"/>
      <c r="WBL210" s="83"/>
      <c r="WBM210" s="83"/>
      <c r="WBN210" s="83"/>
      <c r="WBO210" s="83"/>
      <c r="WBP210" s="83"/>
      <c r="WBQ210" s="83"/>
      <c r="WBR210" s="83"/>
      <c r="WBS210" s="83"/>
      <c r="WBT210" s="83"/>
      <c r="WBU210" s="83"/>
      <c r="WBV210" s="83"/>
      <c r="WBW210" s="83"/>
      <c r="WBX210" s="83"/>
      <c r="WBY210" s="83"/>
      <c r="WBZ210" s="83"/>
      <c r="WCA210" s="83"/>
      <c r="WCB210" s="83"/>
      <c r="WCC210" s="83"/>
      <c r="WCD210" s="83"/>
      <c r="WCE210" s="83"/>
      <c r="WCF210" s="83"/>
      <c r="WCG210" s="83"/>
      <c r="WCH210" s="83"/>
      <c r="WCI210" s="83"/>
      <c r="WCJ210" s="83"/>
      <c r="WCK210" s="83"/>
      <c r="WCL210" s="83"/>
      <c r="WCM210" s="83"/>
      <c r="WCN210" s="83"/>
      <c r="WCO210" s="83"/>
      <c r="WCP210" s="83"/>
      <c r="WCQ210" s="83"/>
      <c r="WCR210" s="83"/>
      <c r="WCS210" s="83"/>
      <c r="WCT210" s="83"/>
      <c r="WCU210" s="83"/>
      <c r="WCV210" s="83"/>
      <c r="WCW210" s="83"/>
      <c r="WCX210" s="83"/>
      <c r="WCY210" s="83"/>
      <c r="WCZ210" s="83"/>
      <c r="WDA210" s="83"/>
      <c r="WDB210" s="83"/>
      <c r="WDC210" s="83"/>
      <c r="WDD210" s="83"/>
      <c r="WDE210" s="83"/>
      <c r="WDF210" s="83"/>
      <c r="WDG210" s="83"/>
      <c r="WDH210" s="83"/>
      <c r="WDI210" s="83"/>
      <c r="WDJ210" s="83"/>
      <c r="WDK210" s="83"/>
      <c r="WDL210" s="83"/>
      <c r="WDM210" s="83"/>
      <c r="WDN210" s="83"/>
      <c r="WDO210" s="83"/>
      <c r="WDP210" s="83"/>
      <c r="WDQ210" s="83"/>
      <c r="WDR210" s="83"/>
      <c r="WDS210" s="83"/>
      <c r="WDT210" s="83"/>
      <c r="WDU210" s="83"/>
      <c r="WDV210" s="83"/>
      <c r="WDW210" s="83"/>
      <c r="WDX210" s="83"/>
      <c r="WDY210" s="83"/>
      <c r="WDZ210" s="83"/>
      <c r="WEA210" s="83"/>
      <c r="WEB210" s="83"/>
      <c r="WEC210" s="83"/>
      <c r="WED210" s="83"/>
      <c r="WEE210" s="83"/>
      <c r="WEF210" s="83"/>
      <c r="WEG210" s="83"/>
      <c r="WEH210" s="83"/>
      <c r="WEI210" s="83"/>
      <c r="WEJ210" s="83"/>
      <c r="WEK210" s="83"/>
      <c r="WEL210" s="83"/>
      <c r="WEM210" s="83"/>
      <c r="WEN210" s="83"/>
      <c r="WEO210" s="83"/>
      <c r="WEP210" s="83"/>
      <c r="WEQ210" s="83"/>
      <c r="WER210" s="83"/>
      <c r="WES210" s="83"/>
      <c r="WET210" s="83"/>
      <c r="WEU210" s="83"/>
      <c r="WEV210" s="83"/>
      <c r="WEW210" s="83"/>
      <c r="WEX210" s="83"/>
      <c r="WEY210" s="83"/>
      <c r="WEZ210" s="83"/>
      <c r="WFA210" s="83"/>
      <c r="WFB210" s="83"/>
      <c r="WFC210" s="83"/>
      <c r="WFD210" s="83"/>
      <c r="WFE210" s="83"/>
      <c r="WFF210" s="83"/>
      <c r="WFG210" s="83"/>
      <c r="WFH210" s="83"/>
      <c r="WFI210" s="83"/>
      <c r="WFJ210" s="83"/>
      <c r="WFK210" s="83"/>
      <c r="WFL210" s="83"/>
      <c r="WFM210" s="83"/>
      <c r="WFN210" s="83"/>
      <c r="WFO210" s="83"/>
      <c r="WFP210" s="83"/>
      <c r="WFQ210" s="83"/>
      <c r="WFR210" s="83"/>
      <c r="WFS210" s="83"/>
      <c r="WFT210" s="83"/>
      <c r="WFU210" s="83"/>
      <c r="WFV210" s="83"/>
      <c r="WFW210" s="83"/>
      <c r="WFX210" s="83"/>
      <c r="WFY210" s="83"/>
      <c r="WFZ210" s="83"/>
      <c r="WGA210" s="83"/>
      <c r="WGB210" s="83"/>
      <c r="WGC210" s="83"/>
      <c r="WGD210" s="83"/>
      <c r="WGE210" s="83"/>
      <c r="WGF210" s="83"/>
      <c r="WGG210" s="83"/>
      <c r="WGH210" s="83"/>
      <c r="WGI210" s="83"/>
      <c r="WGJ210" s="83"/>
      <c r="WGK210" s="83"/>
      <c r="WGL210" s="83"/>
      <c r="WGM210" s="83"/>
      <c r="WGN210" s="83"/>
      <c r="WGO210" s="83"/>
      <c r="WGP210" s="83"/>
      <c r="WGQ210" s="83"/>
      <c r="WGR210" s="83"/>
      <c r="WGS210" s="83"/>
      <c r="WGT210" s="83"/>
      <c r="WGU210" s="83"/>
      <c r="WGV210" s="83"/>
      <c r="WGW210" s="83"/>
      <c r="WGX210" s="83"/>
      <c r="WGY210" s="83"/>
      <c r="WGZ210" s="83"/>
      <c r="WHA210" s="83"/>
      <c r="WHB210" s="83"/>
      <c r="WHC210" s="83"/>
      <c r="WHD210" s="83"/>
      <c r="WHE210" s="83"/>
      <c r="WHF210" s="83"/>
      <c r="WHG210" s="83"/>
      <c r="WHH210" s="83"/>
      <c r="WHI210" s="83"/>
      <c r="WHJ210" s="83"/>
      <c r="WHK210" s="83"/>
      <c r="WHL210" s="83"/>
      <c r="WHM210" s="83"/>
      <c r="WHN210" s="83"/>
      <c r="WHO210" s="83"/>
      <c r="WHP210" s="83"/>
      <c r="WHQ210" s="83"/>
      <c r="WHR210" s="83"/>
      <c r="WHS210" s="83"/>
      <c r="WHT210" s="83"/>
      <c r="WHU210" s="83"/>
      <c r="WHV210" s="83"/>
      <c r="WHW210" s="83"/>
      <c r="WHX210" s="83"/>
      <c r="WHY210" s="83"/>
      <c r="WHZ210" s="83"/>
      <c r="WIA210" s="83"/>
      <c r="WIB210" s="83"/>
      <c r="WIC210" s="83"/>
      <c r="WID210" s="83"/>
      <c r="WIE210" s="83"/>
      <c r="WIF210" s="83"/>
      <c r="WIG210" s="83"/>
      <c r="WIH210" s="83"/>
      <c r="WII210" s="83"/>
      <c r="WIJ210" s="83"/>
      <c r="WIK210" s="83"/>
      <c r="WIL210" s="83"/>
      <c r="WIM210" s="83"/>
      <c r="WIN210" s="83"/>
      <c r="WIO210" s="83"/>
      <c r="WIP210" s="83"/>
      <c r="WIQ210" s="83"/>
      <c r="WIR210" s="83"/>
      <c r="WIS210" s="83"/>
      <c r="WIT210" s="83"/>
      <c r="WIU210" s="83"/>
      <c r="WIV210" s="83"/>
      <c r="WIW210" s="83"/>
      <c r="WIX210" s="83"/>
      <c r="WIY210" s="83"/>
      <c r="WIZ210" s="83"/>
      <c r="WJA210" s="83"/>
      <c r="WJB210" s="83"/>
      <c r="WJC210" s="83"/>
      <c r="WJD210" s="83"/>
      <c r="WJE210" s="83"/>
      <c r="WJF210" s="83"/>
      <c r="WJG210" s="83"/>
      <c r="WJH210" s="83"/>
      <c r="WJI210" s="83"/>
      <c r="WJJ210" s="83"/>
      <c r="WJK210" s="83"/>
      <c r="WJL210" s="83"/>
      <c r="WJM210" s="83"/>
      <c r="WJN210" s="83"/>
      <c r="WJO210" s="83"/>
      <c r="WJP210" s="83"/>
      <c r="WJQ210" s="83"/>
      <c r="WJR210" s="83"/>
      <c r="WJS210" s="83"/>
      <c r="WJT210" s="83"/>
      <c r="WJU210" s="83"/>
      <c r="WJV210" s="83"/>
      <c r="WJW210" s="83"/>
      <c r="WJX210" s="83"/>
      <c r="WJY210" s="83"/>
      <c r="WJZ210" s="83"/>
      <c r="WKA210" s="83"/>
      <c r="WKB210" s="83"/>
      <c r="WKC210" s="83"/>
      <c r="WKD210" s="83"/>
      <c r="WKE210" s="83"/>
      <c r="WKF210" s="83"/>
      <c r="WKG210" s="83"/>
      <c r="WKH210" s="83"/>
      <c r="WKI210" s="83"/>
      <c r="WKJ210" s="83"/>
      <c r="WKK210" s="83"/>
      <c r="WKL210" s="83"/>
      <c r="WKM210" s="83"/>
      <c r="WKN210" s="83"/>
      <c r="WKO210" s="83"/>
      <c r="WKP210" s="83"/>
      <c r="WKQ210" s="83"/>
      <c r="WKR210" s="83"/>
      <c r="WKS210" s="83"/>
      <c r="WKT210" s="83"/>
      <c r="WKU210" s="83"/>
      <c r="WKV210" s="83"/>
      <c r="WKW210" s="83"/>
      <c r="WKX210" s="83"/>
      <c r="WKY210" s="83"/>
      <c r="WKZ210" s="83"/>
      <c r="WLA210" s="83"/>
      <c r="WLB210" s="83"/>
      <c r="WLC210" s="83"/>
      <c r="WLD210" s="83"/>
      <c r="WLE210" s="83"/>
      <c r="WLF210" s="83"/>
      <c r="WLG210" s="83"/>
      <c r="WLH210" s="83"/>
      <c r="WLI210" s="83"/>
      <c r="WLJ210" s="83"/>
      <c r="WLK210" s="83"/>
      <c r="WLL210" s="83"/>
      <c r="WLM210" s="83"/>
      <c r="WLN210" s="83"/>
      <c r="WLO210" s="83"/>
      <c r="WLP210" s="83"/>
      <c r="WLQ210" s="83"/>
      <c r="WLR210" s="83"/>
      <c r="WLS210" s="83"/>
      <c r="WLT210" s="83"/>
      <c r="WLU210" s="83"/>
      <c r="WLV210" s="83"/>
      <c r="WLW210" s="83"/>
      <c r="WLX210" s="83"/>
      <c r="WLY210" s="83"/>
      <c r="WLZ210" s="83"/>
      <c r="WMA210" s="83"/>
      <c r="WMB210" s="83"/>
      <c r="WMC210" s="83"/>
      <c r="WMD210" s="83"/>
      <c r="WME210" s="83"/>
      <c r="WMF210" s="83"/>
      <c r="WMG210" s="83"/>
      <c r="WMH210" s="83"/>
      <c r="WMI210" s="83"/>
      <c r="WMJ210" s="83"/>
      <c r="WMK210" s="83"/>
      <c r="WML210" s="83"/>
      <c r="WMM210" s="83"/>
      <c r="WMN210" s="83"/>
      <c r="WMO210" s="83"/>
      <c r="WMP210" s="83"/>
      <c r="WMQ210" s="83"/>
      <c r="WMR210" s="83"/>
      <c r="WMS210" s="83"/>
      <c r="WMT210" s="83"/>
      <c r="WMU210" s="83"/>
      <c r="WMV210" s="83"/>
      <c r="WMW210" s="83"/>
      <c r="WMX210" s="83"/>
      <c r="WMY210" s="83"/>
      <c r="WMZ210" s="83"/>
      <c r="WNA210" s="83"/>
      <c r="WNB210" s="83"/>
      <c r="WNC210" s="83"/>
      <c r="WND210" s="83"/>
      <c r="WNE210" s="83"/>
      <c r="WNF210" s="83"/>
      <c r="WNG210" s="83"/>
      <c r="WNH210" s="83"/>
      <c r="WNI210" s="83"/>
      <c r="WNJ210" s="83"/>
      <c r="WNK210" s="83"/>
      <c r="WNL210" s="83"/>
      <c r="WNM210" s="83"/>
      <c r="WNN210" s="83"/>
      <c r="WNO210" s="83"/>
      <c r="WNP210" s="83"/>
      <c r="WNQ210" s="83"/>
      <c r="WNR210" s="83"/>
      <c r="WNS210" s="83"/>
      <c r="WNT210" s="83"/>
      <c r="WNU210" s="83"/>
      <c r="WNV210" s="83"/>
      <c r="WNW210" s="83"/>
      <c r="WNX210" s="83"/>
      <c r="WNY210" s="83"/>
      <c r="WNZ210" s="83"/>
      <c r="WOA210" s="83"/>
      <c r="WOB210" s="83"/>
      <c r="WOC210" s="83"/>
      <c r="WOD210" s="83"/>
      <c r="WOE210" s="83"/>
      <c r="WOF210" s="83"/>
      <c r="WOG210" s="83"/>
      <c r="WOH210" s="83"/>
      <c r="WOI210" s="83"/>
      <c r="WOJ210" s="83"/>
      <c r="WOK210" s="83"/>
      <c r="WOL210" s="83"/>
      <c r="WOM210" s="83"/>
      <c r="WON210" s="83"/>
      <c r="WOO210" s="83"/>
      <c r="WOP210" s="83"/>
      <c r="WOQ210" s="83"/>
      <c r="WOR210" s="83"/>
      <c r="WOS210" s="83"/>
      <c r="WOT210" s="83"/>
      <c r="WOU210" s="83"/>
      <c r="WOV210" s="83"/>
      <c r="WOW210" s="83"/>
      <c r="WOX210" s="83"/>
      <c r="WOY210" s="83"/>
      <c r="WOZ210" s="83"/>
      <c r="WPA210" s="83"/>
      <c r="WPB210" s="83"/>
      <c r="WPC210" s="83"/>
      <c r="WPD210" s="83"/>
      <c r="WPE210" s="83"/>
      <c r="WPF210" s="83"/>
      <c r="WPG210" s="83"/>
      <c r="WPH210" s="83"/>
      <c r="WPI210" s="83"/>
      <c r="WPJ210" s="83"/>
      <c r="WPK210" s="83"/>
      <c r="WPL210" s="83"/>
      <c r="WPM210" s="83"/>
      <c r="WPN210" s="83"/>
      <c r="WPO210" s="83"/>
      <c r="WPP210" s="83"/>
      <c r="WPQ210" s="83"/>
      <c r="WPR210" s="83"/>
      <c r="WPS210" s="83"/>
      <c r="WPT210" s="83"/>
      <c r="WPU210" s="83"/>
      <c r="WPV210" s="83"/>
      <c r="WPW210" s="83"/>
      <c r="WPX210" s="83"/>
      <c r="WPY210" s="83"/>
      <c r="WPZ210" s="83"/>
      <c r="WQA210" s="83"/>
      <c r="WQB210" s="83"/>
      <c r="WQC210" s="83"/>
      <c r="WQD210" s="83"/>
      <c r="WQE210" s="83"/>
      <c r="WQF210" s="83"/>
      <c r="WQG210" s="83"/>
      <c r="WQH210" s="83"/>
      <c r="WQI210" s="83"/>
      <c r="WQJ210" s="83"/>
      <c r="WQK210" s="83"/>
      <c r="WQL210" s="83"/>
      <c r="WQM210" s="83"/>
      <c r="WQN210" s="83"/>
      <c r="WQO210" s="83"/>
      <c r="WQP210" s="83"/>
      <c r="WQQ210" s="83"/>
      <c r="WQR210" s="83"/>
      <c r="WQS210" s="83"/>
      <c r="WQT210" s="83"/>
      <c r="WQU210" s="83"/>
      <c r="WQV210" s="83"/>
      <c r="WQW210" s="83"/>
      <c r="WQX210" s="83"/>
      <c r="WQY210" s="83"/>
      <c r="WQZ210" s="83"/>
      <c r="WRA210" s="83"/>
      <c r="WRB210" s="83"/>
      <c r="WRC210" s="83"/>
      <c r="WRD210" s="83"/>
      <c r="WRE210" s="83"/>
      <c r="WRF210" s="83"/>
      <c r="WRG210" s="83"/>
      <c r="WRH210" s="83"/>
      <c r="WRI210" s="83"/>
      <c r="WRJ210" s="83"/>
      <c r="WRK210" s="83"/>
      <c r="WRL210" s="83"/>
      <c r="WRM210" s="83"/>
      <c r="WRN210" s="83"/>
      <c r="WRO210" s="83"/>
      <c r="WRP210" s="83"/>
      <c r="WRQ210" s="83"/>
      <c r="WRR210" s="83"/>
      <c r="WRS210" s="83"/>
      <c r="WRT210" s="83"/>
      <c r="WRU210" s="83"/>
      <c r="WRV210" s="83"/>
      <c r="WRW210" s="83"/>
      <c r="WRX210" s="83"/>
      <c r="WRY210" s="83"/>
      <c r="WRZ210" s="83"/>
      <c r="WSA210" s="83"/>
      <c r="WSB210" s="83"/>
      <c r="WSC210" s="83"/>
      <c r="WSD210" s="83"/>
      <c r="WSE210" s="83"/>
      <c r="WSF210" s="83"/>
      <c r="WSG210" s="83"/>
      <c r="WSH210" s="83"/>
      <c r="WSI210" s="83"/>
      <c r="WSJ210" s="83"/>
      <c r="WSK210" s="83"/>
      <c r="WSL210" s="83"/>
      <c r="WSM210" s="83"/>
      <c r="WSN210" s="83"/>
      <c r="WSO210" s="83"/>
      <c r="WSP210" s="83"/>
      <c r="WSQ210" s="83"/>
      <c r="WSR210" s="83"/>
      <c r="WSS210" s="83"/>
      <c r="WST210" s="83"/>
      <c r="WSU210" s="83"/>
      <c r="WSV210" s="83"/>
      <c r="WSW210" s="83"/>
      <c r="WSX210" s="83"/>
      <c r="WSY210" s="83"/>
      <c r="WSZ210" s="83"/>
      <c r="WTA210" s="83"/>
      <c r="WTB210" s="83"/>
      <c r="WTC210" s="83"/>
      <c r="WTD210" s="83"/>
      <c r="WTE210" s="83"/>
      <c r="WTF210" s="83"/>
      <c r="WTG210" s="83"/>
      <c r="WTH210" s="83"/>
      <c r="WTI210" s="83"/>
      <c r="WTJ210" s="83"/>
      <c r="WTK210" s="83"/>
      <c r="WTL210" s="83"/>
      <c r="WTM210" s="83"/>
      <c r="WTN210" s="83"/>
      <c r="WTO210" s="83"/>
      <c r="WTP210" s="83"/>
      <c r="WTQ210" s="83"/>
      <c r="WTR210" s="83"/>
      <c r="WTS210" s="83"/>
      <c r="WTT210" s="83"/>
      <c r="WTU210" s="83"/>
      <c r="WTV210" s="83"/>
      <c r="WTW210" s="83"/>
      <c r="WTX210" s="83"/>
      <c r="WTY210" s="83"/>
      <c r="WTZ210" s="83"/>
      <c r="WUA210" s="83"/>
      <c r="WUB210" s="83"/>
      <c r="WUC210" s="83"/>
      <c r="WUD210" s="83"/>
      <c r="WUE210" s="83"/>
      <c r="WUF210" s="83"/>
      <c r="WUG210" s="83"/>
      <c r="WUH210" s="83"/>
      <c r="WUI210" s="83"/>
      <c r="WUJ210" s="83"/>
      <c r="WUK210" s="83"/>
      <c r="WUL210" s="83"/>
      <c r="WUM210" s="83"/>
      <c r="WUN210" s="83"/>
      <c r="WUO210" s="83"/>
      <c r="WUP210" s="83"/>
      <c r="WUQ210" s="83"/>
      <c r="WUR210" s="83"/>
      <c r="WUS210" s="83"/>
      <c r="WUT210" s="83"/>
      <c r="WUU210" s="83"/>
      <c r="WUV210" s="83"/>
      <c r="WUW210" s="83"/>
      <c r="WUX210" s="83"/>
      <c r="WUY210" s="83"/>
      <c r="WUZ210" s="83"/>
      <c r="WVA210" s="83"/>
      <c r="WVB210" s="83"/>
      <c r="WVC210" s="83"/>
      <c r="WVD210" s="83"/>
      <c r="WVE210" s="83"/>
      <c r="WVF210" s="83"/>
      <c r="WVG210" s="83"/>
      <c r="WVH210" s="83"/>
      <c r="WVI210" s="83"/>
      <c r="WVJ210" s="83"/>
      <c r="WVK210" s="83"/>
      <c r="WVL210" s="83"/>
      <c r="WVM210" s="83"/>
      <c r="WVN210" s="83"/>
      <c r="WVO210" s="83"/>
      <c r="WVP210" s="83"/>
      <c r="WVQ210" s="83"/>
      <c r="WVR210" s="83"/>
      <c r="WVS210" s="83"/>
      <c r="WVT210" s="83"/>
      <c r="WVU210" s="83"/>
      <c r="WVV210" s="83"/>
      <c r="WVW210" s="83"/>
      <c r="WVX210" s="83"/>
      <c r="WVY210" s="83"/>
      <c r="WVZ210" s="83"/>
      <c r="WWA210" s="83"/>
      <c r="WWB210" s="83"/>
      <c r="WWC210" s="83"/>
      <c r="WWD210" s="83"/>
      <c r="WWE210" s="83"/>
      <c r="WWF210" s="83"/>
      <c r="WWG210" s="83"/>
      <c r="WWH210" s="83"/>
      <c r="WWI210" s="83"/>
      <c r="WWJ210" s="83"/>
      <c r="WWK210" s="83"/>
      <c r="WWL210" s="83"/>
      <c r="WWM210" s="83"/>
      <c r="WWN210" s="83"/>
      <c r="WWO210" s="83"/>
      <c r="WWP210" s="83"/>
      <c r="WWQ210" s="83"/>
      <c r="WWR210" s="83"/>
      <c r="WWS210" s="83"/>
      <c r="WWT210" s="83"/>
      <c r="WWU210" s="83"/>
      <c r="WWV210" s="83"/>
      <c r="WWW210" s="83"/>
      <c r="WWX210" s="83"/>
      <c r="WWY210" s="83"/>
      <c r="WWZ210" s="83"/>
      <c r="WXA210" s="83"/>
      <c r="WXB210" s="83"/>
      <c r="WXC210" s="83"/>
      <c r="WXD210" s="83"/>
      <c r="WXE210" s="83"/>
      <c r="WXF210" s="83"/>
      <c r="WXG210" s="83"/>
      <c r="WXH210" s="83"/>
      <c r="WXI210" s="83"/>
      <c r="WXJ210" s="83"/>
      <c r="WXK210" s="83"/>
      <c r="WXL210" s="83"/>
      <c r="WXM210" s="83"/>
      <c r="WXN210" s="83"/>
      <c r="WXO210" s="83"/>
      <c r="WXP210" s="83"/>
      <c r="WXQ210" s="83"/>
      <c r="WXR210" s="83"/>
      <c r="WXS210" s="83"/>
      <c r="WXT210" s="83"/>
      <c r="WXU210" s="83"/>
      <c r="WXV210" s="83"/>
      <c r="WXW210" s="83"/>
      <c r="WXX210" s="83"/>
      <c r="WXY210" s="83"/>
      <c r="WXZ210" s="83"/>
      <c r="WYA210" s="83"/>
      <c r="WYB210" s="83"/>
      <c r="WYC210" s="83"/>
      <c r="WYD210" s="83"/>
      <c r="WYE210" s="83"/>
      <c r="WYF210" s="83"/>
      <c r="WYG210" s="83"/>
      <c r="WYH210" s="83"/>
      <c r="WYI210" s="83"/>
      <c r="WYJ210" s="83"/>
      <c r="WYK210" s="83"/>
      <c r="WYL210" s="83"/>
      <c r="WYM210" s="83"/>
      <c r="WYN210" s="83"/>
      <c r="WYO210" s="83"/>
      <c r="WYP210" s="83"/>
      <c r="WYQ210" s="83"/>
      <c r="WYR210" s="83"/>
      <c r="WYS210" s="83"/>
      <c r="WYT210" s="83"/>
      <c r="WYU210" s="83"/>
      <c r="WYV210" s="83"/>
      <c r="WYW210" s="83"/>
      <c r="WYX210" s="83"/>
      <c r="WYY210" s="83"/>
      <c r="WYZ210" s="83"/>
      <c r="WZA210" s="83"/>
      <c r="WZB210" s="83"/>
      <c r="WZC210" s="83"/>
      <c r="WZD210" s="83"/>
      <c r="WZE210" s="83"/>
      <c r="WZF210" s="83"/>
      <c r="WZG210" s="83"/>
      <c r="WZH210" s="83"/>
      <c r="WZI210" s="83"/>
      <c r="WZJ210" s="83"/>
      <c r="WZK210" s="83"/>
      <c r="WZL210" s="83"/>
      <c r="WZM210" s="83"/>
      <c r="WZN210" s="83"/>
      <c r="WZO210" s="83"/>
      <c r="WZP210" s="83"/>
      <c r="WZQ210" s="83"/>
      <c r="WZR210" s="83"/>
      <c r="WZS210" s="83"/>
      <c r="WZT210" s="83"/>
      <c r="WZU210" s="83"/>
      <c r="WZV210" s="83"/>
      <c r="WZW210" s="83"/>
      <c r="WZX210" s="83"/>
      <c r="WZY210" s="83"/>
      <c r="WZZ210" s="83"/>
      <c r="XAA210" s="83"/>
      <c r="XAB210" s="83"/>
      <c r="XAC210" s="83"/>
      <c r="XAD210" s="83"/>
      <c r="XAE210" s="83"/>
      <c r="XAF210" s="83"/>
      <c r="XAG210" s="83"/>
      <c r="XAH210" s="83"/>
      <c r="XAI210" s="83"/>
      <c r="XAJ210" s="83"/>
      <c r="XAK210" s="83"/>
      <c r="XAL210" s="83"/>
      <c r="XAM210" s="83"/>
      <c r="XAN210" s="83"/>
      <c r="XAO210" s="83"/>
      <c r="XAP210" s="83"/>
      <c r="XAQ210" s="83"/>
      <c r="XAR210" s="83"/>
      <c r="XAS210" s="83"/>
      <c r="XAT210" s="83"/>
      <c r="XAU210" s="83"/>
      <c r="XAV210" s="83"/>
      <c r="XAW210" s="83"/>
      <c r="XAX210" s="83"/>
      <c r="XAY210" s="83"/>
      <c r="XAZ210" s="83"/>
      <c r="XBA210" s="83"/>
      <c r="XBB210" s="83"/>
      <c r="XBC210" s="83"/>
      <c r="XBD210" s="83"/>
      <c r="XBE210" s="83"/>
      <c r="XBF210" s="83"/>
      <c r="XBG210" s="83"/>
      <c r="XBH210" s="83"/>
      <c r="XBI210" s="83"/>
      <c r="XBJ210" s="83"/>
      <c r="XBK210" s="83"/>
      <c r="XBL210" s="83"/>
      <c r="XBM210" s="83"/>
      <c r="XBN210" s="83"/>
      <c r="XBO210" s="83"/>
      <c r="XBP210" s="83"/>
      <c r="XBQ210" s="83"/>
      <c r="XBR210" s="83"/>
      <c r="XBS210" s="83"/>
      <c r="XBT210" s="83"/>
      <c r="XBU210" s="83"/>
      <c r="XBV210" s="83"/>
      <c r="XBW210" s="83"/>
      <c r="XBX210" s="83"/>
      <c r="XBY210" s="83"/>
      <c r="XBZ210" s="83"/>
      <c r="XCA210" s="83"/>
      <c r="XCB210" s="83"/>
      <c r="XCC210" s="83"/>
      <c r="XCD210" s="83"/>
      <c r="XCE210" s="83"/>
      <c r="XCF210" s="83"/>
      <c r="XCG210" s="83"/>
      <c r="XCH210" s="83"/>
      <c r="XCI210" s="83"/>
      <c r="XCJ210" s="83"/>
      <c r="XCK210" s="83"/>
      <c r="XCL210" s="83"/>
      <c r="XCM210" s="83"/>
      <c r="XCN210" s="83"/>
      <c r="XCO210" s="83"/>
      <c r="XCP210" s="83"/>
      <c r="XCQ210" s="83"/>
      <c r="XCR210" s="83"/>
      <c r="XCS210" s="83"/>
      <c r="XCT210" s="83"/>
      <c r="XCU210" s="83"/>
      <c r="XCV210" s="83"/>
      <c r="XCW210" s="83"/>
      <c r="XCX210" s="83"/>
      <c r="XCY210" s="83"/>
      <c r="XCZ210" s="83"/>
      <c r="XDA210" s="83"/>
      <c r="XDB210" s="83"/>
      <c r="XDC210" s="83"/>
      <c r="XDD210" s="83"/>
      <c r="XDE210" s="83"/>
      <c r="XDF210" s="83"/>
      <c r="XDG210" s="83"/>
      <c r="XDH210" s="83"/>
      <c r="XDI210" s="83"/>
      <c r="XDJ210" s="83"/>
      <c r="XDK210" s="83"/>
      <c r="XDL210" s="83"/>
      <c r="XDM210" s="83"/>
      <c r="XDN210" s="83"/>
      <c r="XDO210" s="83"/>
      <c r="XDP210" s="83"/>
      <c r="XDQ210" s="83"/>
      <c r="XDR210" s="83"/>
      <c r="XDS210" s="83"/>
      <c r="XDT210" s="83"/>
      <c r="XDU210" s="83"/>
      <c r="XDV210" s="83"/>
      <c r="XDW210" s="83"/>
      <c r="XDX210" s="83"/>
      <c r="XDY210" s="83"/>
      <c r="XDZ210" s="83"/>
      <c r="XEA210" s="83"/>
      <c r="XEB210" s="83"/>
      <c r="XEC210" s="83"/>
      <c r="XED210" s="83"/>
      <c r="XEE210" s="83"/>
      <c r="XEF210" s="83"/>
      <c r="XEG210" s="83"/>
      <c r="XEH210" s="83"/>
      <c r="XEI210" s="83"/>
      <c r="XEJ210" s="83"/>
      <c r="XEK210" s="83"/>
      <c r="XEL210" s="83"/>
      <c r="XEM210" s="83"/>
      <c r="XEN210" s="83"/>
      <c r="XEO210" s="83"/>
      <c r="XEP210" s="83"/>
      <c r="XEQ210" s="83"/>
      <c r="XER210" s="83"/>
      <c r="XES210" s="83"/>
      <c r="XET210" s="83"/>
      <c r="XEU210" s="83"/>
      <c r="XEV210" s="83"/>
      <c r="XEW210" s="83"/>
      <c r="XEX210" s="83"/>
      <c r="XEY210" s="83"/>
      <c r="XEZ210" s="83"/>
      <c r="XFA210" s="83"/>
      <c r="XFB210" s="83"/>
      <c r="XFC210" s="83"/>
      <c r="XFD210" s="83"/>
    </row>
    <row r="211" spans="1:16384">
      <c r="A211" s="103" t="s">
        <v>23</v>
      </c>
      <c r="B211" s="90"/>
      <c r="C211" s="92"/>
      <c r="D211" s="92"/>
      <c r="E211" s="92"/>
      <c r="F211" s="93"/>
      <c r="G211" s="92"/>
      <c r="H211" s="92"/>
      <c r="I211" s="104"/>
      <c r="K211" s="82"/>
      <c r="L211" s="82"/>
    </row>
    <row r="212" spans="1:16384" ht="57">
      <c r="A212" s="26" t="s">
        <v>845</v>
      </c>
      <c r="B212" s="5" t="s">
        <v>746</v>
      </c>
      <c r="C212" s="44">
        <v>60000</v>
      </c>
      <c r="D212" s="114" t="s">
        <v>852</v>
      </c>
      <c r="E212" s="114"/>
      <c r="F212" s="31"/>
      <c r="G212" s="7"/>
      <c r="H212" s="7"/>
      <c r="I212" s="54" t="s">
        <v>178</v>
      </c>
      <c r="K212" s="27" t="s">
        <v>506</v>
      </c>
      <c r="L212" s="30">
        <v>8919</v>
      </c>
    </row>
    <row r="213" spans="1:16384" ht="31.5">
      <c r="A213" s="26" t="s">
        <v>505</v>
      </c>
      <c r="B213" s="5" t="s">
        <v>149</v>
      </c>
      <c r="C213" s="44">
        <v>381300</v>
      </c>
      <c r="D213" s="114" t="s">
        <v>852</v>
      </c>
      <c r="E213" s="114"/>
      <c r="F213" s="31"/>
      <c r="G213" s="7"/>
      <c r="H213" s="7"/>
      <c r="I213" s="54" t="s">
        <v>178</v>
      </c>
      <c r="K213" s="27" t="s">
        <v>507</v>
      </c>
      <c r="L213" s="30">
        <v>8919</v>
      </c>
    </row>
    <row r="214" spans="1:16384">
      <c r="A214" s="26"/>
      <c r="B214" s="5"/>
      <c r="C214" s="44"/>
      <c r="D214" s="7"/>
      <c r="E214" s="7"/>
      <c r="F214" s="31"/>
      <c r="G214" s="7"/>
      <c r="H214" s="7"/>
      <c r="I214" s="54"/>
      <c r="K214" s="27"/>
      <c r="L214" s="30"/>
    </row>
    <row r="215" spans="1:16384">
      <c r="A215" s="89"/>
      <c r="B215" s="90"/>
      <c r="C215" s="91"/>
      <c r="D215" s="92"/>
      <c r="E215" s="92"/>
      <c r="F215" s="93"/>
      <c r="G215" s="92"/>
      <c r="H215" s="92"/>
      <c r="I215" s="70"/>
      <c r="K215" s="30"/>
      <c r="L215" s="27"/>
    </row>
    <row r="217" spans="1:16384">
      <c r="A217" s="117" t="s">
        <v>846</v>
      </c>
      <c r="B217" s="117"/>
      <c r="C217" s="117"/>
      <c r="D217" s="117"/>
      <c r="E217" s="117"/>
    </row>
    <row r="218" spans="1:16384">
      <c r="A218" s="117"/>
      <c r="B218" s="117"/>
      <c r="C218" s="117"/>
      <c r="D218" s="117"/>
      <c r="E218" s="117"/>
    </row>
    <row r="222" spans="1:16384" ht="21">
      <c r="A222" s="97" t="s">
        <v>847</v>
      </c>
      <c r="B222" s="98"/>
      <c r="C222" s="98"/>
      <c r="D222" s="98"/>
      <c r="E222" s="98"/>
      <c r="F222" s="119" t="s">
        <v>849</v>
      </c>
      <c r="G222" s="119"/>
      <c r="H222" s="98"/>
      <c r="I222" s="98"/>
    </row>
    <row r="223" spans="1:16384" ht="21">
      <c r="A223" s="99" t="s">
        <v>848</v>
      </c>
      <c r="B223" s="98"/>
      <c r="C223" s="98"/>
      <c r="D223" s="98"/>
      <c r="E223" s="98"/>
      <c r="F223" s="118" t="s">
        <v>850</v>
      </c>
      <c r="G223" s="118"/>
      <c r="H223" s="98"/>
      <c r="I223" s="98"/>
    </row>
  </sheetData>
  <sheetProtection password="CCC5" sheet="1" objects="1" scenarios="1"/>
  <mergeCells count="147">
    <mergeCell ref="D164:E164"/>
    <mergeCell ref="D159:E159"/>
    <mergeCell ref="D160:E160"/>
    <mergeCell ref="D161:E161"/>
    <mergeCell ref="D162:E162"/>
    <mergeCell ref="D163:E163"/>
    <mergeCell ref="D150:E150"/>
    <mergeCell ref="D151:E151"/>
    <mergeCell ref="D153:E153"/>
    <mergeCell ref="D157:E157"/>
    <mergeCell ref="D158:E158"/>
    <mergeCell ref="D143:E143"/>
    <mergeCell ref="D145:E145"/>
    <mergeCell ref="D146:E146"/>
    <mergeCell ref="D148:E148"/>
    <mergeCell ref="D149:E149"/>
    <mergeCell ref="D138:E138"/>
    <mergeCell ref="D139:E139"/>
    <mergeCell ref="D140:E140"/>
    <mergeCell ref="D141:E141"/>
    <mergeCell ref="D142:E14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40:E40"/>
    <mergeCell ref="D32:E32"/>
    <mergeCell ref="D33:E33"/>
    <mergeCell ref="D34:E34"/>
    <mergeCell ref="D35:E35"/>
    <mergeCell ref="D36:E36"/>
    <mergeCell ref="D46:E46"/>
    <mergeCell ref="D47:E47"/>
    <mergeCell ref="D83:E83"/>
    <mergeCell ref="D78:E78"/>
    <mergeCell ref="D79:E79"/>
    <mergeCell ref="D80:E80"/>
    <mergeCell ref="D81:E81"/>
    <mergeCell ref="D82:E82"/>
    <mergeCell ref="D71:E71"/>
    <mergeCell ref="D37:E37"/>
    <mergeCell ref="A217:E218"/>
    <mergeCell ref="F223:G223"/>
    <mergeCell ref="F222:G222"/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14:E14"/>
    <mergeCell ref="D15:E15"/>
    <mergeCell ref="D16:E16"/>
    <mergeCell ref="D43:E43"/>
    <mergeCell ref="D44:E44"/>
    <mergeCell ref="D45:E45"/>
    <mergeCell ref="D73:E73"/>
    <mergeCell ref="D74:E74"/>
    <mergeCell ref="D75:E75"/>
    <mergeCell ref="D17:E17"/>
    <mergeCell ref="D18:E18"/>
    <mergeCell ref="D19:E19"/>
    <mergeCell ref="D20:E20"/>
    <mergeCell ref="D21:E21"/>
    <mergeCell ref="D27:E27"/>
    <mergeCell ref="D29:E29"/>
    <mergeCell ref="D30:E30"/>
    <mergeCell ref="D31:E31"/>
    <mergeCell ref="D22:E22"/>
    <mergeCell ref="D23:E23"/>
    <mergeCell ref="D24:E24"/>
    <mergeCell ref="D25:E25"/>
    <mergeCell ref="D26:E26"/>
    <mergeCell ref="D213:E213"/>
    <mergeCell ref="D212:E212"/>
    <mergeCell ref="D209:E209"/>
    <mergeCell ref="D208:E208"/>
    <mergeCell ref="D50:E50"/>
    <mergeCell ref="D59:E59"/>
    <mergeCell ref="D60:E60"/>
    <mergeCell ref="D61:E61"/>
    <mergeCell ref="D62:E62"/>
    <mergeCell ref="D63:E63"/>
    <mergeCell ref="D57:E57"/>
    <mergeCell ref="D154:E154"/>
    <mergeCell ref="D156:E156"/>
    <mergeCell ref="D70:E70"/>
    <mergeCell ref="D72:E72"/>
    <mergeCell ref="D196:E196"/>
    <mergeCell ref="D195:E195"/>
    <mergeCell ref="D76:E76"/>
    <mergeCell ref="D77:E77"/>
    <mergeCell ref="D84:E84"/>
    <mergeCell ref="D85:E85"/>
    <mergeCell ref="D86:E86"/>
    <mergeCell ref="D87:E87"/>
    <mergeCell ref="D93:E93"/>
  </mergeCells>
  <pageMargins left="0.7" right="0.7" top="0.25" bottom="0.47" header="0.2" footer="0.26"/>
  <pageSetup paperSize="119" scale="79" orientation="landscape" horizontalDpi="300" verticalDpi="300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topLeftCell="A41" workbookViewId="0">
      <selection activeCell="C52" sqref="C52"/>
    </sheetView>
  </sheetViews>
  <sheetFormatPr defaultRowHeight="15.75"/>
  <cols>
    <col min="1" max="1" width="42.85546875" style="123" customWidth="1"/>
    <col min="2" max="2" width="19.7109375" style="120" bestFit="1" customWidth="1"/>
    <col min="3" max="3" width="21.140625" style="120" bestFit="1" customWidth="1"/>
    <col min="4" max="4" width="13.28515625" style="120" customWidth="1"/>
    <col min="5" max="5" width="13.140625" style="120" customWidth="1"/>
    <col min="6" max="6" width="12.7109375" style="120" customWidth="1"/>
    <col min="7" max="7" width="21.140625" style="120" bestFit="1" customWidth="1"/>
    <col min="8" max="8" width="9.140625" style="121"/>
    <col min="9" max="9" width="15.7109375" style="122" bestFit="1" customWidth="1"/>
    <col min="10" max="16384" width="9.140625" style="121"/>
  </cols>
  <sheetData>
    <row r="1" spans="1:9">
      <c r="A1" s="120" t="s">
        <v>856</v>
      </c>
    </row>
    <row r="2" spans="1:9">
      <c r="A2" s="123" t="s">
        <v>857</v>
      </c>
    </row>
    <row r="5" spans="1:9" ht="18.75">
      <c r="A5" s="124" t="s">
        <v>858</v>
      </c>
      <c r="B5" s="124"/>
      <c r="C5" s="124"/>
      <c r="D5" s="124"/>
      <c r="E5" s="124"/>
      <c r="F5" s="124"/>
      <c r="G5" s="124"/>
    </row>
    <row r="6" spans="1:9" ht="18.75">
      <c r="A6" s="125" t="s">
        <v>859</v>
      </c>
      <c r="B6" s="125"/>
      <c r="C6" s="125"/>
      <c r="D6" s="125"/>
      <c r="E6" s="125"/>
      <c r="F6" s="125"/>
      <c r="G6" s="125"/>
    </row>
    <row r="7" spans="1:9" ht="18.75">
      <c r="A7" s="125" t="s">
        <v>276</v>
      </c>
      <c r="B7" s="125"/>
      <c r="C7" s="125"/>
      <c r="D7" s="125"/>
      <c r="E7" s="125"/>
      <c r="F7" s="125"/>
      <c r="G7" s="125"/>
    </row>
    <row r="8" spans="1:9" ht="18.75">
      <c r="A8" s="125"/>
      <c r="B8" s="125"/>
      <c r="C8" s="125"/>
      <c r="D8" s="125"/>
      <c r="E8" s="125"/>
      <c r="F8" s="125"/>
      <c r="G8" s="125"/>
    </row>
    <row r="9" spans="1:9" s="130" customFormat="1">
      <c r="A9" s="126"/>
      <c r="B9" s="127" t="s">
        <v>860</v>
      </c>
      <c r="C9" s="128"/>
      <c r="D9" s="129"/>
      <c r="E9" s="126"/>
      <c r="F9" s="126"/>
      <c r="G9" s="126"/>
      <c r="I9" s="131"/>
    </row>
    <row r="10" spans="1:9" s="130" customFormat="1" ht="31.5">
      <c r="A10" s="132" t="s">
        <v>861</v>
      </c>
      <c r="B10" s="133" t="s">
        <v>862</v>
      </c>
      <c r="C10" s="133" t="s">
        <v>863</v>
      </c>
      <c r="D10" s="134" t="s">
        <v>864</v>
      </c>
      <c r="E10" s="135" t="s">
        <v>865</v>
      </c>
      <c r="F10" s="135" t="s">
        <v>866</v>
      </c>
      <c r="G10" s="135" t="s">
        <v>867</v>
      </c>
      <c r="I10" s="131"/>
    </row>
    <row r="11" spans="1:9" s="130" customFormat="1">
      <c r="A11" s="132"/>
      <c r="B11" s="135" t="s">
        <v>868</v>
      </c>
      <c r="C11" s="136">
        <v>0.7</v>
      </c>
      <c r="D11" s="135"/>
      <c r="E11" s="135"/>
      <c r="F11" s="135"/>
      <c r="G11" s="135"/>
      <c r="I11" s="131"/>
    </row>
    <row r="12" spans="1:9" s="130" customFormat="1">
      <c r="A12" s="137"/>
      <c r="B12" s="138">
        <v>0.3</v>
      </c>
      <c r="C12" s="137"/>
      <c r="D12" s="137"/>
      <c r="E12" s="137"/>
      <c r="F12" s="137"/>
      <c r="G12" s="137"/>
      <c r="I12" s="131"/>
    </row>
    <row r="13" spans="1:9" ht="18.75">
      <c r="A13" s="139" t="s">
        <v>869</v>
      </c>
      <c r="B13" s="140"/>
      <c r="C13" s="140"/>
      <c r="D13" s="140"/>
      <c r="E13" s="140"/>
      <c r="F13" s="140"/>
      <c r="G13" s="140"/>
    </row>
    <row r="14" spans="1:9" ht="18.75">
      <c r="A14" s="141" t="s">
        <v>870</v>
      </c>
      <c r="B14" s="142">
        <v>31714626.149999999</v>
      </c>
      <c r="C14" s="142">
        <f>34238473.5+34238473.5+3000000+34238473.5-B14</f>
        <v>74000794.349999994</v>
      </c>
      <c r="D14" s="142"/>
      <c r="E14" s="142"/>
      <c r="F14" s="142"/>
      <c r="G14" s="142">
        <f t="shared" ref="G14:G19" si="0">SUM(B14:F14)</f>
        <v>105715420.5</v>
      </c>
    </row>
    <row r="15" spans="1:9" ht="18.75">
      <c r="A15" s="139" t="s">
        <v>871</v>
      </c>
      <c r="B15" s="140"/>
      <c r="C15" s="140"/>
      <c r="D15" s="140"/>
      <c r="E15" s="140"/>
      <c r="F15" s="140"/>
      <c r="G15" s="142">
        <f t="shared" si="0"/>
        <v>0</v>
      </c>
    </row>
    <row r="16" spans="1:9" ht="37.5">
      <c r="A16" s="139" t="s">
        <v>872</v>
      </c>
      <c r="B16" s="140"/>
      <c r="C16" s="143">
        <v>45024785.739999995</v>
      </c>
      <c r="D16" s="140"/>
      <c r="E16" s="140"/>
      <c r="F16" s="140"/>
      <c r="G16" s="142">
        <f t="shared" si="0"/>
        <v>45024785.739999995</v>
      </c>
    </row>
    <row r="17" spans="1:9" ht="18.75">
      <c r="A17" s="139" t="s">
        <v>873</v>
      </c>
      <c r="B17" s="140"/>
      <c r="C17" s="140"/>
      <c r="D17" s="140"/>
      <c r="E17" s="140"/>
      <c r="F17" s="140"/>
      <c r="G17" s="142">
        <f t="shared" si="0"/>
        <v>0</v>
      </c>
    </row>
    <row r="18" spans="1:9" ht="18.75">
      <c r="A18" s="144" t="s">
        <v>874</v>
      </c>
      <c r="B18" s="140"/>
      <c r="C18" s="140"/>
      <c r="D18" s="140"/>
      <c r="E18" s="140"/>
      <c r="F18" s="140"/>
      <c r="G18" s="142">
        <f t="shared" si="0"/>
        <v>0</v>
      </c>
    </row>
    <row r="19" spans="1:9" ht="18.75">
      <c r="A19" s="145" t="s">
        <v>875</v>
      </c>
      <c r="B19" s="146">
        <f>SUM(B14:B18)</f>
        <v>31714626.149999999</v>
      </c>
      <c r="C19" s="146">
        <f>SUM(C14:C18)</f>
        <v>119025580.08999999</v>
      </c>
      <c r="D19" s="146">
        <f>SUM(D14:D18)</f>
        <v>0</v>
      </c>
      <c r="E19" s="146">
        <f>SUM(E14:E18)</f>
        <v>0</v>
      </c>
      <c r="F19" s="146">
        <f>SUM(F14:F18)</f>
        <v>0</v>
      </c>
      <c r="G19" s="147">
        <f t="shared" si="0"/>
        <v>150740206.23999998</v>
      </c>
    </row>
    <row r="20" spans="1:9" ht="18.75">
      <c r="A20" s="148"/>
      <c r="B20" s="149"/>
      <c r="C20" s="149"/>
      <c r="D20" s="149"/>
      <c r="E20" s="149"/>
      <c r="F20" s="149"/>
      <c r="G20" s="150"/>
    </row>
    <row r="21" spans="1:9" ht="18.75">
      <c r="A21" s="151" t="s">
        <v>876</v>
      </c>
      <c r="B21" s="152"/>
      <c r="C21" s="152"/>
      <c r="D21" s="152"/>
      <c r="E21" s="152"/>
      <c r="F21" s="152"/>
      <c r="G21" s="153"/>
    </row>
    <row r="22" spans="1:9" s="120" customFormat="1" ht="18.75">
      <c r="A22" s="139" t="s">
        <v>877</v>
      </c>
      <c r="B22" s="143"/>
      <c r="C22" s="143"/>
      <c r="D22" s="140"/>
      <c r="E22" s="140"/>
      <c r="F22" s="140"/>
      <c r="G22" s="142">
        <f t="shared" ref="G22:G45" si="1">SUM(B22:F22)</f>
        <v>0</v>
      </c>
      <c r="I22" s="154"/>
    </row>
    <row r="23" spans="1:9" s="120" customFormat="1" ht="18.75">
      <c r="A23" s="139" t="s">
        <v>878</v>
      </c>
      <c r="B23" s="143"/>
      <c r="C23" s="143"/>
      <c r="D23" s="140"/>
      <c r="E23" s="140"/>
      <c r="F23" s="140"/>
      <c r="G23" s="142">
        <f t="shared" si="1"/>
        <v>0</v>
      </c>
      <c r="I23" s="154"/>
    </row>
    <row r="24" spans="1:9" s="120" customFormat="1" ht="18.75">
      <c r="A24" s="139" t="s">
        <v>879</v>
      </c>
      <c r="B24" s="140"/>
      <c r="C24" s="140">
        <f>256400+3000</f>
        <v>259400</v>
      </c>
      <c r="D24" s="140"/>
      <c r="E24" s="140"/>
      <c r="F24" s="140"/>
      <c r="G24" s="142">
        <f t="shared" si="1"/>
        <v>259400</v>
      </c>
      <c r="I24" s="154"/>
    </row>
    <row r="25" spans="1:9" s="120" customFormat="1" ht="18.75">
      <c r="A25" s="139" t="s">
        <v>880</v>
      </c>
      <c r="B25" s="140"/>
      <c r="C25" s="140">
        <v>60550</v>
      </c>
      <c r="D25" s="140"/>
      <c r="E25" s="140"/>
      <c r="F25" s="140"/>
      <c r="G25" s="142">
        <f t="shared" si="1"/>
        <v>60550</v>
      </c>
      <c r="I25" s="154"/>
    </row>
    <row r="26" spans="1:9" s="120" customFormat="1" ht="18.75">
      <c r="A26" s="139" t="s">
        <v>881</v>
      </c>
      <c r="B26" s="143"/>
      <c r="C26" s="143"/>
      <c r="D26" s="140"/>
      <c r="E26" s="140"/>
      <c r="F26" s="140"/>
      <c r="G26" s="142">
        <f t="shared" si="1"/>
        <v>0</v>
      </c>
      <c r="I26" s="154"/>
    </row>
    <row r="27" spans="1:9" s="120" customFormat="1" ht="75">
      <c r="A27" s="139" t="s">
        <v>882</v>
      </c>
      <c r="B27" s="140"/>
      <c r="C27" s="140"/>
      <c r="D27" s="140"/>
      <c r="E27" s="140"/>
      <c r="F27" s="140"/>
      <c r="G27" s="142">
        <f t="shared" si="1"/>
        <v>0</v>
      </c>
      <c r="I27" s="154"/>
    </row>
    <row r="28" spans="1:9" s="120" customFormat="1" ht="18.75">
      <c r="A28" s="139" t="s">
        <v>883</v>
      </c>
      <c r="B28" s="143"/>
      <c r="C28" s="143"/>
      <c r="D28" s="140"/>
      <c r="E28" s="140"/>
      <c r="F28" s="140"/>
      <c r="G28" s="142">
        <f t="shared" si="1"/>
        <v>0</v>
      </c>
      <c r="I28" s="154"/>
    </row>
    <row r="29" spans="1:9" s="120" customFormat="1" ht="18.75">
      <c r="A29" s="139" t="s">
        <v>884</v>
      </c>
      <c r="B29" s="140"/>
      <c r="C29" s="140"/>
      <c r="D29" s="140"/>
      <c r="E29" s="140"/>
      <c r="F29" s="140"/>
      <c r="G29" s="142">
        <f t="shared" si="1"/>
        <v>0</v>
      </c>
      <c r="I29" s="154"/>
    </row>
    <row r="30" spans="1:9" s="120" customFormat="1" ht="18.75">
      <c r="A30" s="139" t="s">
        <v>885</v>
      </c>
      <c r="B30" s="143"/>
      <c r="C30" s="143"/>
      <c r="D30" s="140"/>
      <c r="E30" s="140"/>
      <c r="F30" s="140"/>
      <c r="G30" s="142">
        <f t="shared" si="1"/>
        <v>0</v>
      </c>
      <c r="I30" s="154"/>
    </row>
    <row r="31" spans="1:9" s="120" customFormat="1" ht="37.5">
      <c r="A31" s="139" t="s">
        <v>886</v>
      </c>
      <c r="B31" s="140">
        <f>1126000+50000</f>
        <v>1176000</v>
      </c>
      <c r="C31" s="140">
        <f>6402297+28027934</f>
        <v>34430231</v>
      </c>
      <c r="D31" s="140"/>
      <c r="E31" s="140"/>
      <c r="F31" s="140"/>
      <c r="G31" s="142">
        <f t="shared" si="1"/>
        <v>35606231</v>
      </c>
      <c r="I31" s="154"/>
    </row>
    <row r="32" spans="1:9" s="120" customFormat="1" ht="18.75">
      <c r="A32" s="139" t="s">
        <v>887</v>
      </c>
      <c r="B32" s="140"/>
      <c r="C32" s="140">
        <f>64010.28+360+12540</f>
        <v>76910.28</v>
      </c>
      <c r="D32" s="140"/>
      <c r="E32" s="140"/>
      <c r="F32" s="140"/>
      <c r="G32" s="142">
        <f t="shared" si="1"/>
        <v>76910.28</v>
      </c>
      <c r="I32" s="154"/>
    </row>
    <row r="33" spans="1:9" s="120" customFormat="1" ht="18.75">
      <c r="A33" s="139" t="s">
        <v>888</v>
      </c>
      <c r="B33" s="140"/>
      <c r="C33" s="140"/>
      <c r="D33" s="140"/>
      <c r="E33" s="140"/>
      <c r="F33" s="140"/>
      <c r="G33" s="142">
        <f t="shared" si="1"/>
        <v>0</v>
      </c>
      <c r="I33" s="154"/>
    </row>
    <row r="34" spans="1:9" s="120" customFormat="1" ht="18.75">
      <c r="A34" s="139" t="s">
        <v>889</v>
      </c>
      <c r="B34" s="140"/>
      <c r="C34" s="140">
        <v>185302.5</v>
      </c>
      <c r="D34" s="140"/>
      <c r="E34" s="140"/>
      <c r="F34" s="140"/>
      <c r="G34" s="142">
        <f t="shared" si="1"/>
        <v>185302.5</v>
      </c>
      <c r="I34" s="154"/>
    </row>
    <row r="35" spans="1:9" s="120" customFormat="1" ht="18.75">
      <c r="A35" s="139" t="s">
        <v>890</v>
      </c>
      <c r="B35" s="140"/>
      <c r="C35" s="140">
        <f>1899000+2995000</f>
        <v>4894000</v>
      </c>
      <c r="D35" s="140"/>
      <c r="E35" s="140"/>
      <c r="F35" s="140"/>
      <c r="G35" s="142">
        <f t="shared" si="1"/>
        <v>4894000</v>
      </c>
      <c r="I35" s="154"/>
    </row>
    <row r="36" spans="1:9" s="120" customFormat="1" ht="18.75">
      <c r="A36" s="139" t="s">
        <v>891</v>
      </c>
      <c r="B36" s="140"/>
      <c r="C36" s="140">
        <f>1741000+335000</f>
        <v>2076000</v>
      </c>
      <c r="D36" s="140"/>
      <c r="E36" s="140"/>
      <c r="F36" s="140"/>
      <c r="G36" s="142">
        <f t="shared" si="1"/>
        <v>2076000</v>
      </c>
      <c r="I36" s="154"/>
    </row>
    <row r="37" spans="1:9" s="120" customFormat="1" ht="18.75">
      <c r="A37" s="139" t="s">
        <v>892</v>
      </c>
      <c r="B37" s="140"/>
      <c r="C37" s="140">
        <f>4663000+1889920</f>
        <v>6552920</v>
      </c>
      <c r="D37" s="140"/>
      <c r="E37" s="140"/>
      <c r="F37" s="140"/>
      <c r="G37" s="142"/>
      <c r="I37" s="154"/>
    </row>
    <row r="38" spans="1:9" s="120" customFormat="1" ht="37.5">
      <c r="A38" s="139" t="s">
        <v>893</v>
      </c>
      <c r="B38" s="140"/>
      <c r="C38" s="140"/>
      <c r="D38" s="140"/>
      <c r="E38" s="140"/>
      <c r="F38" s="140"/>
      <c r="G38" s="142">
        <f t="shared" si="1"/>
        <v>0</v>
      </c>
      <c r="I38" s="154"/>
    </row>
    <row r="39" spans="1:9" s="120" customFormat="1" ht="18.75">
      <c r="A39" s="139" t="s">
        <v>894</v>
      </c>
      <c r="B39" s="140"/>
      <c r="C39" s="140"/>
      <c r="D39" s="140"/>
      <c r="E39" s="140"/>
      <c r="F39" s="140"/>
      <c r="G39" s="142">
        <f t="shared" si="1"/>
        <v>0</v>
      </c>
      <c r="I39" s="154"/>
    </row>
    <row r="40" spans="1:9" s="120" customFormat="1" ht="18.75">
      <c r="A40" s="139" t="s">
        <v>895</v>
      </c>
      <c r="B40" s="140"/>
      <c r="C40" s="140"/>
      <c r="D40" s="140"/>
      <c r="E40" s="140"/>
      <c r="F40" s="140"/>
      <c r="G40" s="142">
        <f t="shared" si="1"/>
        <v>0</v>
      </c>
      <c r="I40" s="154"/>
    </row>
    <row r="41" spans="1:9" s="120" customFormat="1" ht="18.75">
      <c r="A41" s="139" t="s">
        <v>896</v>
      </c>
      <c r="B41" s="140"/>
      <c r="C41" s="140">
        <f>119855.73+486211.9</f>
        <v>606067.63</v>
      </c>
      <c r="D41" s="140"/>
      <c r="E41" s="140"/>
      <c r="F41" s="140"/>
      <c r="G41" s="142">
        <f t="shared" si="1"/>
        <v>606067.63</v>
      </c>
      <c r="I41" s="154"/>
    </row>
    <row r="42" spans="1:9" s="120" customFormat="1" ht="18.75">
      <c r="A42" s="139" t="s">
        <v>897</v>
      </c>
      <c r="B42" s="140"/>
      <c r="C42" s="140"/>
      <c r="D42" s="140"/>
      <c r="E42" s="140"/>
      <c r="F42" s="140"/>
      <c r="G42" s="142">
        <f t="shared" si="1"/>
        <v>0</v>
      </c>
      <c r="I42" s="154"/>
    </row>
    <row r="43" spans="1:9" s="120" customFormat="1" ht="56.25">
      <c r="A43" s="139" t="s">
        <v>898</v>
      </c>
      <c r="B43" s="140"/>
      <c r="C43" s="140">
        <v>22842547</v>
      </c>
      <c r="D43" s="140"/>
      <c r="E43" s="140"/>
      <c r="F43" s="140"/>
      <c r="G43" s="142">
        <f t="shared" si="1"/>
        <v>22842547</v>
      </c>
      <c r="I43" s="154"/>
    </row>
    <row r="44" spans="1:9" s="120" customFormat="1" ht="37.5">
      <c r="A44" s="139" t="s">
        <v>899</v>
      </c>
      <c r="B44" s="140"/>
      <c r="C44" s="140">
        <f>17400+32400+17400</f>
        <v>67200</v>
      </c>
      <c r="D44" s="140"/>
      <c r="E44" s="140"/>
      <c r="F44" s="140"/>
      <c r="G44" s="142">
        <f t="shared" si="1"/>
        <v>67200</v>
      </c>
      <c r="I44" s="154"/>
    </row>
    <row r="45" spans="1:9" s="120" customFormat="1" ht="18.75">
      <c r="A45" s="145" t="s">
        <v>900</v>
      </c>
      <c r="B45" s="155">
        <f>SUM(B22:B44)</f>
        <v>1176000</v>
      </c>
      <c r="C45" s="155">
        <f>SUM(C22:C44)</f>
        <v>72051128.409999996</v>
      </c>
      <c r="D45" s="155">
        <f>SUM(D22:D31)</f>
        <v>0</v>
      </c>
      <c r="E45" s="155">
        <f>SUM(E22:E31)</f>
        <v>0</v>
      </c>
      <c r="F45" s="155">
        <f>SUM(F22:F31)</f>
        <v>0</v>
      </c>
      <c r="G45" s="147">
        <f t="shared" si="1"/>
        <v>73227128.409999996</v>
      </c>
      <c r="I45" s="154"/>
    </row>
    <row r="46" spans="1:9" s="120" customFormat="1" ht="19.5" thickBot="1">
      <c r="A46" s="156" t="s">
        <v>901</v>
      </c>
      <c r="B46" s="157">
        <f>B19-B45</f>
        <v>30538626.149999999</v>
      </c>
      <c r="C46" s="157">
        <f>C19-C45</f>
        <v>46974451.679999992</v>
      </c>
      <c r="D46" s="157">
        <f>D19-D45</f>
        <v>0</v>
      </c>
      <c r="E46" s="157">
        <f>E19-E45</f>
        <v>0</v>
      </c>
      <c r="F46" s="157">
        <f>F19-F45</f>
        <v>0</v>
      </c>
      <c r="G46" s="158">
        <f>SUM(B46:F46)</f>
        <v>77513077.829999983</v>
      </c>
      <c r="I46" s="154"/>
    </row>
    <row r="47" spans="1:9" ht="16.5" thickTop="1"/>
    <row r="48" spans="1:9" ht="18.75">
      <c r="A48" s="159" t="s">
        <v>902</v>
      </c>
      <c r="B48" s="159"/>
      <c r="C48" s="159"/>
      <c r="D48" s="159"/>
    </row>
    <row r="49" spans="1:10" ht="18.75">
      <c r="A49" s="159" t="s">
        <v>903</v>
      </c>
      <c r="B49" s="159"/>
      <c r="C49" s="159"/>
      <c r="D49" s="159"/>
    </row>
    <row r="50" spans="1:10" s="162" customFormat="1" ht="18.75">
      <c r="A50" s="160"/>
      <c r="B50" s="160"/>
      <c r="C50" s="161"/>
      <c r="D50" s="160"/>
      <c r="H50" s="163"/>
      <c r="I50" s="164"/>
      <c r="J50" s="163"/>
    </row>
    <row r="51" spans="1:10" s="162" customFormat="1" ht="18.75">
      <c r="A51" s="160"/>
      <c r="B51" s="165"/>
      <c r="C51" s="161"/>
      <c r="D51" s="160"/>
      <c r="H51" s="163"/>
      <c r="I51" s="164"/>
      <c r="J51" s="163"/>
    </row>
    <row r="52" spans="1:10" s="162" customFormat="1" ht="15.75" customHeight="1">
      <c r="A52" s="166"/>
      <c r="B52" s="160"/>
      <c r="C52" s="160"/>
      <c r="D52" s="160"/>
      <c r="H52" s="163"/>
      <c r="I52" s="164"/>
      <c r="J52" s="163"/>
    </row>
    <row r="53" spans="1:10" ht="21">
      <c r="A53" s="167"/>
      <c r="B53" s="159"/>
      <c r="C53" s="168"/>
      <c r="D53" s="121"/>
      <c r="E53" s="169" t="s">
        <v>904</v>
      </c>
      <c r="F53" s="170"/>
    </row>
    <row r="54" spans="1:10" ht="21">
      <c r="A54" s="167"/>
      <c r="B54" s="159"/>
      <c r="C54" s="159"/>
      <c r="D54" s="121"/>
      <c r="E54" s="171" t="s">
        <v>848</v>
      </c>
      <c r="F54" s="170"/>
    </row>
  </sheetData>
  <sheetProtection password="CCC5" sheet="1" objects="1" scenarios="1"/>
  <mergeCells count="6">
    <mergeCell ref="A5:G5"/>
    <mergeCell ref="A6:G6"/>
    <mergeCell ref="A7:G7"/>
    <mergeCell ref="A8:G8"/>
    <mergeCell ref="B9:C9"/>
    <mergeCell ref="A10:A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topLeftCell="A40" workbookViewId="0">
      <selection activeCell="J50" sqref="J50"/>
    </sheetView>
  </sheetViews>
  <sheetFormatPr defaultRowHeight="15.75"/>
  <cols>
    <col min="1" max="8" width="9.140625" style="1"/>
    <col min="9" max="9" width="19.5703125" style="1" customWidth="1"/>
    <col min="10" max="16384" width="9.140625" style="1"/>
  </cols>
  <sheetData>
    <row r="1" spans="1:11">
      <c r="A1" s="1" t="s">
        <v>905</v>
      </c>
    </row>
    <row r="2" spans="1:11">
      <c r="A2" s="1" t="s">
        <v>906</v>
      </c>
    </row>
    <row r="5" spans="1:11">
      <c r="A5" s="172" t="s">
        <v>907</v>
      </c>
      <c r="B5" s="172"/>
      <c r="C5" s="172"/>
      <c r="D5" s="172"/>
      <c r="E5" s="172"/>
      <c r="F5" s="172"/>
      <c r="G5" s="172"/>
      <c r="H5" s="172"/>
      <c r="I5" s="172"/>
      <c r="J5" s="173"/>
      <c r="K5" s="173"/>
    </row>
    <row r="6" spans="1:11">
      <c r="A6" s="172" t="s">
        <v>908</v>
      </c>
      <c r="B6" s="172"/>
      <c r="C6" s="172"/>
      <c r="D6" s="172"/>
      <c r="E6" s="172"/>
      <c r="F6" s="172"/>
      <c r="G6" s="172"/>
      <c r="H6" s="172"/>
      <c r="I6" s="172"/>
      <c r="J6" s="173"/>
      <c r="K6" s="173"/>
    </row>
    <row r="9" spans="1:11">
      <c r="A9" s="1" t="s">
        <v>909</v>
      </c>
      <c r="D9" s="174" t="s">
        <v>910</v>
      </c>
    </row>
    <row r="11" spans="1:11">
      <c r="A11" s="1" t="s">
        <v>911</v>
      </c>
      <c r="I11" s="175">
        <v>141606203.88999999</v>
      </c>
    </row>
    <row r="13" spans="1:11">
      <c r="A13" s="1" t="s">
        <v>912</v>
      </c>
      <c r="B13" s="1" t="s">
        <v>913</v>
      </c>
    </row>
    <row r="16" spans="1:11">
      <c r="B16" s="1" t="s">
        <v>914</v>
      </c>
      <c r="I16" s="106"/>
    </row>
    <row r="17" spans="2:9">
      <c r="B17" s="176"/>
      <c r="C17" s="176"/>
      <c r="D17" s="176"/>
      <c r="E17" s="176"/>
      <c r="F17" s="176"/>
      <c r="I17" s="177" t="s">
        <v>915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916</v>
      </c>
    </row>
    <row r="22" spans="2:9">
      <c r="B22" s="176"/>
      <c r="C22" s="176"/>
      <c r="D22" s="176"/>
      <c r="E22" s="176"/>
      <c r="F22" s="176"/>
      <c r="I22" s="178">
        <v>83965041.969999999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917</v>
      </c>
    </row>
    <row r="27" spans="2:9">
      <c r="B27" s="176"/>
      <c r="C27" s="176"/>
      <c r="D27" s="176"/>
      <c r="E27" s="176"/>
      <c r="F27" s="176"/>
      <c r="I27" s="177">
        <v>42552178.280000001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79"/>
      <c r="C30" s="179"/>
      <c r="D30" s="179"/>
      <c r="E30" s="179"/>
      <c r="F30" s="179"/>
      <c r="G30" s="179"/>
      <c r="H30" s="179"/>
      <c r="I30" s="179"/>
    </row>
    <row r="31" spans="2:9">
      <c r="B31" s="1" t="s">
        <v>918</v>
      </c>
    </row>
    <row r="32" spans="2:9">
      <c r="B32" s="176"/>
      <c r="C32" s="176"/>
      <c r="D32" s="176"/>
      <c r="E32" s="176"/>
      <c r="F32" s="176"/>
      <c r="I32" s="177" t="s">
        <v>915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919</v>
      </c>
      <c r="I36" s="180">
        <f>SUM(I22,I17,I27,I32)</f>
        <v>126517220.25</v>
      </c>
    </row>
    <row r="37" spans="1:9" ht="16.5" thickBot="1">
      <c r="A37" s="1" t="s">
        <v>920</v>
      </c>
      <c r="I37" s="181">
        <f>I11-I36</f>
        <v>15088983.639999986</v>
      </c>
    </row>
    <row r="38" spans="1:9" ht="16.5" thickTop="1">
      <c r="I38" s="182"/>
    </row>
    <row r="40" spans="1:9">
      <c r="F40" s="1" t="s">
        <v>921</v>
      </c>
    </row>
    <row r="41" spans="1:9">
      <c r="F41" s="1" t="s">
        <v>922</v>
      </c>
    </row>
    <row r="42" spans="1:9">
      <c r="F42" s="1" t="s">
        <v>923</v>
      </c>
    </row>
    <row r="43" spans="1:9">
      <c r="F43" s="1" t="s">
        <v>924</v>
      </c>
    </row>
    <row r="47" spans="1:9">
      <c r="F47" s="183" t="s">
        <v>904</v>
      </c>
    </row>
    <row r="48" spans="1:9">
      <c r="F48" s="1" t="s">
        <v>848</v>
      </c>
      <c r="G48" s="183"/>
    </row>
    <row r="49" spans="6:7">
      <c r="G49" s="184"/>
    </row>
    <row r="53" spans="6:7">
      <c r="F53" s="183" t="s">
        <v>849</v>
      </c>
    </row>
    <row r="54" spans="6:7">
      <c r="F54" s="1" t="s">
        <v>925</v>
      </c>
    </row>
  </sheetData>
  <sheetProtection password="CCC5" sheet="1" objects="1" scenarios="1"/>
  <mergeCells count="2">
    <mergeCell ref="A5:I5"/>
    <mergeCell ref="A6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topLeftCell="A43" workbookViewId="0">
      <selection activeCell="K65" sqref="K65"/>
    </sheetView>
  </sheetViews>
  <sheetFormatPr defaultRowHeight="14.25"/>
  <cols>
    <col min="1" max="1" width="3.42578125" style="186" customWidth="1"/>
    <col min="2" max="2" width="4" style="186" customWidth="1"/>
    <col min="3" max="6" width="9.140625" style="186"/>
    <col min="7" max="7" width="3.28515625" style="186" customWidth="1"/>
    <col min="8" max="8" width="11.5703125" style="186" customWidth="1"/>
    <col min="9" max="9" width="19" style="186" customWidth="1"/>
    <col min="10" max="10" width="19.5703125" style="186" customWidth="1"/>
    <col min="11" max="11" width="9.140625" style="186"/>
    <col min="12" max="12" width="18.85546875" style="187" customWidth="1"/>
    <col min="13" max="13" width="21" style="187" customWidth="1"/>
    <col min="14" max="255" width="9.140625" style="186"/>
    <col min="256" max="256" width="3.42578125" style="186" customWidth="1"/>
    <col min="257" max="257" width="4" style="186" customWidth="1"/>
    <col min="258" max="261" width="9.140625" style="186"/>
    <col min="262" max="262" width="3.28515625" style="186" customWidth="1"/>
    <col min="263" max="263" width="11.5703125" style="186" customWidth="1"/>
    <col min="264" max="264" width="19" style="186" customWidth="1"/>
    <col min="265" max="265" width="19.5703125" style="186" customWidth="1"/>
    <col min="266" max="267" width="9.140625" style="186"/>
    <col min="268" max="268" width="14" style="186" customWidth="1"/>
    <col min="269" max="511" width="9.140625" style="186"/>
    <col min="512" max="512" width="3.42578125" style="186" customWidth="1"/>
    <col min="513" max="513" width="4" style="186" customWidth="1"/>
    <col min="514" max="517" width="9.140625" style="186"/>
    <col min="518" max="518" width="3.28515625" style="186" customWidth="1"/>
    <col min="519" max="519" width="11.5703125" style="186" customWidth="1"/>
    <col min="520" max="520" width="19" style="186" customWidth="1"/>
    <col min="521" max="521" width="19.5703125" style="186" customWidth="1"/>
    <col min="522" max="523" width="9.140625" style="186"/>
    <col min="524" max="524" width="14" style="186" customWidth="1"/>
    <col min="525" max="767" width="9.140625" style="186"/>
    <col min="768" max="768" width="3.42578125" style="186" customWidth="1"/>
    <col min="769" max="769" width="4" style="186" customWidth="1"/>
    <col min="770" max="773" width="9.140625" style="186"/>
    <col min="774" max="774" width="3.28515625" style="186" customWidth="1"/>
    <col min="775" max="775" width="11.5703125" style="186" customWidth="1"/>
    <col min="776" max="776" width="19" style="186" customWidth="1"/>
    <col min="777" max="777" width="19.5703125" style="186" customWidth="1"/>
    <col min="778" max="779" width="9.140625" style="186"/>
    <col min="780" max="780" width="14" style="186" customWidth="1"/>
    <col min="781" max="1023" width="9.140625" style="186"/>
    <col min="1024" max="1024" width="3.42578125" style="186" customWidth="1"/>
    <col min="1025" max="1025" width="4" style="186" customWidth="1"/>
    <col min="1026" max="1029" width="9.140625" style="186"/>
    <col min="1030" max="1030" width="3.28515625" style="186" customWidth="1"/>
    <col min="1031" max="1031" width="11.5703125" style="186" customWidth="1"/>
    <col min="1032" max="1032" width="19" style="186" customWidth="1"/>
    <col min="1033" max="1033" width="19.5703125" style="186" customWidth="1"/>
    <col min="1034" max="1035" width="9.140625" style="186"/>
    <col min="1036" max="1036" width="14" style="186" customWidth="1"/>
    <col min="1037" max="1279" width="9.140625" style="186"/>
    <col min="1280" max="1280" width="3.42578125" style="186" customWidth="1"/>
    <col min="1281" max="1281" width="4" style="186" customWidth="1"/>
    <col min="1282" max="1285" width="9.140625" style="186"/>
    <col min="1286" max="1286" width="3.28515625" style="186" customWidth="1"/>
    <col min="1287" max="1287" width="11.5703125" style="186" customWidth="1"/>
    <col min="1288" max="1288" width="19" style="186" customWidth="1"/>
    <col min="1289" max="1289" width="19.5703125" style="186" customWidth="1"/>
    <col min="1290" max="1291" width="9.140625" style="186"/>
    <col min="1292" max="1292" width="14" style="186" customWidth="1"/>
    <col min="1293" max="1535" width="9.140625" style="186"/>
    <col min="1536" max="1536" width="3.42578125" style="186" customWidth="1"/>
    <col min="1537" max="1537" width="4" style="186" customWidth="1"/>
    <col min="1538" max="1541" width="9.140625" style="186"/>
    <col min="1542" max="1542" width="3.28515625" style="186" customWidth="1"/>
    <col min="1543" max="1543" width="11.5703125" style="186" customWidth="1"/>
    <col min="1544" max="1544" width="19" style="186" customWidth="1"/>
    <col min="1545" max="1545" width="19.5703125" style="186" customWidth="1"/>
    <col min="1546" max="1547" width="9.140625" style="186"/>
    <col min="1548" max="1548" width="14" style="186" customWidth="1"/>
    <col min="1549" max="1791" width="9.140625" style="186"/>
    <col min="1792" max="1792" width="3.42578125" style="186" customWidth="1"/>
    <col min="1793" max="1793" width="4" style="186" customWidth="1"/>
    <col min="1794" max="1797" width="9.140625" style="186"/>
    <col min="1798" max="1798" width="3.28515625" style="186" customWidth="1"/>
    <col min="1799" max="1799" width="11.5703125" style="186" customWidth="1"/>
    <col min="1800" max="1800" width="19" style="186" customWidth="1"/>
    <col min="1801" max="1801" width="19.5703125" style="186" customWidth="1"/>
    <col min="1802" max="1803" width="9.140625" style="186"/>
    <col min="1804" max="1804" width="14" style="186" customWidth="1"/>
    <col min="1805" max="2047" width="9.140625" style="186"/>
    <col min="2048" max="2048" width="3.42578125" style="186" customWidth="1"/>
    <col min="2049" max="2049" width="4" style="186" customWidth="1"/>
    <col min="2050" max="2053" width="9.140625" style="186"/>
    <col min="2054" max="2054" width="3.28515625" style="186" customWidth="1"/>
    <col min="2055" max="2055" width="11.5703125" style="186" customWidth="1"/>
    <col min="2056" max="2056" width="19" style="186" customWidth="1"/>
    <col min="2057" max="2057" width="19.5703125" style="186" customWidth="1"/>
    <col min="2058" max="2059" width="9.140625" style="186"/>
    <col min="2060" max="2060" width="14" style="186" customWidth="1"/>
    <col min="2061" max="2303" width="9.140625" style="186"/>
    <col min="2304" max="2304" width="3.42578125" style="186" customWidth="1"/>
    <col min="2305" max="2305" width="4" style="186" customWidth="1"/>
    <col min="2306" max="2309" width="9.140625" style="186"/>
    <col min="2310" max="2310" width="3.28515625" style="186" customWidth="1"/>
    <col min="2311" max="2311" width="11.5703125" style="186" customWidth="1"/>
    <col min="2312" max="2312" width="19" style="186" customWidth="1"/>
    <col min="2313" max="2313" width="19.5703125" style="186" customWidth="1"/>
    <col min="2314" max="2315" width="9.140625" style="186"/>
    <col min="2316" max="2316" width="14" style="186" customWidth="1"/>
    <col min="2317" max="2559" width="9.140625" style="186"/>
    <col min="2560" max="2560" width="3.42578125" style="186" customWidth="1"/>
    <col min="2561" max="2561" width="4" style="186" customWidth="1"/>
    <col min="2562" max="2565" width="9.140625" style="186"/>
    <col min="2566" max="2566" width="3.28515625" style="186" customWidth="1"/>
    <col min="2567" max="2567" width="11.5703125" style="186" customWidth="1"/>
    <col min="2568" max="2568" width="19" style="186" customWidth="1"/>
    <col min="2569" max="2569" width="19.5703125" style="186" customWidth="1"/>
    <col min="2570" max="2571" width="9.140625" style="186"/>
    <col min="2572" max="2572" width="14" style="186" customWidth="1"/>
    <col min="2573" max="2815" width="9.140625" style="186"/>
    <col min="2816" max="2816" width="3.42578125" style="186" customWidth="1"/>
    <col min="2817" max="2817" width="4" style="186" customWidth="1"/>
    <col min="2818" max="2821" width="9.140625" style="186"/>
    <col min="2822" max="2822" width="3.28515625" style="186" customWidth="1"/>
    <col min="2823" max="2823" width="11.5703125" style="186" customWidth="1"/>
    <col min="2824" max="2824" width="19" style="186" customWidth="1"/>
    <col min="2825" max="2825" width="19.5703125" style="186" customWidth="1"/>
    <col min="2826" max="2827" width="9.140625" style="186"/>
    <col min="2828" max="2828" width="14" style="186" customWidth="1"/>
    <col min="2829" max="3071" width="9.140625" style="186"/>
    <col min="3072" max="3072" width="3.42578125" style="186" customWidth="1"/>
    <col min="3073" max="3073" width="4" style="186" customWidth="1"/>
    <col min="3074" max="3077" width="9.140625" style="186"/>
    <col min="3078" max="3078" width="3.28515625" style="186" customWidth="1"/>
    <col min="3079" max="3079" width="11.5703125" style="186" customWidth="1"/>
    <col min="3080" max="3080" width="19" style="186" customWidth="1"/>
    <col min="3081" max="3081" width="19.5703125" style="186" customWidth="1"/>
    <col min="3082" max="3083" width="9.140625" style="186"/>
    <col min="3084" max="3084" width="14" style="186" customWidth="1"/>
    <col min="3085" max="3327" width="9.140625" style="186"/>
    <col min="3328" max="3328" width="3.42578125" style="186" customWidth="1"/>
    <col min="3329" max="3329" width="4" style="186" customWidth="1"/>
    <col min="3330" max="3333" width="9.140625" style="186"/>
    <col min="3334" max="3334" width="3.28515625" style="186" customWidth="1"/>
    <col min="3335" max="3335" width="11.5703125" style="186" customWidth="1"/>
    <col min="3336" max="3336" width="19" style="186" customWidth="1"/>
    <col min="3337" max="3337" width="19.5703125" style="186" customWidth="1"/>
    <col min="3338" max="3339" width="9.140625" style="186"/>
    <col min="3340" max="3340" width="14" style="186" customWidth="1"/>
    <col min="3341" max="3583" width="9.140625" style="186"/>
    <col min="3584" max="3584" width="3.42578125" style="186" customWidth="1"/>
    <col min="3585" max="3585" width="4" style="186" customWidth="1"/>
    <col min="3586" max="3589" width="9.140625" style="186"/>
    <col min="3590" max="3590" width="3.28515625" style="186" customWidth="1"/>
    <col min="3591" max="3591" width="11.5703125" style="186" customWidth="1"/>
    <col min="3592" max="3592" width="19" style="186" customWidth="1"/>
    <col min="3593" max="3593" width="19.5703125" style="186" customWidth="1"/>
    <col min="3594" max="3595" width="9.140625" style="186"/>
    <col min="3596" max="3596" width="14" style="186" customWidth="1"/>
    <col min="3597" max="3839" width="9.140625" style="186"/>
    <col min="3840" max="3840" width="3.42578125" style="186" customWidth="1"/>
    <col min="3841" max="3841" width="4" style="186" customWidth="1"/>
    <col min="3842" max="3845" width="9.140625" style="186"/>
    <col min="3846" max="3846" width="3.28515625" style="186" customWidth="1"/>
    <col min="3847" max="3847" width="11.5703125" style="186" customWidth="1"/>
    <col min="3848" max="3848" width="19" style="186" customWidth="1"/>
    <col min="3849" max="3849" width="19.5703125" style="186" customWidth="1"/>
    <col min="3850" max="3851" width="9.140625" style="186"/>
    <col min="3852" max="3852" width="14" style="186" customWidth="1"/>
    <col min="3853" max="4095" width="9.140625" style="186"/>
    <col min="4096" max="4096" width="3.42578125" style="186" customWidth="1"/>
    <col min="4097" max="4097" width="4" style="186" customWidth="1"/>
    <col min="4098" max="4101" width="9.140625" style="186"/>
    <col min="4102" max="4102" width="3.28515625" style="186" customWidth="1"/>
    <col min="4103" max="4103" width="11.5703125" style="186" customWidth="1"/>
    <col min="4104" max="4104" width="19" style="186" customWidth="1"/>
    <col min="4105" max="4105" width="19.5703125" style="186" customWidth="1"/>
    <col min="4106" max="4107" width="9.140625" style="186"/>
    <col min="4108" max="4108" width="14" style="186" customWidth="1"/>
    <col min="4109" max="4351" width="9.140625" style="186"/>
    <col min="4352" max="4352" width="3.42578125" style="186" customWidth="1"/>
    <col min="4353" max="4353" width="4" style="186" customWidth="1"/>
    <col min="4354" max="4357" width="9.140625" style="186"/>
    <col min="4358" max="4358" width="3.28515625" style="186" customWidth="1"/>
    <col min="4359" max="4359" width="11.5703125" style="186" customWidth="1"/>
    <col min="4360" max="4360" width="19" style="186" customWidth="1"/>
    <col min="4361" max="4361" width="19.5703125" style="186" customWidth="1"/>
    <col min="4362" max="4363" width="9.140625" style="186"/>
    <col min="4364" max="4364" width="14" style="186" customWidth="1"/>
    <col min="4365" max="4607" width="9.140625" style="186"/>
    <col min="4608" max="4608" width="3.42578125" style="186" customWidth="1"/>
    <col min="4609" max="4609" width="4" style="186" customWidth="1"/>
    <col min="4610" max="4613" width="9.140625" style="186"/>
    <col min="4614" max="4614" width="3.28515625" style="186" customWidth="1"/>
    <col min="4615" max="4615" width="11.5703125" style="186" customWidth="1"/>
    <col min="4616" max="4616" width="19" style="186" customWidth="1"/>
    <col min="4617" max="4617" width="19.5703125" style="186" customWidth="1"/>
    <col min="4618" max="4619" width="9.140625" style="186"/>
    <col min="4620" max="4620" width="14" style="186" customWidth="1"/>
    <col min="4621" max="4863" width="9.140625" style="186"/>
    <col min="4864" max="4864" width="3.42578125" style="186" customWidth="1"/>
    <col min="4865" max="4865" width="4" style="186" customWidth="1"/>
    <col min="4866" max="4869" width="9.140625" style="186"/>
    <col min="4870" max="4870" width="3.28515625" style="186" customWidth="1"/>
    <col min="4871" max="4871" width="11.5703125" style="186" customWidth="1"/>
    <col min="4872" max="4872" width="19" style="186" customWidth="1"/>
    <col min="4873" max="4873" width="19.5703125" style="186" customWidth="1"/>
    <col min="4874" max="4875" width="9.140625" style="186"/>
    <col min="4876" max="4876" width="14" style="186" customWidth="1"/>
    <col min="4877" max="5119" width="9.140625" style="186"/>
    <col min="5120" max="5120" width="3.42578125" style="186" customWidth="1"/>
    <col min="5121" max="5121" width="4" style="186" customWidth="1"/>
    <col min="5122" max="5125" width="9.140625" style="186"/>
    <col min="5126" max="5126" width="3.28515625" style="186" customWidth="1"/>
    <col min="5127" max="5127" width="11.5703125" style="186" customWidth="1"/>
    <col min="5128" max="5128" width="19" style="186" customWidth="1"/>
    <col min="5129" max="5129" width="19.5703125" style="186" customWidth="1"/>
    <col min="5130" max="5131" width="9.140625" style="186"/>
    <col min="5132" max="5132" width="14" style="186" customWidth="1"/>
    <col min="5133" max="5375" width="9.140625" style="186"/>
    <col min="5376" max="5376" width="3.42578125" style="186" customWidth="1"/>
    <col min="5377" max="5377" width="4" style="186" customWidth="1"/>
    <col min="5378" max="5381" width="9.140625" style="186"/>
    <col min="5382" max="5382" width="3.28515625" style="186" customWidth="1"/>
    <col min="5383" max="5383" width="11.5703125" style="186" customWidth="1"/>
    <col min="5384" max="5384" width="19" style="186" customWidth="1"/>
    <col min="5385" max="5385" width="19.5703125" style="186" customWidth="1"/>
    <col min="5386" max="5387" width="9.140625" style="186"/>
    <col min="5388" max="5388" width="14" style="186" customWidth="1"/>
    <col min="5389" max="5631" width="9.140625" style="186"/>
    <col min="5632" max="5632" width="3.42578125" style="186" customWidth="1"/>
    <col min="5633" max="5633" width="4" style="186" customWidth="1"/>
    <col min="5634" max="5637" width="9.140625" style="186"/>
    <col min="5638" max="5638" width="3.28515625" style="186" customWidth="1"/>
    <col min="5639" max="5639" width="11.5703125" style="186" customWidth="1"/>
    <col min="5640" max="5640" width="19" style="186" customWidth="1"/>
    <col min="5641" max="5641" width="19.5703125" style="186" customWidth="1"/>
    <col min="5642" max="5643" width="9.140625" style="186"/>
    <col min="5644" max="5644" width="14" style="186" customWidth="1"/>
    <col min="5645" max="5887" width="9.140625" style="186"/>
    <col min="5888" max="5888" width="3.42578125" style="186" customWidth="1"/>
    <col min="5889" max="5889" width="4" style="186" customWidth="1"/>
    <col min="5890" max="5893" width="9.140625" style="186"/>
    <col min="5894" max="5894" width="3.28515625" style="186" customWidth="1"/>
    <col min="5895" max="5895" width="11.5703125" style="186" customWidth="1"/>
    <col min="5896" max="5896" width="19" style="186" customWidth="1"/>
    <col min="5897" max="5897" width="19.5703125" style="186" customWidth="1"/>
    <col min="5898" max="5899" width="9.140625" style="186"/>
    <col min="5900" max="5900" width="14" style="186" customWidth="1"/>
    <col min="5901" max="6143" width="9.140625" style="186"/>
    <col min="6144" max="6144" width="3.42578125" style="186" customWidth="1"/>
    <col min="6145" max="6145" width="4" style="186" customWidth="1"/>
    <col min="6146" max="6149" width="9.140625" style="186"/>
    <col min="6150" max="6150" width="3.28515625" style="186" customWidth="1"/>
    <col min="6151" max="6151" width="11.5703125" style="186" customWidth="1"/>
    <col min="6152" max="6152" width="19" style="186" customWidth="1"/>
    <col min="6153" max="6153" width="19.5703125" style="186" customWidth="1"/>
    <col min="6154" max="6155" width="9.140625" style="186"/>
    <col min="6156" max="6156" width="14" style="186" customWidth="1"/>
    <col min="6157" max="6399" width="9.140625" style="186"/>
    <col min="6400" max="6400" width="3.42578125" style="186" customWidth="1"/>
    <col min="6401" max="6401" width="4" style="186" customWidth="1"/>
    <col min="6402" max="6405" width="9.140625" style="186"/>
    <col min="6406" max="6406" width="3.28515625" style="186" customWidth="1"/>
    <col min="6407" max="6407" width="11.5703125" style="186" customWidth="1"/>
    <col min="6408" max="6408" width="19" style="186" customWidth="1"/>
    <col min="6409" max="6409" width="19.5703125" style="186" customWidth="1"/>
    <col min="6410" max="6411" width="9.140625" style="186"/>
    <col min="6412" max="6412" width="14" style="186" customWidth="1"/>
    <col min="6413" max="6655" width="9.140625" style="186"/>
    <col min="6656" max="6656" width="3.42578125" style="186" customWidth="1"/>
    <col min="6657" max="6657" width="4" style="186" customWidth="1"/>
    <col min="6658" max="6661" width="9.140625" style="186"/>
    <col min="6662" max="6662" width="3.28515625" style="186" customWidth="1"/>
    <col min="6663" max="6663" width="11.5703125" style="186" customWidth="1"/>
    <col min="6664" max="6664" width="19" style="186" customWidth="1"/>
    <col min="6665" max="6665" width="19.5703125" style="186" customWidth="1"/>
    <col min="6666" max="6667" width="9.140625" style="186"/>
    <col min="6668" max="6668" width="14" style="186" customWidth="1"/>
    <col min="6669" max="6911" width="9.140625" style="186"/>
    <col min="6912" max="6912" width="3.42578125" style="186" customWidth="1"/>
    <col min="6913" max="6913" width="4" style="186" customWidth="1"/>
    <col min="6914" max="6917" width="9.140625" style="186"/>
    <col min="6918" max="6918" width="3.28515625" style="186" customWidth="1"/>
    <col min="6919" max="6919" width="11.5703125" style="186" customWidth="1"/>
    <col min="6920" max="6920" width="19" style="186" customWidth="1"/>
    <col min="6921" max="6921" width="19.5703125" style="186" customWidth="1"/>
    <col min="6922" max="6923" width="9.140625" style="186"/>
    <col min="6924" max="6924" width="14" style="186" customWidth="1"/>
    <col min="6925" max="7167" width="9.140625" style="186"/>
    <col min="7168" max="7168" width="3.42578125" style="186" customWidth="1"/>
    <col min="7169" max="7169" width="4" style="186" customWidth="1"/>
    <col min="7170" max="7173" width="9.140625" style="186"/>
    <col min="7174" max="7174" width="3.28515625" style="186" customWidth="1"/>
    <col min="7175" max="7175" width="11.5703125" style="186" customWidth="1"/>
    <col min="7176" max="7176" width="19" style="186" customWidth="1"/>
    <col min="7177" max="7177" width="19.5703125" style="186" customWidth="1"/>
    <col min="7178" max="7179" width="9.140625" style="186"/>
    <col min="7180" max="7180" width="14" style="186" customWidth="1"/>
    <col min="7181" max="7423" width="9.140625" style="186"/>
    <col min="7424" max="7424" width="3.42578125" style="186" customWidth="1"/>
    <col min="7425" max="7425" width="4" style="186" customWidth="1"/>
    <col min="7426" max="7429" width="9.140625" style="186"/>
    <col min="7430" max="7430" width="3.28515625" style="186" customWidth="1"/>
    <col min="7431" max="7431" width="11.5703125" style="186" customWidth="1"/>
    <col min="7432" max="7432" width="19" style="186" customWidth="1"/>
    <col min="7433" max="7433" width="19.5703125" style="186" customWidth="1"/>
    <col min="7434" max="7435" width="9.140625" style="186"/>
    <col min="7436" max="7436" width="14" style="186" customWidth="1"/>
    <col min="7437" max="7679" width="9.140625" style="186"/>
    <col min="7680" max="7680" width="3.42578125" style="186" customWidth="1"/>
    <col min="7681" max="7681" width="4" style="186" customWidth="1"/>
    <col min="7682" max="7685" width="9.140625" style="186"/>
    <col min="7686" max="7686" width="3.28515625" style="186" customWidth="1"/>
    <col min="7687" max="7687" width="11.5703125" style="186" customWidth="1"/>
    <col min="7688" max="7688" width="19" style="186" customWidth="1"/>
    <col min="7689" max="7689" width="19.5703125" style="186" customWidth="1"/>
    <col min="7690" max="7691" width="9.140625" style="186"/>
    <col min="7692" max="7692" width="14" style="186" customWidth="1"/>
    <col min="7693" max="7935" width="9.140625" style="186"/>
    <col min="7936" max="7936" width="3.42578125" style="186" customWidth="1"/>
    <col min="7937" max="7937" width="4" style="186" customWidth="1"/>
    <col min="7938" max="7941" width="9.140625" style="186"/>
    <col min="7942" max="7942" width="3.28515625" style="186" customWidth="1"/>
    <col min="7943" max="7943" width="11.5703125" style="186" customWidth="1"/>
    <col min="7944" max="7944" width="19" style="186" customWidth="1"/>
    <col min="7945" max="7945" width="19.5703125" style="186" customWidth="1"/>
    <col min="7946" max="7947" width="9.140625" style="186"/>
    <col min="7948" max="7948" width="14" style="186" customWidth="1"/>
    <col min="7949" max="8191" width="9.140625" style="186"/>
    <col min="8192" max="8192" width="3.42578125" style="186" customWidth="1"/>
    <col min="8193" max="8193" width="4" style="186" customWidth="1"/>
    <col min="8194" max="8197" width="9.140625" style="186"/>
    <col min="8198" max="8198" width="3.28515625" style="186" customWidth="1"/>
    <col min="8199" max="8199" width="11.5703125" style="186" customWidth="1"/>
    <col min="8200" max="8200" width="19" style="186" customWidth="1"/>
    <col min="8201" max="8201" width="19.5703125" style="186" customWidth="1"/>
    <col min="8202" max="8203" width="9.140625" style="186"/>
    <col min="8204" max="8204" width="14" style="186" customWidth="1"/>
    <col min="8205" max="8447" width="9.140625" style="186"/>
    <col min="8448" max="8448" width="3.42578125" style="186" customWidth="1"/>
    <col min="8449" max="8449" width="4" style="186" customWidth="1"/>
    <col min="8450" max="8453" width="9.140625" style="186"/>
    <col min="8454" max="8454" width="3.28515625" style="186" customWidth="1"/>
    <col min="8455" max="8455" width="11.5703125" style="186" customWidth="1"/>
    <col min="8456" max="8456" width="19" style="186" customWidth="1"/>
    <col min="8457" max="8457" width="19.5703125" style="186" customWidth="1"/>
    <col min="8458" max="8459" width="9.140625" style="186"/>
    <col min="8460" max="8460" width="14" style="186" customWidth="1"/>
    <col min="8461" max="8703" width="9.140625" style="186"/>
    <col min="8704" max="8704" width="3.42578125" style="186" customWidth="1"/>
    <col min="8705" max="8705" width="4" style="186" customWidth="1"/>
    <col min="8706" max="8709" width="9.140625" style="186"/>
    <col min="8710" max="8710" width="3.28515625" style="186" customWidth="1"/>
    <col min="8711" max="8711" width="11.5703125" style="186" customWidth="1"/>
    <col min="8712" max="8712" width="19" style="186" customWidth="1"/>
    <col min="8713" max="8713" width="19.5703125" style="186" customWidth="1"/>
    <col min="8714" max="8715" width="9.140625" style="186"/>
    <col min="8716" max="8716" width="14" style="186" customWidth="1"/>
    <col min="8717" max="8959" width="9.140625" style="186"/>
    <col min="8960" max="8960" width="3.42578125" style="186" customWidth="1"/>
    <col min="8961" max="8961" width="4" style="186" customWidth="1"/>
    <col min="8962" max="8965" width="9.140625" style="186"/>
    <col min="8966" max="8966" width="3.28515625" style="186" customWidth="1"/>
    <col min="8967" max="8967" width="11.5703125" style="186" customWidth="1"/>
    <col min="8968" max="8968" width="19" style="186" customWidth="1"/>
    <col min="8969" max="8969" width="19.5703125" style="186" customWidth="1"/>
    <col min="8970" max="8971" width="9.140625" style="186"/>
    <col min="8972" max="8972" width="14" style="186" customWidth="1"/>
    <col min="8973" max="9215" width="9.140625" style="186"/>
    <col min="9216" max="9216" width="3.42578125" style="186" customWidth="1"/>
    <col min="9217" max="9217" width="4" style="186" customWidth="1"/>
    <col min="9218" max="9221" width="9.140625" style="186"/>
    <col min="9222" max="9222" width="3.28515625" style="186" customWidth="1"/>
    <col min="9223" max="9223" width="11.5703125" style="186" customWidth="1"/>
    <col min="9224" max="9224" width="19" style="186" customWidth="1"/>
    <col min="9225" max="9225" width="19.5703125" style="186" customWidth="1"/>
    <col min="9226" max="9227" width="9.140625" style="186"/>
    <col min="9228" max="9228" width="14" style="186" customWidth="1"/>
    <col min="9229" max="9471" width="9.140625" style="186"/>
    <col min="9472" max="9472" width="3.42578125" style="186" customWidth="1"/>
    <col min="9473" max="9473" width="4" style="186" customWidth="1"/>
    <col min="9474" max="9477" width="9.140625" style="186"/>
    <col min="9478" max="9478" width="3.28515625" style="186" customWidth="1"/>
    <col min="9479" max="9479" width="11.5703125" style="186" customWidth="1"/>
    <col min="9480" max="9480" width="19" style="186" customWidth="1"/>
    <col min="9481" max="9481" width="19.5703125" style="186" customWidth="1"/>
    <col min="9482" max="9483" width="9.140625" style="186"/>
    <col min="9484" max="9484" width="14" style="186" customWidth="1"/>
    <col min="9485" max="9727" width="9.140625" style="186"/>
    <col min="9728" max="9728" width="3.42578125" style="186" customWidth="1"/>
    <col min="9729" max="9729" width="4" style="186" customWidth="1"/>
    <col min="9730" max="9733" width="9.140625" style="186"/>
    <col min="9734" max="9734" width="3.28515625" style="186" customWidth="1"/>
    <col min="9735" max="9735" width="11.5703125" style="186" customWidth="1"/>
    <col min="9736" max="9736" width="19" style="186" customWidth="1"/>
    <col min="9737" max="9737" width="19.5703125" style="186" customWidth="1"/>
    <col min="9738" max="9739" width="9.140625" style="186"/>
    <col min="9740" max="9740" width="14" style="186" customWidth="1"/>
    <col min="9741" max="9983" width="9.140625" style="186"/>
    <col min="9984" max="9984" width="3.42578125" style="186" customWidth="1"/>
    <col min="9985" max="9985" width="4" style="186" customWidth="1"/>
    <col min="9986" max="9989" width="9.140625" style="186"/>
    <col min="9990" max="9990" width="3.28515625" style="186" customWidth="1"/>
    <col min="9991" max="9991" width="11.5703125" style="186" customWidth="1"/>
    <col min="9992" max="9992" width="19" style="186" customWidth="1"/>
    <col min="9993" max="9993" width="19.5703125" style="186" customWidth="1"/>
    <col min="9994" max="9995" width="9.140625" style="186"/>
    <col min="9996" max="9996" width="14" style="186" customWidth="1"/>
    <col min="9997" max="10239" width="9.140625" style="186"/>
    <col min="10240" max="10240" width="3.42578125" style="186" customWidth="1"/>
    <col min="10241" max="10241" width="4" style="186" customWidth="1"/>
    <col min="10242" max="10245" width="9.140625" style="186"/>
    <col min="10246" max="10246" width="3.28515625" style="186" customWidth="1"/>
    <col min="10247" max="10247" width="11.5703125" style="186" customWidth="1"/>
    <col min="10248" max="10248" width="19" style="186" customWidth="1"/>
    <col min="10249" max="10249" width="19.5703125" style="186" customWidth="1"/>
    <col min="10250" max="10251" width="9.140625" style="186"/>
    <col min="10252" max="10252" width="14" style="186" customWidth="1"/>
    <col min="10253" max="10495" width="9.140625" style="186"/>
    <col min="10496" max="10496" width="3.42578125" style="186" customWidth="1"/>
    <col min="10497" max="10497" width="4" style="186" customWidth="1"/>
    <col min="10498" max="10501" width="9.140625" style="186"/>
    <col min="10502" max="10502" width="3.28515625" style="186" customWidth="1"/>
    <col min="10503" max="10503" width="11.5703125" style="186" customWidth="1"/>
    <col min="10504" max="10504" width="19" style="186" customWidth="1"/>
    <col min="10505" max="10505" width="19.5703125" style="186" customWidth="1"/>
    <col min="10506" max="10507" width="9.140625" style="186"/>
    <col min="10508" max="10508" width="14" style="186" customWidth="1"/>
    <col min="10509" max="10751" width="9.140625" style="186"/>
    <col min="10752" max="10752" width="3.42578125" style="186" customWidth="1"/>
    <col min="10753" max="10753" width="4" style="186" customWidth="1"/>
    <col min="10754" max="10757" width="9.140625" style="186"/>
    <col min="10758" max="10758" width="3.28515625" style="186" customWidth="1"/>
    <col min="10759" max="10759" width="11.5703125" style="186" customWidth="1"/>
    <col min="10760" max="10760" width="19" style="186" customWidth="1"/>
    <col min="10761" max="10761" width="19.5703125" style="186" customWidth="1"/>
    <col min="10762" max="10763" width="9.140625" style="186"/>
    <col min="10764" max="10764" width="14" style="186" customWidth="1"/>
    <col min="10765" max="11007" width="9.140625" style="186"/>
    <col min="11008" max="11008" width="3.42578125" style="186" customWidth="1"/>
    <col min="11009" max="11009" width="4" style="186" customWidth="1"/>
    <col min="11010" max="11013" width="9.140625" style="186"/>
    <col min="11014" max="11014" width="3.28515625" style="186" customWidth="1"/>
    <col min="11015" max="11015" width="11.5703125" style="186" customWidth="1"/>
    <col min="11016" max="11016" width="19" style="186" customWidth="1"/>
    <col min="11017" max="11017" width="19.5703125" style="186" customWidth="1"/>
    <col min="11018" max="11019" width="9.140625" style="186"/>
    <col min="11020" max="11020" width="14" style="186" customWidth="1"/>
    <col min="11021" max="11263" width="9.140625" style="186"/>
    <col min="11264" max="11264" width="3.42578125" style="186" customWidth="1"/>
    <col min="11265" max="11265" width="4" style="186" customWidth="1"/>
    <col min="11266" max="11269" width="9.140625" style="186"/>
    <col min="11270" max="11270" width="3.28515625" style="186" customWidth="1"/>
    <col min="11271" max="11271" width="11.5703125" style="186" customWidth="1"/>
    <col min="11272" max="11272" width="19" style="186" customWidth="1"/>
    <col min="11273" max="11273" width="19.5703125" style="186" customWidth="1"/>
    <col min="11274" max="11275" width="9.140625" style="186"/>
    <col min="11276" max="11276" width="14" style="186" customWidth="1"/>
    <col min="11277" max="11519" width="9.140625" style="186"/>
    <col min="11520" max="11520" width="3.42578125" style="186" customWidth="1"/>
    <col min="11521" max="11521" width="4" style="186" customWidth="1"/>
    <col min="11522" max="11525" width="9.140625" style="186"/>
    <col min="11526" max="11526" width="3.28515625" style="186" customWidth="1"/>
    <col min="11527" max="11527" width="11.5703125" style="186" customWidth="1"/>
    <col min="11528" max="11528" width="19" style="186" customWidth="1"/>
    <col min="11529" max="11529" width="19.5703125" style="186" customWidth="1"/>
    <col min="11530" max="11531" width="9.140625" style="186"/>
    <col min="11532" max="11532" width="14" style="186" customWidth="1"/>
    <col min="11533" max="11775" width="9.140625" style="186"/>
    <col min="11776" max="11776" width="3.42578125" style="186" customWidth="1"/>
    <col min="11777" max="11777" width="4" style="186" customWidth="1"/>
    <col min="11778" max="11781" width="9.140625" style="186"/>
    <col min="11782" max="11782" width="3.28515625" style="186" customWidth="1"/>
    <col min="11783" max="11783" width="11.5703125" style="186" customWidth="1"/>
    <col min="11784" max="11784" width="19" style="186" customWidth="1"/>
    <col min="11785" max="11785" width="19.5703125" style="186" customWidth="1"/>
    <col min="11786" max="11787" width="9.140625" style="186"/>
    <col min="11788" max="11788" width="14" style="186" customWidth="1"/>
    <col min="11789" max="12031" width="9.140625" style="186"/>
    <col min="12032" max="12032" width="3.42578125" style="186" customWidth="1"/>
    <col min="12033" max="12033" width="4" style="186" customWidth="1"/>
    <col min="12034" max="12037" width="9.140625" style="186"/>
    <col min="12038" max="12038" width="3.28515625" style="186" customWidth="1"/>
    <col min="12039" max="12039" width="11.5703125" style="186" customWidth="1"/>
    <col min="12040" max="12040" width="19" style="186" customWidth="1"/>
    <col min="12041" max="12041" width="19.5703125" style="186" customWidth="1"/>
    <col min="12042" max="12043" width="9.140625" style="186"/>
    <col min="12044" max="12044" width="14" style="186" customWidth="1"/>
    <col min="12045" max="12287" width="9.140625" style="186"/>
    <col min="12288" max="12288" width="3.42578125" style="186" customWidth="1"/>
    <col min="12289" max="12289" width="4" style="186" customWidth="1"/>
    <col min="12290" max="12293" width="9.140625" style="186"/>
    <col min="12294" max="12294" width="3.28515625" style="186" customWidth="1"/>
    <col min="12295" max="12295" width="11.5703125" style="186" customWidth="1"/>
    <col min="12296" max="12296" width="19" style="186" customWidth="1"/>
    <col min="12297" max="12297" width="19.5703125" style="186" customWidth="1"/>
    <col min="12298" max="12299" width="9.140625" style="186"/>
    <col min="12300" max="12300" width="14" style="186" customWidth="1"/>
    <col min="12301" max="12543" width="9.140625" style="186"/>
    <col min="12544" max="12544" width="3.42578125" style="186" customWidth="1"/>
    <col min="12545" max="12545" width="4" style="186" customWidth="1"/>
    <col min="12546" max="12549" width="9.140625" style="186"/>
    <col min="12550" max="12550" width="3.28515625" style="186" customWidth="1"/>
    <col min="12551" max="12551" width="11.5703125" style="186" customWidth="1"/>
    <col min="12552" max="12552" width="19" style="186" customWidth="1"/>
    <col min="12553" max="12553" width="19.5703125" style="186" customWidth="1"/>
    <col min="12554" max="12555" width="9.140625" style="186"/>
    <col min="12556" max="12556" width="14" style="186" customWidth="1"/>
    <col min="12557" max="12799" width="9.140625" style="186"/>
    <col min="12800" max="12800" width="3.42578125" style="186" customWidth="1"/>
    <col min="12801" max="12801" width="4" style="186" customWidth="1"/>
    <col min="12802" max="12805" width="9.140625" style="186"/>
    <col min="12806" max="12806" width="3.28515625" style="186" customWidth="1"/>
    <col min="12807" max="12807" width="11.5703125" style="186" customWidth="1"/>
    <col min="12808" max="12808" width="19" style="186" customWidth="1"/>
    <col min="12809" max="12809" width="19.5703125" style="186" customWidth="1"/>
    <col min="12810" max="12811" width="9.140625" style="186"/>
    <col min="12812" max="12812" width="14" style="186" customWidth="1"/>
    <col min="12813" max="13055" width="9.140625" style="186"/>
    <col min="13056" max="13056" width="3.42578125" style="186" customWidth="1"/>
    <col min="13057" max="13057" width="4" style="186" customWidth="1"/>
    <col min="13058" max="13061" width="9.140625" style="186"/>
    <col min="13062" max="13062" width="3.28515625" style="186" customWidth="1"/>
    <col min="13063" max="13063" width="11.5703125" style="186" customWidth="1"/>
    <col min="13064" max="13064" width="19" style="186" customWidth="1"/>
    <col min="13065" max="13065" width="19.5703125" style="186" customWidth="1"/>
    <col min="13066" max="13067" width="9.140625" style="186"/>
    <col min="13068" max="13068" width="14" style="186" customWidth="1"/>
    <col min="13069" max="13311" width="9.140625" style="186"/>
    <col min="13312" max="13312" width="3.42578125" style="186" customWidth="1"/>
    <col min="13313" max="13313" width="4" style="186" customWidth="1"/>
    <col min="13314" max="13317" width="9.140625" style="186"/>
    <col min="13318" max="13318" width="3.28515625" style="186" customWidth="1"/>
    <col min="13319" max="13319" width="11.5703125" style="186" customWidth="1"/>
    <col min="13320" max="13320" width="19" style="186" customWidth="1"/>
    <col min="13321" max="13321" width="19.5703125" style="186" customWidth="1"/>
    <col min="13322" max="13323" width="9.140625" style="186"/>
    <col min="13324" max="13324" width="14" style="186" customWidth="1"/>
    <col min="13325" max="13567" width="9.140625" style="186"/>
    <col min="13568" max="13568" width="3.42578125" style="186" customWidth="1"/>
    <col min="13569" max="13569" width="4" style="186" customWidth="1"/>
    <col min="13570" max="13573" width="9.140625" style="186"/>
    <col min="13574" max="13574" width="3.28515625" style="186" customWidth="1"/>
    <col min="13575" max="13575" width="11.5703125" style="186" customWidth="1"/>
    <col min="13576" max="13576" width="19" style="186" customWidth="1"/>
    <col min="13577" max="13577" width="19.5703125" style="186" customWidth="1"/>
    <col min="13578" max="13579" width="9.140625" style="186"/>
    <col min="13580" max="13580" width="14" style="186" customWidth="1"/>
    <col min="13581" max="13823" width="9.140625" style="186"/>
    <col min="13824" max="13824" width="3.42578125" style="186" customWidth="1"/>
    <col min="13825" max="13825" width="4" style="186" customWidth="1"/>
    <col min="13826" max="13829" width="9.140625" style="186"/>
    <col min="13830" max="13830" width="3.28515625" style="186" customWidth="1"/>
    <col min="13831" max="13831" width="11.5703125" style="186" customWidth="1"/>
    <col min="13832" max="13832" width="19" style="186" customWidth="1"/>
    <col min="13833" max="13833" width="19.5703125" style="186" customWidth="1"/>
    <col min="13834" max="13835" width="9.140625" style="186"/>
    <col min="13836" max="13836" width="14" style="186" customWidth="1"/>
    <col min="13837" max="14079" width="9.140625" style="186"/>
    <col min="14080" max="14080" width="3.42578125" style="186" customWidth="1"/>
    <col min="14081" max="14081" width="4" style="186" customWidth="1"/>
    <col min="14082" max="14085" width="9.140625" style="186"/>
    <col min="14086" max="14086" width="3.28515625" style="186" customWidth="1"/>
    <col min="14087" max="14087" width="11.5703125" style="186" customWidth="1"/>
    <col min="14088" max="14088" width="19" style="186" customWidth="1"/>
    <col min="14089" max="14089" width="19.5703125" style="186" customWidth="1"/>
    <col min="14090" max="14091" width="9.140625" style="186"/>
    <col min="14092" max="14092" width="14" style="186" customWidth="1"/>
    <col min="14093" max="14335" width="9.140625" style="186"/>
    <col min="14336" max="14336" width="3.42578125" style="186" customWidth="1"/>
    <col min="14337" max="14337" width="4" style="186" customWidth="1"/>
    <col min="14338" max="14341" width="9.140625" style="186"/>
    <col min="14342" max="14342" width="3.28515625" style="186" customWidth="1"/>
    <col min="14343" max="14343" width="11.5703125" style="186" customWidth="1"/>
    <col min="14344" max="14344" width="19" style="186" customWidth="1"/>
    <col min="14345" max="14345" width="19.5703125" style="186" customWidth="1"/>
    <col min="14346" max="14347" width="9.140625" style="186"/>
    <col min="14348" max="14348" width="14" style="186" customWidth="1"/>
    <col min="14349" max="14591" width="9.140625" style="186"/>
    <col min="14592" max="14592" width="3.42578125" style="186" customWidth="1"/>
    <col min="14593" max="14593" width="4" style="186" customWidth="1"/>
    <col min="14594" max="14597" width="9.140625" style="186"/>
    <col min="14598" max="14598" width="3.28515625" style="186" customWidth="1"/>
    <col min="14599" max="14599" width="11.5703125" style="186" customWidth="1"/>
    <col min="14600" max="14600" width="19" style="186" customWidth="1"/>
    <col min="14601" max="14601" width="19.5703125" style="186" customWidth="1"/>
    <col min="14602" max="14603" width="9.140625" style="186"/>
    <col min="14604" max="14604" width="14" style="186" customWidth="1"/>
    <col min="14605" max="14847" width="9.140625" style="186"/>
    <col min="14848" max="14848" width="3.42578125" style="186" customWidth="1"/>
    <col min="14849" max="14849" width="4" style="186" customWidth="1"/>
    <col min="14850" max="14853" width="9.140625" style="186"/>
    <col min="14854" max="14854" width="3.28515625" style="186" customWidth="1"/>
    <col min="14855" max="14855" width="11.5703125" style="186" customWidth="1"/>
    <col min="14856" max="14856" width="19" style="186" customWidth="1"/>
    <col min="14857" max="14857" width="19.5703125" style="186" customWidth="1"/>
    <col min="14858" max="14859" width="9.140625" style="186"/>
    <col min="14860" max="14860" width="14" style="186" customWidth="1"/>
    <col min="14861" max="15103" width="9.140625" style="186"/>
    <col min="15104" max="15104" width="3.42578125" style="186" customWidth="1"/>
    <col min="15105" max="15105" width="4" style="186" customWidth="1"/>
    <col min="15106" max="15109" width="9.140625" style="186"/>
    <col min="15110" max="15110" width="3.28515625" style="186" customWidth="1"/>
    <col min="15111" max="15111" width="11.5703125" style="186" customWidth="1"/>
    <col min="15112" max="15112" width="19" style="186" customWidth="1"/>
    <col min="15113" max="15113" width="19.5703125" style="186" customWidth="1"/>
    <col min="15114" max="15115" width="9.140625" style="186"/>
    <col min="15116" max="15116" width="14" style="186" customWidth="1"/>
    <col min="15117" max="15359" width="9.140625" style="186"/>
    <col min="15360" max="15360" width="3.42578125" style="186" customWidth="1"/>
    <col min="15361" max="15361" width="4" style="186" customWidth="1"/>
    <col min="15362" max="15365" width="9.140625" style="186"/>
    <col min="15366" max="15366" width="3.28515625" style="186" customWidth="1"/>
    <col min="15367" max="15367" width="11.5703125" style="186" customWidth="1"/>
    <col min="15368" max="15368" width="19" style="186" customWidth="1"/>
    <col min="15369" max="15369" width="19.5703125" style="186" customWidth="1"/>
    <col min="15370" max="15371" width="9.140625" style="186"/>
    <col min="15372" max="15372" width="14" style="186" customWidth="1"/>
    <col min="15373" max="15615" width="9.140625" style="186"/>
    <col min="15616" max="15616" width="3.42578125" style="186" customWidth="1"/>
    <col min="15617" max="15617" width="4" style="186" customWidth="1"/>
    <col min="15618" max="15621" width="9.140625" style="186"/>
    <col min="15622" max="15622" width="3.28515625" style="186" customWidth="1"/>
    <col min="15623" max="15623" width="11.5703125" style="186" customWidth="1"/>
    <col min="15624" max="15624" width="19" style="186" customWidth="1"/>
    <col min="15625" max="15625" width="19.5703125" style="186" customWidth="1"/>
    <col min="15626" max="15627" width="9.140625" style="186"/>
    <col min="15628" max="15628" width="14" style="186" customWidth="1"/>
    <col min="15629" max="15871" width="9.140625" style="186"/>
    <col min="15872" max="15872" width="3.42578125" style="186" customWidth="1"/>
    <col min="15873" max="15873" width="4" style="186" customWidth="1"/>
    <col min="15874" max="15877" width="9.140625" style="186"/>
    <col min="15878" max="15878" width="3.28515625" style="186" customWidth="1"/>
    <col min="15879" max="15879" width="11.5703125" style="186" customWidth="1"/>
    <col min="15880" max="15880" width="19" style="186" customWidth="1"/>
    <col min="15881" max="15881" width="19.5703125" style="186" customWidth="1"/>
    <col min="15882" max="15883" width="9.140625" style="186"/>
    <col min="15884" max="15884" width="14" style="186" customWidth="1"/>
    <col min="15885" max="16127" width="9.140625" style="186"/>
    <col min="16128" max="16128" width="3.42578125" style="186" customWidth="1"/>
    <col min="16129" max="16129" width="4" style="186" customWidth="1"/>
    <col min="16130" max="16133" width="9.140625" style="186"/>
    <col min="16134" max="16134" width="3.28515625" style="186" customWidth="1"/>
    <col min="16135" max="16135" width="11.5703125" style="186" customWidth="1"/>
    <col min="16136" max="16136" width="19" style="186" customWidth="1"/>
    <col min="16137" max="16137" width="19.5703125" style="186" customWidth="1"/>
    <col min="16138" max="16139" width="9.140625" style="186"/>
    <col min="16140" max="16140" width="14" style="186" customWidth="1"/>
    <col min="16141" max="16384" width="9.140625" style="186"/>
  </cols>
  <sheetData>
    <row r="1" spans="1:10">
      <c r="A1" s="185" t="s">
        <v>926</v>
      </c>
    </row>
    <row r="2" spans="1:10">
      <c r="A2" s="185" t="s">
        <v>857</v>
      </c>
    </row>
    <row r="3" spans="1:10" ht="15">
      <c r="A3" s="188" t="s">
        <v>276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5">
      <c r="A4" s="188" t="s">
        <v>927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">
      <c r="A5" s="188" t="s">
        <v>928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5.75">
      <c r="A6" s="189" t="s">
        <v>929</v>
      </c>
      <c r="B6" s="189"/>
      <c r="C6" s="189"/>
      <c r="D6" s="189"/>
      <c r="E6" s="189"/>
      <c r="F6" s="189"/>
      <c r="G6" s="189"/>
      <c r="H6" s="189"/>
      <c r="I6" s="189"/>
      <c r="J6" s="189"/>
    </row>
    <row r="9" spans="1:10">
      <c r="A9" s="186" t="s">
        <v>930</v>
      </c>
    </row>
    <row r="10" spans="1:10">
      <c r="B10" s="186" t="s">
        <v>931</v>
      </c>
    </row>
    <row r="11" spans="1:10">
      <c r="C11" s="186" t="s">
        <v>932</v>
      </c>
      <c r="I11" s="190">
        <f>[1]august!I9+[1]september!I9+[1]july!I9</f>
        <v>19410660.93</v>
      </c>
    </row>
    <row r="12" spans="1:10">
      <c r="C12" s="186" t="s">
        <v>933</v>
      </c>
      <c r="I12" s="187">
        <f>[1]july!I10+[1]august!I10+[1]september!I10</f>
        <v>607436973</v>
      </c>
      <c r="J12" s="191"/>
    </row>
    <row r="13" spans="1:10">
      <c r="C13" s="186" t="s">
        <v>934</v>
      </c>
      <c r="I13" s="187">
        <f>[1]july!I11+[1]august!I11+[1]september!I11</f>
        <v>219981832.18000001</v>
      </c>
    </row>
    <row r="14" spans="1:10">
      <c r="C14" s="186" t="s">
        <v>935</v>
      </c>
      <c r="I14" s="187">
        <f>[1]july!I12+[1]august!I12+[1]september!I12</f>
        <v>920347.69000000006</v>
      </c>
    </row>
    <row r="15" spans="1:10">
      <c r="C15" s="186" t="s">
        <v>936</v>
      </c>
      <c r="I15" s="192">
        <f>[1]july!I13+[1]august!I13+[1]september!I13</f>
        <v>41240744.170000002</v>
      </c>
    </row>
    <row r="16" spans="1:10">
      <c r="C16" s="186" t="s">
        <v>937</v>
      </c>
      <c r="I16" s="193">
        <f>SUM(I11:I15)</f>
        <v>888990557.96999991</v>
      </c>
    </row>
    <row r="17" spans="1:12">
      <c r="B17" s="186" t="s">
        <v>938</v>
      </c>
    </row>
    <row r="18" spans="1:12">
      <c r="C18" s="186" t="s">
        <v>939</v>
      </c>
    </row>
    <row r="19" spans="1:12">
      <c r="C19" s="186" t="s">
        <v>940</v>
      </c>
      <c r="I19" s="192">
        <f>[1]july!I17+[1]august!I17+[1]september!I17</f>
        <v>423875166.52999991</v>
      </c>
      <c r="J19" s="191"/>
    </row>
    <row r="20" spans="1:12">
      <c r="C20" s="186" t="s">
        <v>941</v>
      </c>
      <c r="I20" s="192">
        <f>[1]july!I18+[1]august!I18+[1]september!I18</f>
        <v>204612850.20999998</v>
      </c>
    </row>
    <row r="21" spans="1:12">
      <c r="C21" s="186" t="s">
        <v>942</v>
      </c>
      <c r="I21" s="192">
        <f>[1]july!I19+[1]august!I19+[1]september!I19</f>
        <v>7434614.9000000004</v>
      </c>
    </row>
    <row r="22" spans="1:12">
      <c r="C22" s="186" t="s">
        <v>943</v>
      </c>
      <c r="I22" s="192">
        <f>[1]july!I20+[1]august!I20+[1]september!I20</f>
        <v>625707</v>
      </c>
    </row>
    <row r="23" spans="1:12">
      <c r="C23" s="186" t="s">
        <v>944</v>
      </c>
      <c r="I23" s="194">
        <f>SUM(I19:I22)</f>
        <v>636548338.63999987</v>
      </c>
    </row>
    <row r="24" spans="1:12">
      <c r="B24" s="186" t="s">
        <v>945</v>
      </c>
      <c r="I24" s="195"/>
      <c r="J24" s="196">
        <f>I16-I23</f>
        <v>252442219.33000004</v>
      </c>
    </row>
    <row r="25" spans="1:12">
      <c r="A25" s="186" t="s">
        <v>946</v>
      </c>
    </row>
    <row r="26" spans="1:12">
      <c r="B26" s="186" t="s">
        <v>931</v>
      </c>
    </row>
    <row r="27" spans="1:12">
      <c r="C27" s="186" t="s">
        <v>947</v>
      </c>
      <c r="I27" s="197"/>
    </row>
    <row r="28" spans="1:12">
      <c r="C28" s="186" t="s">
        <v>948</v>
      </c>
      <c r="I28" s="196"/>
    </row>
    <row r="29" spans="1:12">
      <c r="C29" s="186" t="s">
        <v>949</v>
      </c>
      <c r="I29" s="198"/>
    </row>
    <row r="30" spans="1:12" ht="15">
      <c r="C30" s="186" t="s">
        <v>950</v>
      </c>
      <c r="I30" s="198">
        <f>[1]july!I28+[1]august!I28+[1]september!I28</f>
        <v>1723875</v>
      </c>
      <c r="L30" s="199"/>
    </row>
    <row r="31" spans="1:12" ht="15">
      <c r="C31" s="186" t="s">
        <v>937</v>
      </c>
      <c r="I31" s="200">
        <f>I30+I27</f>
        <v>1723875</v>
      </c>
      <c r="L31" s="199"/>
    </row>
    <row r="32" spans="1:12">
      <c r="B32" s="186" t="s">
        <v>938</v>
      </c>
      <c r="I32" s="198"/>
    </row>
    <row r="33" spans="1:12">
      <c r="C33" s="186" t="s">
        <v>951</v>
      </c>
      <c r="I33" s="201">
        <f>[1]july!I31+[1]august!I31+[1]september!I31</f>
        <v>126404482</v>
      </c>
    </row>
    <row r="34" spans="1:12">
      <c r="C34" s="186" t="s">
        <v>948</v>
      </c>
      <c r="I34" s="198"/>
    </row>
    <row r="35" spans="1:12">
      <c r="C35" s="186" t="s">
        <v>952</v>
      </c>
      <c r="I35" s="198"/>
    </row>
    <row r="36" spans="1:12">
      <c r="C36" s="186" t="s">
        <v>944</v>
      </c>
      <c r="I36" s="200">
        <f>SUM(I33:I35)</f>
        <v>126404482</v>
      </c>
    </row>
    <row r="37" spans="1:12">
      <c r="B37" s="202" t="s">
        <v>945</v>
      </c>
      <c r="C37" s="202"/>
      <c r="D37" s="202"/>
      <c r="E37" s="202"/>
      <c r="I37" s="198"/>
      <c r="J37" s="196">
        <f>I31-I36</f>
        <v>-124680607</v>
      </c>
    </row>
    <row r="38" spans="1:12">
      <c r="A38" s="186" t="s">
        <v>953</v>
      </c>
      <c r="I38" s="198"/>
    </row>
    <row r="39" spans="1:12" ht="15">
      <c r="B39" s="186" t="s">
        <v>931</v>
      </c>
      <c r="I39" s="198"/>
      <c r="L39" s="203"/>
    </row>
    <row r="40" spans="1:12" ht="15">
      <c r="C40" s="186" t="s">
        <v>954</v>
      </c>
      <c r="L40" s="203"/>
    </row>
    <row r="41" spans="1:12" ht="15">
      <c r="C41" s="186" t="s">
        <v>955</v>
      </c>
      <c r="I41" s="201">
        <f>[1]july!I39+[1]august!I39+[1]september!I39</f>
        <v>123317156.14</v>
      </c>
      <c r="L41" s="203"/>
    </row>
    <row r="42" spans="1:12">
      <c r="C42" s="186" t="s">
        <v>937</v>
      </c>
      <c r="I42" s="200">
        <f>SUM(I41)</f>
        <v>123317156.14</v>
      </c>
    </row>
    <row r="43" spans="1:12">
      <c r="B43" s="186" t="s">
        <v>938</v>
      </c>
      <c r="I43" s="198"/>
    </row>
    <row r="44" spans="1:12">
      <c r="C44" s="186" t="s">
        <v>956</v>
      </c>
      <c r="I44" s="198"/>
    </row>
    <row r="45" spans="1:12">
      <c r="C45" s="186" t="s">
        <v>957</v>
      </c>
      <c r="I45" s="198">
        <f>[1]july!I43+[1]august!I43+[1]september!I43</f>
        <v>47598584.339999996</v>
      </c>
    </row>
    <row r="46" spans="1:12">
      <c r="C46" s="186" t="s">
        <v>944</v>
      </c>
      <c r="I46" s="200">
        <f>I45</f>
        <v>47598584.339999996</v>
      </c>
    </row>
    <row r="47" spans="1:12">
      <c r="B47" s="202" t="s">
        <v>945</v>
      </c>
      <c r="C47" s="202"/>
      <c r="D47" s="202"/>
      <c r="E47" s="202"/>
      <c r="J47" s="204">
        <f>I42-I46</f>
        <v>75718571.800000012</v>
      </c>
    </row>
    <row r="48" spans="1:12">
      <c r="A48" s="186" t="s">
        <v>958</v>
      </c>
      <c r="J48" s="196">
        <f>SUM(J24:J47)</f>
        <v>203480184.13000005</v>
      </c>
    </row>
    <row r="49" spans="1:10" ht="15">
      <c r="A49" s="205" t="s">
        <v>959</v>
      </c>
      <c r="B49" s="205"/>
      <c r="J49" s="206">
        <f>[1]july!J47</f>
        <v>819067821.91999984</v>
      </c>
    </row>
    <row r="50" spans="1:10" ht="15.75" thickBot="1">
      <c r="A50" s="205" t="s">
        <v>960</v>
      </c>
      <c r="J50" s="207">
        <f>SUM(J48:J49)</f>
        <v>1022548006.05</v>
      </c>
    </row>
    <row r="51" spans="1:10" ht="15" thickTop="1">
      <c r="J51" s="201"/>
    </row>
    <row r="52" spans="1:10">
      <c r="J52" s="208"/>
    </row>
    <row r="53" spans="1:10">
      <c r="I53" s="186" t="s">
        <v>961</v>
      </c>
      <c r="J53" s="209"/>
    </row>
    <row r="54" spans="1:10">
      <c r="J54" s="191"/>
    </row>
    <row r="55" spans="1:10">
      <c r="J55" s="191"/>
    </row>
    <row r="57" spans="1:10" ht="15">
      <c r="I57" s="205" t="s">
        <v>904</v>
      </c>
    </row>
    <row r="58" spans="1:10">
      <c r="I58" s="186" t="s">
        <v>848</v>
      </c>
    </row>
  </sheetData>
  <sheetProtection password="CCC5" sheet="1" objects="1" scenarios="1"/>
  <mergeCells count="4"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topLeftCell="A13" workbookViewId="0">
      <selection activeCell="F24" sqref="D24:F31"/>
    </sheetView>
  </sheetViews>
  <sheetFormatPr defaultRowHeight="15"/>
  <cols>
    <col min="1" max="1" width="30.5703125" customWidth="1"/>
    <col min="2" max="2" width="17.28515625" customWidth="1"/>
    <col min="3" max="3" width="14.42578125" style="214" customWidth="1"/>
    <col min="4" max="5" width="12" customWidth="1"/>
    <col min="6" max="6" width="12.140625" customWidth="1"/>
    <col min="7" max="7" width="16" style="214" customWidth="1"/>
    <col min="8" max="8" width="12" customWidth="1"/>
    <col min="9" max="9" width="20.140625" customWidth="1"/>
  </cols>
  <sheetData>
    <row r="1" spans="1:9" s="1" customFormat="1" ht="15.75">
      <c r="A1" s="210" t="s">
        <v>962</v>
      </c>
      <c r="C1" s="211"/>
      <c r="G1" s="211"/>
    </row>
    <row r="2" spans="1:9" s="1" customFormat="1" ht="15.75">
      <c r="C2" s="211"/>
      <c r="G2" s="211"/>
    </row>
    <row r="3" spans="1:9" s="1" customFormat="1" ht="15.75">
      <c r="A3" s="212" t="s">
        <v>963</v>
      </c>
      <c r="B3" s="212"/>
      <c r="C3" s="212"/>
      <c r="D3" s="212"/>
      <c r="E3" s="212"/>
      <c r="F3" s="212"/>
      <c r="G3" s="212"/>
      <c r="H3" s="212"/>
      <c r="I3" s="212"/>
    </row>
    <row r="4" spans="1:9" s="1" customFormat="1" ht="15.75">
      <c r="A4" s="212" t="s">
        <v>964</v>
      </c>
      <c r="B4" s="212"/>
      <c r="C4" s="212"/>
      <c r="D4" s="212"/>
      <c r="E4" s="212"/>
      <c r="F4" s="212"/>
      <c r="G4" s="212"/>
      <c r="H4" s="212"/>
      <c r="I4" s="212"/>
    </row>
    <row r="5" spans="1:9" s="1" customFormat="1" ht="15.75">
      <c r="A5" s="213"/>
      <c r="B5" s="213"/>
      <c r="C5" s="214"/>
      <c r="D5" s="213"/>
      <c r="E5" s="213"/>
      <c r="F5" s="213"/>
      <c r="G5" s="214"/>
      <c r="H5" s="213"/>
      <c r="I5" s="213"/>
    </row>
    <row r="6" spans="1:9" s="1" customFormat="1" ht="15.75">
      <c r="A6" t="s">
        <v>965</v>
      </c>
      <c r="B6" s="215" t="s">
        <v>966</v>
      </c>
      <c r="C6" s="214"/>
      <c r="D6" s="213"/>
      <c r="E6" s="213"/>
      <c r="F6" s="213"/>
      <c r="G6" s="214"/>
      <c r="H6" s="213"/>
      <c r="I6" s="213"/>
    </row>
    <row r="7" spans="1:9" s="1" customFormat="1" ht="15.75" customHeight="1">
      <c r="A7" s="216" t="s">
        <v>967</v>
      </c>
      <c r="B7" s="217" t="s">
        <v>968</v>
      </c>
      <c r="C7" s="218" t="s">
        <v>969</v>
      </c>
      <c r="D7" s="217" t="s">
        <v>970</v>
      </c>
      <c r="E7" s="217" t="s">
        <v>971</v>
      </c>
      <c r="F7" s="219" t="s">
        <v>972</v>
      </c>
      <c r="G7" s="220"/>
      <c r="H7" s="221" t="s">
        <v>11</v>
      </c>
      <c r="I7" s="221" t="s">
        <v>973</v>
      </c>
    </row>
    <row r="8" spans="1:9" s="1" customFormat="1" ht="31.5" customHeight="1">
      <c r="A8" s="222"/>
      <c r="B8" s="223"/>
      <c r="C8" s="224"/>
      <c r="D8" s="217"/>
      <c r="E8" s="217"/>
      <c r="F8" s="225" t="s">
        <v>974</v>
      </c>
      <c r="G8" s="226" t="s">
        <v>975</v>
      </c>
      <c r="H8" s="223"/>
      <c r="I8" s="223"/>
    </row>
    <row r="9" spans="1:9" s="1" customFormat="1" ht="60">
      <c r="A9" s="227" t="s">
        <v>976</v>
      </c>
      <c r="B9" s="228" t="s">
        <v>977</v>
      </c>
      <c r="C9" s="229">
        <v>2146025.63</v>
      </c>
      <c r="D9" s="230"/>
      <c r="E9" s="230"/>
      <c r="F9" s="230"/>
      <c r="G9" s="229">
        <v>2146025.63</v>
      </c>
      <c r="H9" s="230"/>
      <c r="I9" s="228" t="s">
        <v>978</v>
      </c>
    </row>
    <row r="10" spans="1:9" s="1" customFormat="1" ht="60">
      <c r="A10" s="227" t="s">
        <v>979</v>
      </c>
      <c r="B10" s="228" t="s">
        <v>980</v>
      </c>
      <c r="C10" s="229">
        <v>1473750</v>
      </c>
      <c r="D10" s="231">
        <v>42207</v>
      </c>
      <c r="E10" s="232" t="s">
        <v>981</v>
      </c>
      <c r="F10" s="230"/>
      <c r="G10" s="229">
        <v>1473750</v>
      </c>
      <c r="H10" s="230"/>
      <c r="I10" s="228" t="s">
        <v>978</v>
      </c>
    </row>
    <row r="11" spans="1:9" s="1" customFormat="1" ht="102.75" customHeight="1">
      <c r="A11" s="227" t="s">
        <v>982</v>
      </c>
      <c r="B11" s="228" t="s">
        <v>747</v>
      </c>
      <c r="C11" s="229">
        <v>299700</v>
      </c>
      <c r="D11" s="233" t="s">
        <v>853</v>
      </c>
      <c r="E11" s="234"/>
      <c r="F11" s="230"/>
      <c r="G11" s="229">
        <v>299700</v>
      </c>
      <c r="H11" s="230"/>
      <c r="I11" s="228" t="s">
        <v>983</v>
      </c>
    </row>
    <row r="12" spans="1:9" s="1" customFormat="1" ht="91.5" customHeight="1">
      <c r="A12" s="227" t="s">
        <v>984</v>
      </c>
      <c r="B12" s="228"/>
      <c r="C12" s="229">
        <v>2035000</v>
      </c>
      <c r="D12" s="233" t="s">
        <v>852</v>
      </c>
      <c r="E12" s="234"/>
      <c r="F12" s="230"/>
      <c r="G12" s="229">
        <v>2035000</v>
      </c>
      <c r="H12" s="230"/>
      <c r="I12" s="228" t="s">
        <v>978</v>
      </c>
    </row>
    <row r="13" spans="1:9">
      <c r="A13" s="213"/>
      <c r="B13" s="213"/>
      <c r="D13" s="213"/>
      <c r="E13" s="213"/>
      <c r="F13" s="213"/>
      <c r="H13" s="213"/>
      <c r="I13" s="213"/>
    </row>
    <row r="14" spans="1:9" ht="36.75" customHeight="1">
      <c r="A14" s="235" t="s">
        <v>846</v>
      </c>
      <c r="B14" s="235"/>
      <c r="C14" s="235"/>
      <c r="D14" s="235"/>
      <c r="E14" s="235"/>
      <c r="F14" s="213"/>
      <c r="H14" s="213"/>
      <c r="I14" s="213"/>
    </row>
    <row r="15" spans="1:9" ht="15.75" customHeight="1">
      <c r="A15" s="236"/>
      <c r="B15" s="236"/>
      <c r="C15" s="236"/>
      <c r="D15" s="236"/>
      <c r="E15" s="236"/>
      <c r="F15" s="213"/>
      <c r="H15" s="213"/>
      <c r="I15" s="213"/>
    </row>
    <row r="16" spans="1:9" ht="15.75" customHeight="1">
      <c r="A16" s="236"/>
      <c r="B16" s="236"/>
      <c r="C16" s="236"/>
      <c r="D16" s="236"/>
      <c r="E16" s="236"/>
      <c r="F16" s="213"/>
      <c r="H16" s="213"/>
      <c r="I16" s="213"/>
    </row>
    <row r="17" spans="1:9" ht="14.25" customHeight="1">
      <c r="A17" s="236"/>
      <c r="B17" s="236"/>
      <c r="C17" s="236"/>
      <c r="D17" s="236"/>
      <c r="E17" s="236"/>
      <c r="F17" s="213"/>
      <c r="H17" s="213"/>
      <c r="I17" s="213"/>
    </row>
    <row r="18" spans="1:9" ht="17.25">
      <c r="A18" s="237" t="s">
        <v>904</v>
      </c>
      <c r="B18" s="237"/>
      <c r="C18" s="238"/>
      <c r="D18" s="239"/>
      <c r="E18" s="239"/>
      <c r="F18" s="239"/>
      <c r="G18" s="240" t="s">
        <v>849</v>
      </c>
      <c r="H18" s="240"/>
      <c r="I18" s="213"/>
    </row>
    <row r="19" spans="1:9" ht="17.25">
      <c r="A19" s="241" t="s">
        <v>848</v>
      </c>
      <c r="B19" s="241"/>
      <c r="C19" s="238"/>
      <c r="D19" s="239"/>
      <c r="E19" s="239"/>
      <c r="F19" s="239"/>
      <c r="G19" s="241" t="s">
        <v>850</v>
      </c>
      <c r="H19" s="241"/>
      <c r="I19" s="213"/>
    </row>
  </sheetData>
  <sheetProtection password="CCC5" sheet="1" objects="1" scenarios="1"/>
  <mergeCells count="17">
    <mergeCell ref="D11:E11"/>
    <mergeCell ref="D12:E12"/>
    <mergeCell ref="A14:E14"/>
    <mergeCell ref="A18:B18"/>
    <mergeCell ref="G18:H18"/>
    <mergeCell ref="A19:B19"/>
    <mergeCell ref="G19:H19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85" workbookViewId="0">
      <selection activeCell="D98" sqref="D98"/>
    </sheetView>
  </sheetViews>
  <sheetFormatPr defaultRowHeight="12.75"/>
  <cols>
    <col min="1" max="1" width="32.42578125" style="242" customWidth="1"/>
    <col min="2" max="2" width="16" style="242" customWidth="1"/>
    <col min="3" max="3" width="12.7109375" style="243" customWidth="1"/>
    <col min="4" max="4" width="44.5703125" style="242" customWidth="1"/>
    <col min="5" max="5" width="15.5703125" style="242" customWidth="1"/>
    <col min="6" max="6" width="15.7109375" style="242" customWidth="1"/>
    <col min="7" max="7" width="9.7109375" style="242" customWidth="1"/>
    <col min="8" max="8" width="9.5703125" style="242" customWidth="1"/>
    <col min="9" max="9" width="10.7109375" style="242" customWidth="1"/>
    <col min="10" max="10" width="13.85546875" style="242" customWidth="1"/>
    <col min="11" max="16384" width="9.140625" style="242"/>
  </cols>
  <sheetData>
    <row r="1" spans="1:10" ht="15">
      <c r="A1" s="213" t="s">
        <v>985</v>
      </c>
    </row>
    <row r="2" spans="1:10" ht="13.5" thickBot="1"/>
    <row r="3" spans="1:10" ht="15.75">
      <c r="A3" s="244" t="s">
        <v>986</v>
      </c>
      <c r="B3" s="245"/>
      <c r="C3" s="245"/>
      <c r="D3" s="245"/>
      <c r="E3" s="245"/>
      <c r="F3" s="245"/>
      <c r="G3" s="245"/>
      <c r="H3" s="245"/>
      <c r="I3" s="245"/>
      <c r="J3" s="246"/>
    </row>
    <row r="4" spans="1:10" ht="15.75">
      <c r="A4" s="247" t="s">
        <v>987</v>
      </c>
      <c r="B4" s="248"/>
      <c r="C4" s="248"/>
      <c r="D4" s="248"/>
      <c r="E4" s="248"/>
      <c r="F4" s="248"/>
      <c r="G4" s="248"/>
      <c r="H4" s="248"/>
      <c r="I4" s="248"/>
      <c r="J4" s="249"/>
    </row>
    <row r="5" spans="1:10" ht="15.75">
      <c r="A5" s="250"/>
      <c r="B5" s="179"/>
      <c r="C5" s="251"/>
      <c r="D5" s="179"/>
      <c r="E5" s="179"/>
      <c r="F5" s="179"/>
      <c r="G5" s="179"/>
      <c r="H5" s="179"/>
      <c r="I5" s="179"/>
      <c r="J5" s="252"/>
    </row>
    <row r="6" spans="1:10" ht="15.75">
      <c r="A6" s="250" t="s">
        <v>988</v>
      </c>
      <c r="B6" s="179"/>
      <c r="C6" s="251"/>
      <c r="D6" s="179"/>
      <c r="E6" s="179"/>
      <c r="F6" s="179"/>
      <c r="G6" s="179"/>
      <c r="H6" s="179"/>
      <c r="I6" s="179"/>
      <c r="J6" s="252"/>
    </row>
    <row r="7" spans="1:10" ht="8.25" customHeight="1" thickBot="1">
      <c r="A7" s="253"/>
      <c r="B7" s="254"/>
      <c r="C7" s="255"/>
      <c r="D7" s="254"/>
      <c r="E7" s="254"/>
      <c r="F7" s="254"/>
      <c r="G7" s="254"/>
      <c r="H7" s="254"/>
      <c r="I7" s="254"/>
      <c r="J7" s="256"/>
    </row>
    <row r="8" spans="1:10" ht="25.5" customHeight="1">
      <c r="A8" s="257" t="s">
        <v>989</v>
      </c>
      <c r="B8" s="258" t="s">
        <v>990</v>
      </c>
      <c r="C8" s="259" t="s">
        <v>991</v>
      </c>
      <c r="D8" s="258" t="s">
        <v>992</v>
      </c>
      <c r="E8" s="258" t="s">
        <v>993</v>
      </c>
      <c r="F8" s="258"/>
      <c r="G8" s="258"/>
      <c r="H8" s="258"/>
      <c r="I8" s="258"/>
      <c r="J8" s="260"/>
    </row>
    <row r="9" spans="1:10">
      <c r="A9" s="261"/>
      <c r="B9" s="262"/>
      <c r="C9" s="263"/>
      <c r="D9" s="262"/>
      <c r="E9" s="264" t="s">
        <v>994</v>
      </c>
      <c r="F9" s="264"/>
      <c r="G9" s="264"/>
      <c r="H9" s="264" t="s">
        <v>995</v>
      </c>
      <c r="I9" s="264"/>
      <c r="J9" s="265"/>
    </row>
    <row r="10" spans="1:10" ht="26.25" thickBot="1">
      <c r="A10" s="266"/>
      <c r="B10" s="267"/>
      <c r="C10" s="268"/>
      <c r="D10" s="267"/>
      <c r="E10" s="269" t="s">
        <v>996</v>
      </c>
      <c r="F10" s="269" t="s">
        <v>997</v>
      </c>
      <c r="G10" s="269" t="s">
        <v>998</v>
      </c>
      <c r="H10" s="269" t="s">
        <v>999</v>
      </c>
      <c r="I10" s="270" t="s">
        <v>1000</v>
      </c>
      <c r="J10" s="271" t="s">
        <v>1001</v>
      </c>
    </row>
    <row r="11" spans="1:10" ht="15.75" hidden="1">
      <c r="A11" s="272" t="s">
        <v>1002</v>
      </c>
      <c r="B11" s="273">
        <v>0</v>
      </c>
      <c r="C11" s="274">
        <v>41655</v>
      </c>
      <c r="D11" s="275"/>
      <c r="E11" s="275"/>
      <c r="F11" s="275"/>
      <c r="G11" s="275"/>
      <c r="H11" s="275"/>
      <c r="I11" s="276"/>
      <c r="J11" s="277"/>
    </row>
    <row r="12" spans="1:10" ht="15.75" hidden="1">
      <c r="A12" s="278" t="s">
        <v>1003</v>
      </c>
      <c r="B12" s="279">
        <v>0</v>
      </c>
      <c r="C12" s="280">
        <v>41655</v>
      </c>
      <c r="D12" s="281"/>
      <c r="E12" s="281"/>
      <c r="F12" s="281"/>
      <c r="G12" s="281"/>
      <c r="H12" s="281"/>
      <c r="I12" s="282"/>
      <c r="J12" s="283"/>
    </row>
    <row r="13" spans="1:10" ht="15.75" hidden="1">
      <c r="A13" s="278" t="s">
        <v>1004</v>
      </c>
      <c r="B13" s="279">
        <v>0</v>
      </c>
      <c r="C13" s="280">
        <v>41648</v>
      </c>
      <c r="D13" s="281"/>
      <c r="E13" s="281"/>
      <c r="F13" s="281"/>
      <c r="G13" s="281"/>
      <c r="H13" s="281"/>
      <c r="I13" s="282"/>
      <c r="J13" s="283"/>
    </row>
    <row r="14" spans="1:10" ht="15.75" hidden="1">
      <c r="A14" s="278" t="s">
        <v>1005</v>
      </c>
      <c r="B14" s="279">
        <v>0</v>
      </c>
      <c r="C14" s="280">
        <v>41648</v>
      </c>
      <c r="D14" s="281"/>
      <c r="E14" s="281"/>
      <c r="F14" s="281"/>
      <c r="G14" s="281"/>
      <c r="H14" s="281"/>
      <c r="I14" s="282"/>
      <c r="J14" s="283"/>
    </row>
    <row r="15" spans="1:10" ht="15.75" hidden="1">
      <c r="A15" s="278" t="s">
        <v>1006</v>
      </c>
      <c r="B15" s="279">
        <v>0</v>
      </c>
      <c r="C15" s="280">
        <v>41647</v>
      </c>
      <c r="D15" s="281"/>
      <c r="E15" s="281"/>
      <c r="F15" s="281"/>
      <c r="G15" s="281"/>
      <c r="H15" s="281"/>
      <c r="I15" s="282"/>
      <c r="J15" s="283"/>
    </row>
    <row r="16" spans="1:10" ht="63">
      <c r="A16" s="284" t="s">
        <v>1007</v>
      </c>
      <c r="B16" s="285">
        <v>79100</v>
      </c>
      <c r="C16" s="286">
        <v>42250</v>
      </c>
      <c r="D16" s="287" t="s">
        <v>1008</v>
      </c>
      <c r="E16" s="285">
        <v>79100</v>
      </c>
      <c r="F16" s="281"/>
      <c r="G16" s="281"/>
      <c r="H16" s="281"/>
      <c r="I16" s="282"/>
      <c r="J16" s="283"/>
    </row>
    <row r="17" spans="1:10" ht="47.25">
      <c r="A17" s="284" t="s">
        <v>1009</v>
      </c>
      <c r="B17" s="285">
        <v>158500</v>
      </c>
      <c r="C17" s="286">
        <v>42251</v>
      </c>
      <c r="D17" s="287" t="s">
        <v>1010</v>
      </c>
      <c r="E17" s="285">
        <v>158500</v>
      </c>
      <c r="F17" s="281"/>
      <c r="G17" s="281"/>
      <c r="H17" s="281"/>
      <c r="I17" s="282"/>
      <c r="J17" s="283"/>
    </row>
    <row r="18" spans="1:10" ht="31.5">
      <c r="A18" s="284" t="s">
        <v>1011</v>
      </c>
      <c r="B18" s="285">
        <v>84100</v>
      </c>
      <c r="C18" s="286">
        <v>42251</v>
      </c>
      <c r="D18" s="287" t="s">
        <v>1012</v>
      </c>
      <c r="E18" s="285">
        <v>84100</v>
      </c>
      <c r="F18" s="281"/>
      <c r="G18" s="281"/>
      <c r="H18" s="281"/>
      <c r="I18" s="282"/>
      <c r="J18" s="283"/>
    </row>
    <row r="19" spans="1:10" ht="31.5">
      <c r="A19" s="284" t="s">
        <v>1011</v>
      </c>
      <c r="B19" s="285">
        <v>82500</v>
      </c>
      <c r="C19" s="286">
        <v>42251</v>
      </c>
      <c r="D19" s="287" t="s">
        <v>1013</v>
      </c>
      <c r="E19" s="285">
        <v>82500</v>
      </c>
      <c r="F19" s="281"/>
      <c r="G19" s="281"/>
      <c r="H19" s="281"/>
      <c r="I19" s="282"/>
      <c r="J19" s="283"/>
    </row>
    <row r="20" spans="1:10" ht="31.5">
      <c r="A20" s="284" t="s">
        <v>1014</v>
      </c>
      <c r="B20" s="285">
        <v>77709</v>
      </c>
      <c r="C20" s="286">
        <v>42254</v>
      </c>
      <c r="D20" s="287" t="s">
        <v>1015</v>
      </c>
      <c r="E20" s="285">
        <v>77709</v>
      </c>
      <c r="F20" s="281"/>
      <c r="G20" s="281"/>
      <c r="H20" s="281"/>
      <c r="I20" s="282"/>
      <c r="J20" s="283"/>
    </row>
    <row r="21" spans="1:10" ht="15.75">
      <c r="A21" s="288" t="s">
        <v>1016</v>
      </c>
      <c r="B21" s="285">
        <v>70000</v>
      </c>
      <c r="C21" s="289">
        <v>42254</v>
      </c>
      <c r="D21" s="290" t="s">
        <v>1017</v>
      </c>
      <c r="E21" s="285">
        <v>70000</v>
      </c>
      <c r="F21" s="281"/>
      <c r="G21" s="281"/>
      <c r="H21" s="281"/>
      <c r="I21" s="282"/>
      <c r="J21" s="283"/>
    </row>
    <row r="22" spans="1:10" ht="47.25" customHeight="1">
      <c r="A22" s="284" t="s">
        <v>1018</v>
      </c>
      <c r="B22" s="285">
        <v>450000</v>
      </c>
      <c r="C22" s="286">
        <v>42254</v>
      </c>
      <c r="D22" s="287" t="s">
        <v>1019</v>
      </c>
      <c r="E22" s="285">
        <v>450000</v>
      </c>
      <c r="F22" s="281"/>
      <c r="G22" s="281"/>
      <c r="H22" s="281"/>
      <c r="I22" s="282"/>
      <c r="J22" s="283"/>
    </row>
    <row r="23" spans="1:10" ht="94.5">
      <c r="A23" s="284" t="s">
        <v>1020</v>
      </c>
      <c r="B23" s="285">
        <v>66000</v>
      </c>
      <c r="C23" s="286">
        <v>42254</v>
      </c>
      <c r="D23" s="287" t="s">
        <v>1021</v>
      </c>
      <c r="E23" s="285">
        <v>66000</v>
      </c>
      <c r="F23" s="281"/>
      <c r="G23" s="281"/>
      <c r="H23" s="281"/>
      <c r="I23" s="282"/>
      <c r="J23" s="283"/>
    </row>
    <row r="24" spans="1:10" ht="31.5">
      <c r="A24" s="284" t="s">
        <v>1006</v>
      </c>
      <c r="B24" s="285">
        <v>180000</v>
      </c>
      <c r="C24" s="286">
        <v>42254</v>
      </c>
      <c r="D24" s="287" t="s">
        <v>1022</v>
      </c>
      <c r="E24" s="285">
        <v>180000</v>
      </c>
      <c r="F24" s="281"/>
      <c r="G24" s="281"/>
      <c r="H24" s="281"/>
      <c r="I24" s="282"/>
      <c r="J24" s="283"/>
    </row>
    <row r="25" spans="1:10" ht="63">
      <c r="A25" s="284" t="s">
        <v>1023</v>
      </c>
      <c r="B25" s="285">
        <v>15550</v>
      </c>
      <c r="C25" s="286">
        <v>42255</v>
      </c>
      <c r="D25" s="287" t="s">
        <v>1024</v>
      </c>
      <c r="E25" s="285">
        <v>15550</v>
      </c>
      <c r="F25" s="281"/>
      <c r="G25" s="281"/>
      <c r="H25" s="281"/>
      <c r="I25" s="282"/>
      <c r="J25" s="283"/>
    </row>
    <row r="26" spans="1:10" ht="15.75">
      <c r="A26" s="284" t="s">
        <v>1025</v>
      </c>
      <c r="B26" s="285">
        <v>25137</v>
      </c>
      <c r="C26" s="286">
        <v>42255</v>
      </c>
      <c r="D26" s="291" t="s">
        <v>1026</v>
      </c>
      <c r="E26" s="285">
        <v>25137</v>
      </c>
      <c r="F26" s="281"/>
      <c r="G26" s="281"/>
      <c r="H26" s="281"/>
      <c r="I26" s="282"/>
      <c r="J26" s="283"/>
    </row>
    <row r="27" spans="1:10" ht="15.75">
      <c r="A27" s="284" t="s">
        <v>1027</v>
      </c>
      <c r="B27" s="285">
        <v>25137</v>
      </c>
      <c r="C27" s="286">
        <v>42255</v>
      </c>
      <c r="D27" s="291" t="s">
        <v>1026</v>
      </c>
      <c r="E27" s="285">
        <v>25137</v>
      </c>
      <c r="F27" s="281"/>
      <c r="G27" s="281"/>
      <c r="H27" s="281"/>
      <c r="I27" s="282"/>
      <c r="J27" s="283"/>
    </row>
    <row r="28" spans="1:10" ht="15.75">
      <c r="A28" s="284" t="s">
        <v>1005</v>
      </c>
      <c r="B28" s="285">
        <v>25137</v>
      </c>
      <c r="C28" s="286">
        <v>42255</v>
      </c>
      <c r="D28" s="291" t="s">
        <v>1026</v>
      </c>
      <c r="E28" s="285">
        <v>25137</v>
      </c>
      <c r="F28" s="281"/>
      <c r="G28" s="281"/>
      <c r="H28" s="281"/>
      <c r="I28" s="282"/>
      <c r="J28" s="283"/>
    </row>
    <row r="29" spans="1:10" ht="15.75">
      <c r="A29" s="288" t="s">
        <v>1028</v>
      </c>
      <c r="B29" s="285">
        <v>25137</v>
      </c>
      <c r="C29" s="289">
        <v>42258</v>
      </c>
      <c r="D29" s="291" t="s">
        <v>1026</v>
      </c>
      <c r="E29" s="285">
        <v>25137</v>
      </c>
      <c r="F29" s="281"/>
      <c r="G29" s="281"/>
      <c r="H29" s="281"/>
      <c r="I29" s="282"/>
      <c r="J29" s="283"/>
    </row>
    <row r="30" spans="1:10" ht="15.75">
      <c r="A30" s="288" t="s">
        <v>1029</v>
      </c>
      <c r="B30" s="285">
        <v>40056</v>
      </c>
      <c r="C30" s="289">
        <v>42258</v>
      </c>
      <c r="D30" s="290" t="s">
        <v>1030</v>
      </c>
      <c r="E30" s="285">
        <v>40056</v>
      </c>
      <c r="F30" s="281"/>
      <c r="G30" s="281"/>
      <c r="H30" s="281"/>
      <c r="I30" s="282"/>
      <c r="J30" s="283"/>
    </row>
    <row r="31" spans="1:10" ht="15.75">
      <c r="A31" s="288" t="s">
        <v>1031</v>
      </c>
      <c r="B31" s="285">
        <v>400000</v>
      </c>
      <c r="C31" s="289">
        <v>42261</v>
      </c>
      <c r="D31" s="287" t="s">
        <v>1032</v>
      </c>
      <c r="E31" s="285">
        <v>400000</v>
      </c>
      <c r="F31" s="281"/>
      <c r="G31" s="281"/>
      <c r="H31" s="281"/>
      <c r="I31" s="282"/>
      <c r="J31" s="283"/>
    </row>
    <row r="32" spans="1:10" ht="15.75">
      <c r="A32" s="288" t="s">
        <v>1033</v>
      </c>
      <c r="B32" s="285">
        <v>200000</v>
      </c>
      <c r="C32" s="289">
        <v>42269</v>
      </c>
      <c r="D32" s="287" t="s">
        <v>1034</v>
      </c>
      <c r="E32" s="285">
        <v>200000</v>
      </c>
      <c r="F32" s="281"/>
      <c r="G32" s="281"/>
      <c r="H32" s="281"/>
      <c r="I32" s="282"/>
      <c r="J32" s="283"/>
    </row>
    <row r="33" spans="1:10" ht="15.75">
      <c r="A33" s="288" t="s">
        <v>1035</v>
      </c>
      <c r="B33" s="285">
        <v>25137</v>
      </c>
      <c r="C33" s="289">
        <v>42269</v>
      </c>
      <c r="D33" s="287" t="s">
        <v>1032</v>
      </c>
      <c r="E33" s="285">
        <v>25137</v>
      </c>
      <c r="F33" s="281"/>
      <c r="G33" s="281"/>
      <c r="H33" s="281"/>
      <c r="I33" s="282"/>
      <c r="J33" s="283"/>
    </row>
    <row r="34" spans="1:10" ht="15.75">
      <c r="A34" s="288" t="s">
        <v>1036</v>
      </c>
      <c r="B34" s="285">
        <v>120000</v>
      </c>
      <c r="C34" s="289">
        <v>42269</v>
      </c>
      <c r="D34" s="287" t="s">
        <v>1032</v>
      </c>
      <c r="E34" s="285">
        <v>120000</v>
      </c>
      <c r="F34" s="281"/>
      <c r="G34" s="281"/>
      <c r="H34" s="281"/>
      <c r="I34" s="282"/>
      <c r="J34" s="283"/>
    </row>
    <row r="35" spans="1:10" ht="15.75">
      <c r="A35" s="288" t="s">
        <v>1037</v>
      </c>
      <c r="B35" s="285">
        <v>10000</v>
      </c>
      <c r="C35" s="289">
        <v>42275</v>
      </c>
      <c r="D35" s="287" t="s">
        <v>1032</v>
      </c>
      <c r="E35" s="285">
        <v>10000</v>
      </c>
      <c r="F35" s="281"/>
      <c r="G35" s="281"/>
      <c r="H35" s="281"/>
      <c r="I35" s="282"/>
      <c r="J35" s="283"/>
    </row>
    <row r="36" spans="1:10" ht="15.75">
      <c r="A36" s="288" t="s">
        <v>1038</v>
      </c>
      <c r="B36" s="285">
        <v>40000</v>
      </c>
      <c r="C36" s="289">
        <v>42275</v>
      </c>
      <c r="D36" s="287" t="s">
        <v>1032</v>
      </c>
      <c r="E36" s="285">
        <v>40000</v>
      </c>
      <c r="F36" s="281"/>
      <c r="G36" s="281"/>
      <c r="H36" s="281"/>
      <c r="I36" s="282"/>
      <c r="J36" s="283"/>
    </row>
    <row r="37" spans="1:10" ht="15.75">
      <c r="A37" s="288" t="s">
        <v>1039</v>
      </c>
      <c r="B37" s="285">
        <v>4600</v>
      </c>
      <c r="C37" s="289">
        <v>42275</v>
      </c>
      <c r="D37" s="287" t="s">
        <v>1040</v>
      </c>
      <c r="E37" s="285">
        <v>4600</v>
      </c>
      <c r="F37" s="281"/>
      <c r="G37" s="281"/>
      <c r="H37" s="281"/>
      <c r="I37" s="282"/>
      <c r="J37" s="283"/>
    </row>
    <row r="38" spans="1:10" ht="15.75">
      <c r="A38" s="288" t="s">
        <v>1041</v>
      </c>
      <c r="B38" s="285">
        <v>6800</v>
      </c>
      <c r="C38" s="289">
        <v>42275</v>
      </c>
      <c r="D38" s="287" t="s">
        <v>1040</v>
      </c>
      <c r="E38" s="285">
        <v>6800</v>
      </c>
      <c r="F38" s="281"/>
      <c r="G38" s="281"/>
      <c r="H38" s="281"/>
      <c r="I38" s="282"/>
      <c r="J38" s="283"/>
    </row>
    <row r="39" spans="1:10" ht="15.75">
      <c r="A39" s="288" t="s">
        <v>1042</v>
      </c>
      <c r="B39" s="285">
        <v>9740</v>
      </c>
      <c r="C39" s="289">
        <v>42275</v>
      </c>
      <c r="D39" s="287" t="s">
        <v>1040</v>
      </c>
      <c r="E39" s="285">
        <v>9740</v>
      </c>
      <c r="F39" s="281"/>
      <c r="G39" s="281"/>
      <c r="H39" s="281"/>
      <c r="I39" s="282"/>
      <c r="J39" s="283"/>
    </row>
    <row r="40" spans="1:10" ht="15.75">
      <c r="A40" s="288" t="s">
        <v>1043</v>
      </c>
      <c r="B40" s="285">
        <v>9740</v>
      </c>
      <c r="C40" s="289">
        <v>42275</v>
      </c>
      <c r="D40" s="287" t="s">
        <v>1040</v>
      </c>
      <c r="E40" s="285">
        <v>9740</v>
      </c>
      <c r="F40" s="281"/>
      <c r="G40" s="281"/>
      <c r="H40" s="281"/>
      <c r="I40" s="282"/>
      <c r="J40" s="283"/>
    </row>
    <row r="41" spans="1:10" ht="15.75">
      <c r="A41" s="288" t="s">
        <v>1044</v>
      </c>
      <c r="B41" s="285">
        <v>9740</v>
      </c>
      <c r="C41" s="289">
        <v>42275</v>
      </c>
      <c r="D41" s="287" t="s">
        <v>1040</v>
      </c>
      <c r="E41" s="285">
        <v>9740</v>
      </c>
      <c r="F41" s="281"/>
      <c r="G41" s="281"/>
      <c r="H41" s="281"/>
      <c r="I41" s="282"/>
      <c r="J41" s="283"/>
    </row>
    <row r="42" spans="1:10" ht="15.75">
      <c r="A42" s="288" t="s">
        <v>1045</v>
      </c>
      <c r="B42" s="285">
        <v>9740</v>
      </c>
      <c r="C42" s="289">
        <v>42275</v>
      </c>
      <c r="D42" s="287" t="s">
        <v>1040</v>
      </c>
      <c r="E42" s="285">
        <v>9740</v>
      </c>
      <c r="F42" s="281"/>
      <c r="G42" s="281"/>
      <c r="H42" s="281"/>
      <c r="I42" s="282"/>
      <c r="J42" s="283"/>
    </row>
    <row r="43" spans="1:10" ht="31.5">
      <c r="A43" s="284" t="s">
        <v>1046</v>
      </c>
      <c r="B43" s="285">
        <v>60000</v>
      </c>
      <c r="C43" s="286">
        <v>42275</v>
      </c>
      <c r="D43" s="287" t="s">
        <v>1047</v>
      </c>
      <c r="E43" s="285">
        <v>60000</v>
      </c>
      <c r="F43" s="281"/>
      <c r="G43" s="281"/>
      <c r="H43" s="281"/>
      <c r="I43" s="282"/>
      <c r="J43" s="283"/>
    </row>
    <row r="44" spans="1:10" ht="31.5">
      <c r="A44" s="284" t="s">
        <v>1048</v>
      </c>
      <c r="B44" s="285">
        <v>30000</v>
      </c>
      <c r="C44" s="286">
        <v>42275</v>
      </c>
      <c r="D44" s="287" t="s">
        <v>1047</v>
      </c>
      <c r="E44" s="285">
        <v>30000</v>
      </c>
      <c r="F44" s="281"/>
      <c r="G44" s="281"/>
      <c r="H44" s="281"/>
      <c r="I44" s="282"/>
      <c r="J44" s="283"/>
    </row>
    <row r="45" spans="1:10" ht="31.5">
      <c r="A45" s="284" t="s">
        <v>1049</v>
      </c>
      <c r="B45" s="285">
        <v>29500</v>
      </c>
      <c r="C45" s="286">
        <v>42275</v>
      </c>
      <c r="D45" s="287" t="s">
        <v>1047</v>
      </c>
      <c r="E45" s="285">
        <v>29500</v>
      </c>
      <c r="F45" s="281"/>
      <c r="G45" s="281"/>
      <c r="H45" s="281"/>
      <c r="I45" s="282"/>
      <c r="J45" s="283"/>
    </row>
    <row r="46" spans="1:10" ht="15.75">
      <c r="A46" s="284" t="s">
        <v>1050</v>
      </c>
      <c r="B46" s="285">
        <v>26950</v>
      </c>
      <c r="C46" s="286">
        <v>42227</v>
      </c>
      <c r="D46" s="287" t="s">
        <v>1051</v>
      </c>
      <c r="E46" s="285">
        <v>26950</v>
      </c>
      <c r="F46" s="281"/>
      <c r="G46" s="281"/>
      <c r="H46" s="281"/>
      <c r="I46" s="282"/>
      <c r="J46" s="283"/>
    </row>
    <row r="47" spans="1:10" ht="15.75">
      <c r="A47" s="288" t="s">
        <v>1052</v>
      </c>
      <c r="B47" s="285">
        <v>200000</v>
      </c>
      <c r="C47" s="289">
        <v>42235</v>
      </c>
      <c r="D47" s="290" t="s">
        <v>1034</v>
      </c>
      <c r="E47" s="285">
        <v>200000</v>
      </c>
      <c r="F47" s="281"/>
      <c r="G47" s="281"/>
      <c r="H47" s="281"/>
      <c r="I47" s="282"/>
      <c r="J47" s="283"/>
    </row>
    <row r="48" spans="1:10" ht="15.75">
      <c r="A48" s="288" t="s">
        <v>1053</v>
      </c>
      <c r="B48" s="285">
        <v>200000</v>
      </c>
      <c r="C48" s="289">
        <v>42240</v>
      </c>
      <c r="D48" s="290" t="s">
        <v>1034</v>
      </c>
      <c r="E48" s="285">
        <v>200000</v>
      </c>
      <c r="F48" s="281"/>
      <c r="G48" s="281"/>
      <c r="H48" s="281"/>
      <c r="I48" s="282"/>
      <c r="J48" s="283"/>
    </row>
    <row r="49" spans="1:10" ht="15.75">
      <c r="A49" s="288" t="s">
        <v>1054</v>
      </c>
      <c r="B49" s="285">
        <v>24884</v>
      </c>
      <c r="C49" s="289">
        <v>42241</v>
      </c>
      <c r="D49" s="291" t="s">
        <v>1026</v>
      </c>
      <c r="E49" s="285">
        <v>24884</v>
      </c>
      <c r="F49" s="281"/>
      <c r="G49" s="281"/>
      <c r="H49" s="281"/>
      <c r="I49" s="282"/>
      <c r="J49" s="283"/>
    </row>
    <row r="50" spans="1:10" ht="15.75">
      <c r="A50" s="288" t="s">
        <v>1055</v>
      </c>
      <c r="B50" s="285">
        <v>24884</v>
      </c>
      <c r="C50" s="289">
        <v>42241</v>
      </c>
      <c r="D50" s="291" t="s">
        <v>1026</v>
      </c>
      <c r="E50" s="285">
        <v>24884</v>
      </c>
      <c r="F50" s="281"/>
      <c r="G50" s="281"/>
      <c r="H50" s="281"/>
      <c r="I50" s="282"/>
      <c r="J50" s="283"/>
    </row>
    <row r="51" spans="1:10" ht="15.75">
      <c r="A51" s="288" t="s">
        <v>1056</v>
      </c>
      <c r="B51" s="285">
        <v>24884</v>
      </c>
      <c r="C51" s="289">
        <v>42241</v>
      </c>
      <c r="D51" s="291" t="s">
        <v>1026</v>
      </c>
      <c r="E51" s="285">
        <v>24884</v>
      </c>
      <c r="F51" s="281"/>
      <c r="G51" s="281"/>
      <c r="H51" s="281"/>
      <c r="I51" s="282"/>
      <c r="J51" s="283"/>
    </row>
    <row r="52" spans="1:10" ht="15.75">
      <c r="A52" s="288" t="s">
        <v>1057</v>
      </c>
      <c r="B52" s="285">
        <v>24884</v>
      </c>
      <c r="C52" s="289">
        <v>42241</v>
      </c>
      <c r="D52" s="291" t="s">
        <v>1026</v>
      </c>
      <c r="E52" s="285">
        <v>24884</v>
      </c>
      <c r="F52" s="281"/>
      <c r="G52" s="281"/>
      <c r="H52" s="281"/>
      <c r="I52" s="282"/>
      <c r="J52" s="283"/>
    </row>
    <row r="53" spans="1:10" ht="15.75">
      <c r="A53" s="288" t="s">
        <v>1058</v>
      </c>
      <c r="B53" s="285">
        <v>24884</v>
      </c>
      <c r="C53" s="289">
        <v>42241</v>
      </c>
      <c r="D53" s="291" t="s">
        <v>1026</v>
      </c>
      <c r="E53" s="285">
        <v>24884</v>
      </c>
      <c r="F53" s="281"/>
      <c r="G53" s="281"/>
      <c r="H53" s="281"/>
      <c r="I53" s="282"/>
      <c r="J53" s="283"/>
    </row>
    <row r="54" spans="1:10" ht="15.75">
      <c r="A54" s="288" t="s">
        <v>1059</v>
      </c>
      <c r="B54" s="285">
        <v>24884</v>
      </c>
      <c r="C54" s="289">
        <v>42241</v>
      </c>
      <c r="D54" s="291" t="s">
        <v>1026</v>
      </c>
      <c r="E54" s="285">
        <v>24884</v>
      </c>
      <c r="F54" s="281"/>
      <c r="G54" s="281"/>
      <c r="H54" s="281"/>
      <c r="I54" s="282"/>
      <c r="J54" s="283"/>
    </row>
    <row r="55" spans="1:10" ht="15.75">
      <c r="A55" s="288" t="s">
        <v>1060</v>
      </c>
      <c r="B55" s="285">
        <v>40056</v>
      </c>
      <c r="C55" s="289">
        <v>42241</v>
      </c>
      <c r="D55" s="290" t="s">
        <v>1061</v>
      </c>
      <c r="E55" s="285">
        <v>40056</v>
      </c>
      <c r="F55" s="281"/>
      <c r="G55" s="281"/>
      <c r="H55" s="281"/>
      <c r="I55" s="282"/>
      <c r="J55" s="283"/>
    </row>
    <row r="56" spans="1:10" ht="15.75">
      <c r="A56" s="288" t="s">
        <v>1062</v>
      </c>
      <c r="B56" s="285">
        <v>25900</v>
      </c>
      <c r="C56" s="292" t="s">
        <v>1063</v>
      </c>
      <c r="D56" s="291" t="s">
        <v>1026</v>
      </c>
      <c r="E56" s="285">
        <v>25900</v>
      </c>
      <c r="F56" s="281"/>
      <c r="G56" s="281"/>
      <c r="H56" s="281"/>
      <c r="I56" s="282"/>
      <c r="J56" s="283"/>
    </row>
    <row r="57" spans="1:10" ht="15.75">
      <c r="A57" s="288" t="s">
        <v>1053</v>
      </c>
      <c r="B57" s="285">
        <v>200000</v>
      </c>
      <c r="C57" s="293" t="s">
        <v>1064</v>
      </c>
      <c r="D57" s="290" t="s">
        <v>1034</v>
      </c>
      <c r="E57" s="285">
        <v>200000</v>
      </c>
      <c r="F57" s="281"/>
      <c r="G57" s="281"/>
      <c r="H57" s="281"/>
      <c r="I57" s="282"/>
      <c r="J57" s="283"/>
    </row>
    <row r="58" spans="1:10" ht="15.75">
      <c r="A58" s="294" t="s">
        <v>1065</v>
      </c>
      <c r="B58" s="295">
        <v>7900</v>
      </c>
      <c r="C58" s="296" t="s">
        <v>1066</v>
      </c>
      <c r="D58" s="290" t="s">
        <v>1032</v>
      </c>
      <c r="E58" s="297"/>
      <c r="F58" s="297">
        <v>7900</v>
      </c>
      <c r="G58" s="281"/>
      <c r="H58" s="281"/>
      <c r="I58" s="282"/>
      <c r="J58" s="283"/>
    </row>
    <row r="59" spans="1:10" ht="15.75">
      <c r="A59" s="294" t="s">
        <v>1067</v>
      </c>
      <c r="B59" s="295">
        <v>7900</v>
      </c>
      <c r="C59" s="296" t="s">
        <v>1066</v>
      </c>
      <c r="D59" s="290" t="s">
        <v>1068</v>
      </c>
      <c r="E59" s="297"/>
      <c r="F59" s="297">
        <v>7900</v>
      </c>
      <c r="G59" s="281"/>
      <c r="H59" s="281"/>
      <c r="I59" s="282"/>
      <c r="J59" s="283"/>
    </row>
    <row r="60" spans="1:10" ht="15.75">
      <c r="A60" s="294" t="s">
        <v>1069</v>
      </c>
      <c r="B60" s="295">
        <v>21150</v>
      </c>
      <c r="C60" s="298">
        <v>42136</v>
      </c>
      <c r="D60" s="290" t="s">
        <v>1032</v>
      </c>
      <c r="E60" s="297"/>
      <c r="F60" s="297">
        <v>21150</v>
      </c>
      <c r="G60" s="281"/>
      <c r="H60" s="281"/>
      <c r="I60" s="282"/>
      <c r="J60" s="283"/>
    </row>
    <row r="61" spans="1:10" ht="15.75">
      <c r="A61" s="294" t="s">
        <v>1070</v>
      </c>
      <c r="B61" s="295">
        <v>11000</v>
      </c>
      <c r="C61" s="298">
        <v>42116</v>
      </c>
      <c r="D61" s="290" t="s">
        <v>1032</v>
      </c>
      <c r="E61" s="297"/>
      <c r="F61" s="297">
        <v>11000</v>
      </c>
      <c r="G61" s="281"/>
      <c r="H61" s="281"/>
      <c r="I61" s="282"/>
      <c r="J61" s="283"/>
    </row>
    <row r="62" spans="1:10" ht="15.75">
      <c r="A62" s="294" t="s">
        <v>1071</v>
      </c>
      <c r="B62" s="295">
        <v>11000</v>
      </c>
      <c r="C62" s="298">
        <v>42116</v>
      </c>
      <c r="D62" s="290" t="s">
        <v>1032</v>
      </c>
      <c r="E62" s="297"/>
      <c r="F62" s="297">
        <v>11000</v>
      </c>
      <c r="G62" s="281"/>
      <c r="H62" s="281"/>
      <c r="I62" s="282"/>
      <c r="J62" s="283"/>
    </row>
    <row r="63" spans="1:10" ht="15.75">
      <c r="A63" s="294" t="s">
        <v>1072</v>
      </c>
      <c r="B63" s="295">
        <v>11000</v>
      </c>
      <c r="C63" s="298">
        <v>42116</v>
      </c>
      <c r="D63" s="290" t="s">
        <v>1032</v>
      </c>
      <c r="E63" s="297"/>
      <c r="F63" s="297">
        <v>11000</v>
      </c>
      <c r="G63" s="281"/>
      <c r="H63" s="281"/>
      <c r="I63" s="282"/>
      <c r="J63" s="283"/>
    </row>
    <row r="64" spans="1:10" ht="15.75">
      <c r="A64" s="294" t="s">
        <v>1073</v>
      </c>
      <c r="B64" s="295">
        <v>40000</v>
      </c>
      <c r="C64" s="298">
        <v>42116</v>
      </c>
      <c r="D64" s="290" t="s">
        <v>1032</v>
      </c>
      <c r="E64" s="297"/>
      <c r="F64" s="297">
        <v>40000</v>
      </c>
      <c r="G64" s="281"/>
      <c r="H64" s="281"/>
      <c r="I64" s="282"/>
      <c r="J64" s="283"/>
    </row>
    <row r="65" spans="1:10" ht="15.75">
      <c r="A65" s="294" t="s">
        <v>1074</v>
      </c>
      <c r="B65" s="295">
        <v>40000</v>
      </c>
      <c r="C65" s="298">
        <v>42116</v>
      </c>
      <c r="D65" s="299" t="s">
        <v>1032</v>
      </c>
      <c r="E65" s="297"/>
      <c r="F65" s="297">
        <v>40000</v>
      </c>
      <c r="G65" s="281"/>
      <c r="H65" s="281"/>
      <c r="I65" s="282"/>
      <c r="J65" s="283"/>
    </row>
    <row r="66" spans="1:10" ht="15.75">
      <c r="A66" s="294" t="s">
        <v>1075</v>
      </c>
      <c r="B66" s="295">
        <v>40000</v>
      </c>
      <c r="C66" s="298">
        <v>42116</v>
      </c>
      <c r="D66" s="290" t="s">
        <v>1032</v>
      </c>
      <c r="E66" s="281"/>
      <c r="F66" s="297">
        <v>40000</v>
      </c>
      <c r="G66" s="281"/>
      <c r="H66" s="281"/>
      <c r="I66" s="282"/>
      <c r="J66" s="283"/>
    </row>
    <row r="67" spans="1:10" ht="15.75">
      <c r="A67" s="294" t="s">
        <v>1076</v>
      </c>
      <c r="B67" s="295">
        <v>11000</v>
      </c>
      <c r="C67" s="298">
        <v>42116</v>
      </c>
      <c r="D67" s="290" t="s">
        <v>1068</v>
      </c>
      <c r="E67" s="281"/>
      <c r="F67" s="297">
        <v>11000</v>
      </c>
      <c r="G67" s="281"/>
      <c r="H67" s="281"/>
      <c r="I67" s="282"/>
      <c r="J67" s="283"/>
    </row>
    <row r="68" spans="1:10" ht="15.75">
      <c r="A68" s="294" t="s">
        <v>1077</v>
      </c>
      <c r="B68" s="295">
        <v>11000</v>
      </c>
      <c r="C68" s="298">
        <v>42116</v>
      </c>
      <c r="D68" s="290" t="s">
        <v>1068</v>
      </c>
      <c r="E68" s="281"/>
      <c r="F68" s="297">
        <v>11000</v>
      </c>
      <c r="G68" s="281"/>
      <c r="H68" s="281"/>
      <c r="I68" s="282"/>
      <c r="J68" s="283"/>
    </row>
    <row r="69" spans="1:10" ht="15.75">
      <c r="A69" s="294" t="s">
        <v>1078</v>
      </c>
      <c r="B69" s="295">
        <v>154500</v>
      </c>
      <c r="C69" s="298">
        <v>42102</v>
      </c>
      <c r="D69" s="290" t="s">
        <v>1017</v>
      </c>
      <c r="E69" s="297"/>
      <c r="F69" s="297">
        <v>154500</v>
      </c>
      <c r="G69" s="281"/>
      <c r="H69" s="281"/>
      <c r="I69" s="282"/>
      <c r="J69" s="283"/>
    </row>
    <row r="70" spans="1:10" ht="15.75">
      <c r="A70" s="300" t="s">
        <v>1078</v>
      </c>
      <c r="B70" s="295">
        <v>271500</v>
      </c>
      <c r="C70" s="301">
        <v>42090</v>
      </c>
      <c r="D70" s="290" t="s">
        <v>1017</v>
      </c>
      <c r="E70" s="297"/>
      <c r="F70" s="297">
        <v>271500</v>
      </c>
      <c r="G70" s="281"/>
      <c r="H70" s="281"/>
      <c r="I70" s="282"/>
      <c r="J70" s="283"/>
    </row>
    <row r="71" spans="1:10" ht="15.75">
      <c r="A71" s="300" t="s">
        <v>1079</v>
      </c>
      <c r="B71" s="295">
        <v>30000</v>
      </c>
      <c r="C71" s="301">
        <v>42065</v>
      </c>
      <c r="D71" s="290" t="s">
        <v>1032</v>
      </c>
      <c r="E71" s="297"/>
      <c r="F71" s="297">
        <v>30000</v>
      </c>
      <c r="G71" s="281"/>
      <c r="H71" s="281"/>
      <c r="I71" s="282"/>
      <c r="J71" s="283"/>
    </row>
    <row r="72" spans="1:10" ht="15.75">
      <c r="A72" s="302" t="s">
        <v>1080</v>
      </c>
      <c r="B72" s="295">
        <v>349999.99999999988</v>
      </c>
      <c r="C72" s="303">
        <v>42025</v>
      </c>
      <c r="D72" s="290" t="s">
        <v>1081</v>
      </c>
      <c r="E72" s="297"/>
      <c r="F72" s="297">
        <v>349999.99999999988</v>
      </c>
      <c r="G72" s="281"/>
      <c r="H72" s="281"/>
      <c r="I72" s="282"/>
      <c r="J72" s="283"/>
    </row>
    <row r="73" spans="1:10" ht="15.75">
      <c r="A73" s="304" t="s">
        <v>1082</v>
      </c>
      <c r="B73" s="305">
        <v>10000</v>
      </c>
      <c r="C73" s="306">
        <v>37902</v>
      </c>
      <c r="D73" s="290" t="s">
        <v>1032</v>
      </c>
      <c r="E73" s="307"/>
      <c r="F73" s="307"/>
      <c r="G73" s="307"/>
      <c r="H73" s="307"/>
      <c r="I73" s="308"/>
      <c r="J73" s="309">
        <v>10000</v>
      </c>
    </row>
    <row r="74" spans="1:10" ht="15.75">
      <c r="A74" s="304" t="s">
        <v>1083</v>
      </c>
      <c r="B74" s="305">
        <v>7000</v>
      </c>
      <c r="C74" s="306">
        <v>37088</v>
      </c>
      <c r="D74" s="307"/>
      <c r="E74" s="307"/>
      <c r="F74" s="307"/>
      <c r="G74" s="307"/>
      <c r="H74" s="307"/>
      <c r="I74" s="308"/>
      <c r="J74" s="309">
        <v>7000</v>
      </c>
    </row>
    <row r="75" spans="1:10" ht="15.75">
      <c r="A75" s="304" t="s">
        <v>1084</v>
      </c>
      <c r="B75" s="305">
        <v>2500</v>
      </c>
      <c r="C75" s="306">
        <v>36264</v>
      </c>
      <c r="D75" s="307"/>
      <c r="E75" s="307"/>
      <c r="F75" s="307"/>
      <c r="G75" s="307"/>
      <c r="H75" s="307"/>
      <c r="I75" s="308"/>
      <c r="J75" s="309">
        <v>2500</v>
      </c>
    </row>
    <row r="76" spans="1:10" ht="15.75">
      <c r="A76" s="304" t="s">
        <v>1085</v>
      </c>
      <c r="B76" s="305">
        <v>5000</v>
      </c>
      <c r="C76" s="306">
        <v>36194</v>
      </c>
      <c r="D76" s="290" t="s">
        <v>1032</v>
      </c>
      <c r="E76" s="307"/>
      <c r="F76" s="307"/>
      <c r="G76" s="307"/>
      <c r="H76" s="307"/>
      <c r="I76" s="308"/>
      <c r="J76" s="309">
        <v>5000</v>
      </c>
    </row>
    <row r="77" spans="1:10" ht="15.75">
      <c r="A77" s="304" t="s">
        <v>1086</v>
      </c>
      <c r="B77" s="305">
        <v>5000</v>
      </c>
      <c r="C77" s="306">
        <v>35695</v>
      </c>
      <c r="D77" s="290" t="s">
        <v>1032</v>
      </c>
      <c r="E77" s="307"/>
      <c r="F77" s="307"/>
      <c r="G77" s="307"/>
      <c r="H77" s="307"/>
      <c r="I77" s="308"/>
      <c r="J77" s="309">
        <v>5000</v>
      </c>
    </row>
    <row r="78" spans="1:10" ht="15.75">
      <c r="A78" s="304" t="s">
        <v>1087</v>
      </c>
      <c r="B78" s="305">
        <v>1200</v>
      </c>
      <c r="C78" s="306">
        <v>35633</v>
      </c>
      <c r="D78" s="290" t="s">
        <v>1032</v>
      </c>
      <c r="E78" s="307"/>
      <c r="F78" s="307"/>
      <c r="G78" s="307"/>
      <c r="H78" s="307"/>
      <c r="I78" s="308"/>
      <c r="J78" s="309">
        <v>1200</v>
      </c>
    </row>
    <row r="79" spans="1:10" ht="15.75">
      <c r="A79" s="304" t="s">
        <v>1088</v>
      </c>
      <c r="B79" s="305">
        <v>3600</v>
      </c>
      <c r="C79" s="306">
        <v>35603</v>
      </c>
      <c r="D79" s="290" t="s">
        <v>1032</v>
      </c>
      <c r="E79" s="307"/>
      <c r="F79" s="307"/>
      <c r="G79" s="307"/>
      <c r="H79" s="307"/>
      <c r="I79" s="308"/>
      <c r="J79" s="309">
        <v>3600</v>
      </c>
    </row>
    <row r="80" spans="1:10" ht="15.75">
      <c r="A80" s="304" t="s">
        <v>1089</v>
      </c>
      <c r="B80" s="305">
        <v>30000</v>
      </c>
      <c r="C80" s="306">
        <v>35530</v>
      </c>
      <c r="D80" s="290"/>
      <c r="E80" s="307"/>
      <c r="F80" s="307"/>
      <c r="G80" s="307"/>
      <c r="H80" s="307"/>
      <c r="I80" s="308"/>
      <c r="J80" s="309">
        <v>30000</v>
      </c>
    </row>
    <row r="81" spans="1:10" ht="15.75">
      <c r="A81" s="304" t="s">
        <v>1090</v>
      </c>
      <c r="B81" s="305">
        <v>20000</v>
      </c>
      <c r="C81" s="306">
        <v>35488</v>
      </c>
      <c r="D81" s="290" t="s">
        <v>1032</v>
      </c>
      <c r="E81" s="307"/>
      <c r="F81" s="307"/>
      <c r="G81" s="307"/>
      <c r="H81" s="307"/>
      <c r="I81" s="308"/>
      <c r="J81" s="309">
        <v>20000</v>
      </c>
    </row>
    <row r="82" spans="1:10" ht="15.75">
      <c r="A82" s="304" t="s">
        <v>1089</v>
      </c>
      <c r="B82" s="305">
        <v>20000</v>
      </c>
      <c r="C82" s="306">
        <v>35236</v>
      </c>
      <c r="D82" s="290"/>
      <c r="E82" s="307"/>
      <c r="F82" s="307"/>
      <c r="G82" s="307"/>
      <c r="H82" s="307"/>
      <c r="I82" s="308"/>
      <c r="J82" s="309">
        <v>20000</v>
      </c>
    </row>
    <row r="83" spans="1:10" ht="15.75">
      <c r="A83" s="304" t="s">
        <v>1091</v>
      </c>
      <c r="B83" s="305">
        <v>5000</v>
      </c>
      <c r="C83" s="306">
        <v>32675</v>
      </c>
      <c r="D83" s="290"/>
      <c r="E83" s="46"/>
      <c r="F83" s="46"/>
      <c r="G83" s="46"/>
      <c r="H83" s="46"/>
      <c r="I83" s="46"/>
      <c r="J83" s="309">
        <v>5000</v>
      </c>
    </row>
    <row r="84" spans="1:10" ht="15.75">
      <c r="A84" s="304" t="s">
        <v>1092</v>
      </c>
      <c r="B84" s="305">
        <v>1500</v>
      </c>
      <c r="C84" s="306">
        <v>31167</v>
      </c>
      <c r="D84" s="290" t="s">
        <v>1032</v>
      </c>
      <c r="E84" s="46"/>
      <c r="F84" s="46"/>
      <c r="G84" s="46"/>
      <c r="H84" s="46"/>
      <c r="I84" s="46"/>
      <c r="J84" s="309">
        <v>1500</v>
      </c>
    </row>
    <row r="85" spans="1:10" ht="15.75">
      <c r="A85" s="304" t="s">
        <v>1093</v>
      </c>
      <c r="B85" s="305">
        <v>1300</v>
      </c>
      <c r="C85" s="306">
        <v>30471</v>
      </c>
      <c r="D85" s="290" t="s">
        <v>1032</v>
      </c>
      <c r="E85" s="46"/>
      <c r="F85" s="46"/>
      <c r="G85" s="46"/>
      <c r="H85" s="46"/>
      <c r="I85" s="46"/>
      <c r="J85" s="309">
        <v>1300</v>
      </c>
    </row>
    <row r="86" spans="1:10" ht="15.75">
      <c r="A86" s="304" t="s">
        <v>1094</v>
      </c>
      <c r="B86" s="305">
        <v>1500</v>
      </c>
      <c r="C86" s="306">
        <v>30078</v>
      </c>
      <c r="D86" s="290" t="s">
        <v>1032</v>
      </c>
      <c r="E86" s="46"/>
      <c r="F86" s="46"/>
      <c r="G86" s="46"/>
      <c r="H86" s="46"/>
      <c r="I86" s="46"/>
      <c r="J86" s="309">
        <v>1500</v>
      </c>
    </row>
    <row r="87" spans="1:10" ht="15.75">
      <c r="A87" s="304" t="s">
        <v>1094</v>
      </c>
      <c r="B87" s="305">
        <v>1000</v>
      </c>
      <c r="C87" s="306">
        <v>29664</v>
      </c>
      <c r="D87" s="290" t="s">
        <v>1032</v>
      </c>
      <c r="E87" s="46"/>
      <c r="F87" s="46"/>
      <c r="G87" s="46"/>
      <c r="H87" s="46"/>
      <c r="I87" s="46"/>
      <c r="J87" s="309">
        <v>1000</v>
      </c>
    </row>
    <row r="88" spans="1:10" ht="15.75">
      <c r="A88" s="304" t="s">
        <v>1095</v>
      </c>
      <c r="B88" s="305">
        <v>500</v>
      </c>
      <c r="C88" s="306">
        <v>28817</v>
      </c>
      <c r="D88" s="290" t="s">
        <v>1032</v>
      </c>
      <c r="E88" s="46"/>
      <c r="F88" s="46"/>
      <c r="G88" s="46"/>
      <c r="H88" s="46"/>
      <c r="I88" s="46"/>
      <c r="J88" s="309">
        <v>500</v>
      </c>
    </row>
    <row r="89" spans="1:10" ht="15.75">
      <c r="A89" s="304" t="s">
        <v>1096</v>
      </c>
      <c r="B89" s="305">
        <v>1250</v>
      </c>
      <c r="C89" s="306">
        <v>28730</v>
      </c>
      <c r="D89" s="290" t="s">
        <v>1032</v>
      </c>
      <c r="E89" s="46"/>
      <c r="F89" s="46"/>
      <c r="G89" s="46"/>
      <c r="H89" s="46"/>
      <c r="I89" s="46"/>
      <c r="J89" s="309">
        <v>1250</v>
      </c>
    </row>
    <row r="90" spans="1:10" ht="14.25" customHeight="1" thickBot="1">
      <c r="A90" s="310" t="s">
        <v>1097</v>
      </c>
      <c r="B90" s="311">
        <v>1250</v>
      </c>
      <c r="C90" s="312">
        <v>28549</v>
      </c>
      <c r="D90" s="313" t="s">
        <v>1032</v>
      </c>
      <c r="E90" s="314"/>
      <c r="F90" s="314"/>
      <c r="G90" s="314"/>
      <c r="H90" s="314"/>
      <c r="I90" s="314"/>
      <c r="J90" s="315">
        <v>1250</v>
      </c>
    </row>
    <row r="91" spans="1:10" ht="27" customHeight="1" thickBot="1">
      <c r="A91" s="316" t="s">
        <v>867</v>
      </c>
      <c r="B91" s="317">
        <f>SUM(B11:B90)</f>
        <v>4346820</v>
      </c>
      <c r="C91" s="318"/>
      <c r="D91" s="319"/>
      <c r="E91" s="320">
        <f>SUM(E11:E90)</f>
        <v>3211270</v>
      </c>
      <c r="F91" s="320">
        <f>SUM(F11:F90)</f>
        <v>1017949.9999999999</v>
      </c>
      <c r="G91" s="317"/>
      <c r="H91" s="320"/>
      <c r="I91" s="320"/>
      <c r="J91" s="321">
        <f>SUM(J11:J90)</f>
        <v>117600</v>
      </c>
    </row>
    <row r="92" spans="1:10">
      <c r="B92" s="322"/>
    </row>
    <row r="93" spans="1:10" ht="37.5" customHeight="1">
      <c r="A93" s="323" t="s">
        <v>846</v>
      </c>
      <c r="B93" s="323"/>
      <c r="C93" s="323"/>
      <c r="D93" s="323"/>
      <c r="E93" s="323"/>
    </row>
    <row r="96" spans="1:10">
      <c r="A96" s="324"/>
      <c r="B96" s="325"/>
      <c r="C96" s="326"/>
      <c r="D96" s="325"/>
      <c r="E96" s="327"/>
      <c r="F96" s="325"/>
      <c r="G96" s="325"/>
    </row>
    <row r="97" spans="1:7">
      <c r="A97" s="327"/>
      <c r="B97" s="325"/>
      <c r="C97" s="326"/>
      <c r="D97" s="325"/>
      <c r="E97" s="328"/>
      <c r="F97" s="328"/>
      <c r="G97" s="325"/>
    </row>
    <row r="98" spans="1:7" ht="21">
      <c r="A98" s="329" t="s">
        <v>904</v>
      </c>
      <c r="B98" s="330"/>
      <c r="C98" s="331"/>
      <c r="D98" s="330"/>
      <c r="E98" s="330"/>
      <c r="F98" s="329" t="s">
        <v>1098</v>
      </c>
      <c r="G98" s="330"/>
    </row>
    <row r="99" spans="1:7" ht="21">
      <c r="A99" s="98" t="s">
        <v>848</v>
      </c>
      <c r="B99" s="98"/>
      <c r="C99" s="332"/>
      <c r="D99" s="98"/>
      <c r="E99" s="98"/>
      <c r="F99" s="98" t="s">
        <v>1099</v>
      </c>
      <c r="G99" s="98"/>
    </row>
  </sheetData>
  <sheetProtection password="CCC5" sheet="1" objects="1" scenarios="1"/>
  <mergeCells count="10">
    <mergeCell ref="A93:E93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1st qtr</vt:lpstr>
      <vt:lpstr>2nd qtr</vt:lpstr>
      <vt:lpstr>20%IRA</vt:lpstr>
      <vt:lpstr>Sheet3</vt:lpstr>
      <vt:lpstr>LDRRM</vt:lpstr>
      <vt:lpstr>sef</vt:lpstr>
      <vt:lpstr>SCF</vt:lpstr>
      <vt:lpstr>TRUSTFUND</vt:lpstr>
      <vt:lpstr>UnliquidatedCashAdv.</vt:lpstr>
      <vt:lpstr>'1st qtr'!Print_Area</vt:lpstr>
      <vt:lpstr>'20%IRA'!Print_Area</vt:lpstr>
      <vt:lpstr>'2nd qtr'!Print_Area</vt:lpstr>
      <vt:lpstr>'1st qtr'!Print_Titles</vt:lpstr>
      <vt:lpstr>'20%IRA'!Print_Titles</vt:lpstr>
      <vt:lpstr>'2nd qtr'!Print_Titles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Server</cp:lastModifiedBy>
  <cp:lastPrinted>2015-11-10T07:15:53Z</cp:lastPrinted>
  <dcterms:created xsi:type="dcterms:W3CDTF">2014-06-05T16:09:33Z</dcterms:created>
  <dcterms:modified xsi:type="dcterms:W3CDTF">2015-11-26T01:45:39Z</dcterms:modified>
</cp:coreProperties>
</file>