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240" windowWidth="29040" windowHeight="15480" tabRatio="795" activeTab="1"/>
  </bookViews>
  <sheets>
    <sheet name="Page 3" sheetId="8" r:id="rId1"/>
    <sheet name="Page 4" sheetId="16" r:id="rId2"/>
    <sheet name="Page 5 to 44 in AB C.Y. 2025" sheetId="15" r:id="rId3"/>
    <sheet name="Page 45 to 60 in AB C.Y. 2025" sheetId="14" r:id="rId4"/>
    <sheet name="Page 61 Dev't Fund and 5%LDRRM" sheetId="11" r:id="rId5"/>
    <sheet name="Page 62 to 64" sheetId="9" r:id="rId6"/>
    <sheet name="Page65" sheetId="6" r:id="rId7"/>
    <sheet name="Page 66 to 70" sheetId="12" r:id="rId8"/>
    <sheet name="71 to 75" sheetId="13" r:id="rId9"/>
    <sheet name="HOSPITALS" sheetId="7" state="hidden" r:id="rId10"/>
    <sheet name="Sheet1 (2)" sheetId="4" state="hidden" r:id="rId11"/>
  </sheets>
  <externalReferences>
    <externalReference r:id="rId12"/>
    <externalReference r:id="rId13"/>
    <externalReference r:id="rId14"/>
  </externalReferences>
  <definedNames>
    <definedName name="_xlnm.Print_Area" localSheetId="8">'71 to 75'!$A$1:$I$181</definedName>
    <definedName name="_xlnm.Print_Area" localSheetId="9">HOSPITALS!$A$2:$H$20</definedName>
    <definedName name="_xlnm.Print_Area" localSheetId="0">'Page 3'!$A$1:$P$42</definedName>
    <definedName name="_xlnm.Print_Area" localSheetId="1">'Page 4'!$A$1:$F$66</definedName>
    <definedName name="_xlnm.Print_Area" localSheetId="3">'Page 45 to 60 in AB C.Y. 2025'!$A$1:$BA$66</definedName>
    <definedName name="_xlnm.Print_Area" localSheetId="2">'Page 5 to 44 in AB C.Y. 2025'!$A$1:$CE$83</definedName>
    <definedName name="_xlnm.Print_Area" localSheetId="4">'Page 61 Dev''t Fund and 5%LDRRM'!$A$1:$I$50</definedName>
    <definedName name="_xlnm.Print_Area" localSheetId="5">'Page 62 to 64'!$A$1:$J$156</definedName>
    <definedName name="_xlnm.Print_Area" localSheetId="7">'Page 66 to 70'!$A$1:$O$298</definedName>
    <definedName name="_xlnm.Print_Area" localSheetId="6">Page65!$A$1:$H$66</definedName>
    <definedName name="_xlnm.Print_Titles" localSheetId="3">'Page 45 to 60 in AB C.Y. 2025'!$1:$10</definedName>
  </definedNames>
  <calcPr calcId="144525"/>
</workbook>
</file>

<file path=xl/calcChain.xml><?xml version="1.0" encoding="utf-8"?>
<calcChain xmlns="http://schemas.openxmlformats.org/spreadsheetml/2006/main">
  <c r="F63" i="16" l="1"/>
  <c r="E63" i="16"/>
  <c r="E64" i="16" s="1"/>
  <c r="F50" i="16"/>
  <c r="E50" i="16"/>
  <c r="D50" i="16"/>
  <c r="D63" i="16" s="1"/>
  <c r="D64" i="16" s="1"/>
  <c r="E38" i="16"/>
  <c r="D38" i="16"/>
  <c r="F37" i="16"/>
  <c r="F38" i="16" s="1"/>
  <c r="E37" i="16"/>
  <c r="D37" i="16"/>
  <c r="F32" i="16"/>
  <c r="E32" i="16"/>
  <c r="D32" i="16"/>
  <c r="F64" i="16" l="1"/>
  <c r="CE92" i="15" l="1"/>
  <c r="CD92" i="15"/>
  <c r="CC92" i="15"/>
  <c r="BQ83" i="15"/>
  <c r="AS83" i="15"/>
  <c r="CE82" i="15"/>
  <c r="BM82" i="15"/>
  <c r="BL82" i="15"/>
  <c r="CD82" i="15" s="1"/>
  <c r="BK82" i="15"/>
  <c r="CC82" i="15" s="1"/>
  <c r="CD81" i="15"/>
  <c r="CC81" i="15"/>
  <c r="BM81" i="15"/>
  <c r="CE81" i="15" s="1"/>
  <c r="BL81" i="15"/>
  <c r="BK81" i="15"/>
  <c r="AL80" i="15"/>
  <c r="CE80" i="15" s="1"/>
  <c r="AK80" i="15"/>
  <c r="CD80" i="15" s="1"/>
  <c r="AJ80" i="15"/>
  <c r="CC80" i="15" s="1"/>
  <c r="CB79" i="15"/>
  <c r="CA79" i="15"/>
  <c r="BZ79" i="15"/>
  <c r="BY79" i="15"/>
  <c r="BX79" i="15"/>
  <c r="BW79" i="15"/>
  <c r="BV79" i="15"/>
  <c r="BU79" i="15"/>
  <c r="BT79" i="15"/>
  <c r="BT83" i="15" s="1"/>
  <c r="BS79" i="15"/>
  <c r="BR79" i="15"/>
  <c r="BQ79" i="15"/>
  <c r="BP79" i="15"/>
  <c r="BO79" i="15"/>
  <c r="BN79" i="15"/>
  <c r="BM79" i="15"/>
  <c r="BL79" i="15"/>
  <c r="BK79" i="15"/>
  <c r="BJ79" i="15"/>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CE78" i="15"/>
  <c r="AR78" i="15"/>
  <c r="AQ78" i="15"/>
  <c r="CD78" i="15" s="1"/>
  <c r="AP78" i="15"/>
  <c r="CC78" i="15" s="1"/>
  <c r="CD77" i="15"/>
  <c r="CC77" i="15"/>
  <c r="BM77" i="15"/>
  <c r="CE77" i="15" s="1"/>
  <c r="BL77" i="15"/>
  <c r="BK77" i="15"/>
  <c r="H76" i="15"/>
  <c r="CE76" i="15" s="1"/>
  <c r="G76" i="15"/>
  <c r="CD76" i="15" s="1"/>
  <c r="F76" i="15"/>
  <c r="CC76" i="15" s="1"/>
  <c r="CD75" i="15"/>
  <c r="BJ75" i="15"/>
  <c r="BI75" i="15"/>
  <c r="BH75" i="15"/>
  <c r="CC75" i="15" s="1"/>
  <c r="AL75" i="15"/>
  <c r="CE75" i="15" s="1"/>
  <c r="AK75" i="15"/>
  <c r="AJ75" i="15"/>
  <c r="CC74" i="15"/>
  <c r="CB74" i="15"/>
  <c r="CA74" i="15"/>
  <c r="BZ74" i="15"/>
  <c r="AL74" i="15"/>
  <c r="AK74" i="15"/>
  <c r="AJ74" i="15"/>
  <c r="H74" i="15"/>
  <c r="CE74" i="15" s="1"/>
  <c r="G74" i="15"/>
  <c r="CD74" i="15" s="1"/>
  <c r="F74" i="15"/>
  <c r="CD73" i="15"/>
  <c r="BS73" i="15"/>
  <c r="BR73" i="15"/>
  <c r="BQ73" i="15"/>
  <c r="BM73" i="15"/>
  <c r="BL73" i="15"/>
  <c r="BK73" i="15"/>
  <c r="AC73" i="15"/>
  <c r="CE73" i="15" s="1"/>
  <c r="AB73" i="15"/>
  <c r="AA73" i="15"/>
  <c r="W73" i="15"/>
  <c r="V73" i="15"/>
  <c r="U73" i="15"/>
  <c r="CC73" i="15" s="1"/>
  <c r="CD72" i="15"/>
  <c r="CC72" i="15"/>
  <c r="H72" i="15"/>
  <c r="CE72" i="15" s="1"/>
  <c r="G72" i="15"/>
  <c r="F72" i="15"/>
  <c r="AL71" i="15"/>
  <c r="CE71" i="15" s="1"/>
  <c r="AK71" i="15"/>
  <c r="CD71" i="15" s="1"/>
  <c r="AJ71" i="15"/>
  <c r="CC71" i="15" s="1"/>
  <c r="CB70" i="15"/>
  <c r="CA70" i="15"/>
  <c r="BZ70" i="15"/>
  <c r="BV70" i="15"/>
  <c r="BU70" i="15"/>
  <c r="BT70" i="15"/>
  <c r="BS70" i="15"/>
  <c r="BR70" i="15"/>
  <c r="BQ70" i="15"/>
  <c r="BP70" i="15"/>
  <c r="BO70" i="15"/>
  <c r="BN70" i="15"/>
  <c r="BM70" i="15"/>
  <c r="BL70" i="15"/>
  <c r="BK70" i="15"/>
  <c r="BJ70" i="15"/>
  <c r="BI70" i="15"/>
  <c r="BH70" i="15"/>
  <c r="BG70" i="15"/>
  <c r="BF70" i="15"/>
  <c r="BE70" i="15"/>
  <c r="BD70"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CE70" i="15" s="1"/>
  <c r="G70" i="15"/>
  <c r="CD70" i="15" s="1"/>
  <c r="F70" i="15"/>
  <c r="CC70" i="15" s="1"/>
  <c r="CC69" i="15"/>
  <c r="AL69" i="15"/>
  <c r="CE69" i="15" s="1"/>
  <c r="AK69" i="15"/>
  <c r="CD69" i="15" s="1"/>
  <c r="AJ69" i="15"/>
  <c r="CB68" i="15"/>
  <c r="CA68" i="15"/>
  <c r="BZ68" i="15"/>
  <c r="BV68" i="15"/>
  <c r="BU68" i="15"/>
  <c r="BT68" i="15"/>
  <c r="BS68" i="15"/>
  <c r="BR68" i="15"/>
  <c r="BQ68" i="15"/>
  <c r="BP68" i="15"/>
  <c r="BO68" i="15"/>
  <c r="BN68" i="15"/>
  <c r="BM68" i="15"/>
  <c r="BL68" i="15"/>
  <c r="BK68" i="15"/>
  <c r="BJ68" i="15"/>
  <c r="BI68" i="15"/>
  <c r="BH68" i="15"/>
  <c r="BD68"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F83" i="15" s="1"/>
  <c r="AE68" i="15"/>
  <c r="AD68" i="15"/>
  <c r="AC68" i="15"/>
  <c r="AB68" i="15"/>
  <c r="AA68" i="15"/>
  <c r="CC68" i="15" s="1"/>
  <c r="Z68" i="15"/>
  <c r="Y68" i="15"/>
  <c r="X68" i="15"/>
  <c r="W68" i="15"/>
  <c r="V68" i="15"/>
  <c r="U68" i="15"/>
  <c r="T68" i="15"/>
  <c r="S68" i="15"/>
  <c r="CD68" i="15" s="1"/>
  <c r="R68" i="15"/>
  <c r="Q68" i="15"/>
  <c r="P68" i="15"/>
  <c r="P83" i="15" s="1"/>
  <c r="O68" i="15"/>
  <c r="N68" i="15"/>
  <c r="M68" i="15"/>
  <c r="L68" i="15"/>
  <c r="K68" i="15"/>
  <c r="J68" i="15"/>
  <c r="I68" i="15"/>
  <c r="H68" i="15"/>
  <c r="G68" i="15"/>
  <c r="F68" i="15"/>
  <c r="CE67" i="15"/>
  <c r="H67" i="15"/>
  <c r="G67" i="15"/>
  <c r="CD67" i="15" s="1"/>
  <c r="F67" i="15"/>
  <c r="CC67" i="15" s="1"/>
  <c r="CB66" i="15"/>
  <c r="CA66" i="15"/>
  <c r="BZ66" i="15"/>
  <c r="BV66" i="15"/>
  <c r="BU66" i="15"/>
  <c r="BT66" i="15"/>
  <c r="BS66" i="15"/>
  <c r="BR66" i="15"/>
  <c r="BQ66" i="15"/>
  <c r="BP66" i="15"/>
  <c r="BO66" i="15"/>
  <c r="BN66" i="15"/>
  <c r="BM66" i="15"/>
  <c r="BL66" i="15"/>
  <c r="BK66" i="15"/>
  <c r="BJ66" i="15"/>
  <c r="BI66" i="15"/>
  <c r="BH66" i="15"/>
  <c r="BG66" i="15"/>
  <c r="BF66" i="15"/>
  <c r="BE66" i="15"/>
  <c r="BA66" i="15"/>
  <c r="AZ66" i="15"/>
  <c r="AY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H66" i="15"/>
  <c r="G66" i="15"/>
  <c r="F66" i="15"/>
  <c r="CE65" i="15"/>
  <c r="CC65" i="15"/>
  <c r="AC65" i="15"/>
  <c r="AB65" i="15"/>
  <c r="CD65" i="15" s="1"/>
  <c r="AA65" i="15"/>
  <c r="CC64" i="15"/>
  <c r="K64" i="15"/>
  <c r="J64" i="15"/>
  <c r="I64" i="15"/>
  <c r="H64" i="15"/>
  <c r="CE64" i="15" s="1"/>
  <c r="G64" i="15"/>
  <c r="CD64" i="15" s="1"/>
  <c r="F64" i="15"/>
  <c r="CB63" i="15"/>
  <c r="CA63" i="15"/>
  <c r="BZ63" i="15"/>
  <c r="BS63" i="15"/>
  <c r="BR63" i="15"/>
  <c r="BQ63" i="15"/>
  <c r="AO63" i="15"/>
  <c r="AN63" i="15"/>
  <c r="AM63" i="15"/>
  <c r="K63" i="15"/>
  <c r="J63" i="15"/>
  <c r="CD63" i="15" s="1"/>
  <c r="I63" i="15"/>
  <c r="CC63" i="15" s="1"/>
  <c r="H63" i="15"/>
  <c r="CE63" i="15" s="1"/>
  <c r="G63" i="15"/>
  <c r="F63" i="15"/>
  <c r="CD62" i="15"/>
  <c r="CC62" i="15"/>
  <c r="AC62" i="15"/>
  <c r="CE62" i="15" s="1"/>
  <c r="AB62" i="15"/>
  <c r="AA62" i="15"/>
  <c r="CD61" i="15"/>
  <c r="W61" i="15"/>
  <c r="V61" i="15"/>
  <c r="U61" i="15"/>
  <c r="CC61" i="15" s="1"/>
  <c r="H61" i="15"/>
  <c r="G61" i="15"/>
  <c r="F61" i="15"/>
  <c r="BD60" i="15"/>
  <c r="BC60" i="15"/>
  <c r="BB60" i="15"/>
  <c r="BA60" i="15"/>
  <c r="AZ60" i="15"/>
  <c r="AY60" i="15"/>
  <c r="AX60" i="15"/>
  <c r="AW60" i="15"/>
  <c r="AV60" i="15"/>
  <c r="AO60" i="15"/>
  <c r="AN60" i="15"/>
  <c r="AN83" i="15" s="1"/>
  <c r="AM60" i="15"/>
  <c r="AI60" i="15"/>
  <c r="AH60" i="15"/>
  <c r="AG60" i="15"/>
  <c r="Z60" i="15"/>
  <c r="Y60" i="15"/>
  <c r="X60" i="15"/>
  <c r="Q60" i="15"/>
  <c r="P60" i="15"/>
  <c r="O60" i="15"/>
  <c r="N60" i="15"/>
  <c r="M60" i="15"/>
  <c r="L60" i="15"/>
  <c r="H60" i="15"/>
  <c r="G60" i="15"/>
  <c r="F60" i="15"/>
  <c r="CC60" i="15" s="1"/>
  <c r="CC59" i="15"/>
  <c r="AR59" i="15"/>
  <c r="AQ59" i="15"/>
  <c r="AP59" i="15"/>
  <c r="AL59" i="15"/>
  <c r="CE59" i="15" s="1"/>
  <c r="AK59" i="15"/>
  <c r="CD59" i="15" s="1"/>
  <c r="AJ59" i="15"/>
  <c r="BS58" i="15"/>
  <c r="BR58" i="15"/>
  <c r="BQ58" i="15"/>
  <c r="BP58" i="15"/>
  <c r="BO58" i="15"/>
  <c r="BN58" i="15"/>
  <c r="BM58" i="15"/>
  <c r="BL58" i="15"/>
  <c r="BK58" i="15"/>
  <c r="BJ58" i="15"/>
  <c r="BI58" i="15"/>
  <c r="BH58" i="15"/>
  <c r="BG58" i="15"/>
  <c r="BF58" i="15"/>
  <c r="BE58" i="15"/>
  <c r="BD58"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CD58" i="15" s="1"/>
  <c r="F58" i="15"/>
  <c r="BD57" i="15"/>
  <c r="BC57" i="15"/>
  <c r="BB57" i="15"/>
  <c r="BA57" i="15"/>
  <c r="AZ57" i="15"/>
  <c r="AY57" i="15"/>
  <c r="AU57" i="15"/>
  <c r="AT57" i="15"/>
  <c r="AS57" i="15"/>
  <c r="AR57" i="15"/>
  <c r="AQ57" i="15"/>
  <c r="AP57" i="15"/>
  <c r="AL57" i="15"/>
  <c r="AK57" i="15"/>
  <c r="AJ57" i="15"/>
  <c r="AI57" i="15"/>
  <c r="AH57" i="15"/>
  <c r="AG57" i="15"/>
  <c r="AF57" i="15"/>
  <c r="AE57" i="15"/>
  <c r="AD57" i="15"/>
  <c r="AC57" i="15"/>
  <c r="AB57" i="15"/>
  <c r="CD57" i="15" s="1"/>
  <c r="AA57" i="15"/>
  <c r="Q57" i="15"/>
  <c r="P57" i="15"/>
  <c r="O57" i="15"/>
  <c r="K57" i="15"/>
  <c r="J57" i="15"/>
  <c r="I57" i="15"/>
  <c r="H57" i="15"/>
  <c r="G57" i="15"/>
  <c r="F57" i="15"/>
  <c r="CE56" i="15"/>
  <c r="BG56" i="15"/>
  <c r="BF56" i="15"/>
  <c r="CD56" i="15" s="1"/>
  <c r="BE56" i="15"/>
  <c r="CC56" i="15" s="1"/>
  <c r="BD56" i="15"/>
  <c r="BC56" i="15"/>
  <c r="BB56" i="15"/>
  <c r="BM55" i="15"/>
  <c r="BL55" i="15"/>
  <c r="BL83" i="15" s="1"/>
  <c r="BK55" i="15"/>
  <c r="BG55" i="15"/>
  <c r="BF55" i="15"/>
  <c r="BE55" i="15"/>
  <c r="BD55" i="15"/>
  <c r="BD83" i="15" s="1"/>
  <c r="BC55" i="15"/>
  <c r="BB55" i="15"/>
  <c r="CC55" i="15" s="1"/>
  <c r="W55" i="15"/>
  <c r="CE55" i="15" s="1"/>
  <c r="V55" i="15"/>
  <c r="U55" i="15"/>
  <c r="CE54" i="15"/>
  <c r="AR54" i="15"/>
  <c r="AQ54" i="15"/>
  <c r="CD54" i="15" s="1"/>
  <c r="AP54" i="15"/>
  <c r="CC54" i="15" s="1"/>
  <c r="H54" i="15"/>
  <c r="G54" i="15"/>
  <c r="F54" i="15"/>
  <c r="CD53" i="15"/>
  <c r="AI53" i="15"/>
  <c r="AH53" i="15"/>
  <c r="AG53" i="15"/>
  <c r="AC53" i="15"/>
  <c r="AB53" i="15"/>
  <c r="AA53" i="15"/>
  <c r="H53" i="15"/>
  <c r="CE53" i="15" s="1"/>
  <c r="G53" i="15"/>
  <c r="F53" i="15"/>
  <c r="CC53" i="15" s="1"/>
  <c r="CE52" i="15"/>
  <c r="BG52" i="15"/>
  <c r="BF52" i="15"/>
  <c r="CD52" i="15" s="1"/>
  <c r="BE52" i="15"/>
  <c r="CC52" i="15" s="1"/>
  <c r="CC51" i="15"/>
  <c r="AR51" i="15"/>
  <c r="AQ51" i="15"/>
  <c r="AP51" i="15"/>
  <c r="AL51" i="15"/>
  <c r="CE51" i="15" s="1"/>
  <c r="AK51" i="15"/>
  <c r="CD51" i="15" s="1"/>
  <c r="AJ51" i="15"/>
  <c r="CD50" i="15"/>
  <c r="CB50" i="15"/>
  <c r="CA50" i="15"/>
  <c r="BZ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CC50" i="15" s="1"/>
  <c r="CD49" i="15"/>
  <c r="BS49" i="15"/>
  <c r="CE49" i="15" s="1"/>
  <c r="BR49" i="15"/>
  <c r="BQ49" i="15"/>
  <c r="CC49" i="15" s="1"/>
  <c r="CE48" i="15"/>
  <c r="H48" i="15"/>
  <c r="G48" i="15"/>
  <c r="CD48" i="15" s="1"/>
  <c r="F48" i="15"/>
  <c r="CC48" i="15" s="1"/>
  <c r="CC47" i="15"/>
  <c r="W47" i="15"/>
  <c r="V47" i="15"/>
  <c r="U47" i="15"/>
  <c r="H47" i="15"/>
  <c r="CE47" i="15" s="1"/>
  <c r="G47" i="15"/>
  <c r="CD47" i="15" s="1"/>
  <c r="F47" i="15"/>
  <c r="CD46" i="15"/>
  <c r="AL46" i="15"/>
  <c r="AK46" i="15"/>
  <c r="AJ46" i="15"/>
  <c r="AI46" i="15"/>
  <c r="CE46" i="15" s="1"/>
  <c r="AH46" i="15"/>
  <c r="AG46" i="15"/>
  <c r="CC46" i="15" s="1"/>
  <c r="CE45" i="15"/>
  <c r="AL45" i="15"/>
  <c r="AK45" i="15"/>
  <c r="CD45" i="15" s="1"/>
  <c r="AJ45" i="15"/>
  <c r="CC45" i="15" s="1"/>
  <c r="CD44" i="15"/>
  <c r="CC44" i="15"/>
  <c r="Z44" i="15"/>
  <c r="CE44" i="15" s="1"/>
  <c r="Y44" i="15"/>
  <c r="X44" i="15"/>
  <c r="CD43" i="15"/>
  <c r="Z43" i="15"/>
  <c r="CE43" i="15" s="1"/>
  <c r="Y43" i="15"/>
  <c r="X43" i="15"/>
  <c r="CC43" i="15" s="1"/>
  <c r="CD42" i="15"/>
  <c r="Z42" i="15"/>
  <c r="CE42" i="15" s="1"/>
  <c r="Y42" i="15"/>
  <c r="X42" i="15"/>
  <c r="CC42" i="15" s="1"/>
  <c r="CE41" i="15"/>
  <c r="AR41" i="15"/>
  <c r="AQ41" i="15"/>
  <c r="AP41" i="15"/>
  <c r="AL41" i="15"/>
  <c r="AK41" i="15"/>
  <c r="CD41" i="15" s="1"/>
  <c r="AJ41" i="15"/>
  <c r="CB40" i="15"/>
  <c r="CA40" i="15"/>
  <c r="BZ40" i="15"/>
  <c r="BV40" i="15"/>
  <c r="BU40" i="15"/>
  <c r="BU83" i="15" s="1"/>
  <c r="BT40" i="15"/>
  <c r="BS40" i="15"/>
  <c r="BR40" i="15"/>
  <c r="BQ40" i="15"/>
  <c r="BP40" i="15"/>
  <c r="BO40" i="15"/>
  <c r="BN40" i="15"/>
  <c r="BM40" i="15"/>
  <c r="BM83" i="15" s="1"/>
  <c r="BL40" i="15"/>
  <c r="BK40" i="15"/>
  <c r="BJ40" i="15"/>
  <c r="BI40" i="15"/>
  <c r="BH40" i="15"/>
  <c r="BG40" i="15"/>
  <c r="BF40" i="15"/>
  <c r="BE40" i="15"/>
  <c r="BD40" i="15"/>
  <c r="BC40" i="15"/>
  <c r="BB40" i="15"/>
  <c r="BA40" i="15"/>
  <c r="AZ40" i="15"/>
  <c r="AY40" i="15"/>
  <c r="AX40" i="15"/>
  <c r="AW40" i="15"/>
  <c r="AV40" i="15"/>
  <c r="AU40" i="15"/>
  <c r="AT40" i="15"/>
  <c r="AS40" i="15"/>
  <c r="AR40" i="15"/>
  <c r="AQ40" i="15"/>
  <c r="AP40" i="15"/>
  <c r="AO40" i="15"/>
  <c r="AO83" i="15" s="1"/>
  <c r="AN40" i="15"/>
  <c r="AM40" i="15"/>
  <c r="AL40" i="15"/>
  <c r="AK40" i="15"/>
  <c r="AJ40" i="15"/>
  <c r="AI40" i="15"/>
  <c r="AH40" i="15"/>
  <c r="AG40" i="15"/>
  <c r="AG83" i="15" s="1"/>
  <c r="AF40" i="15"/>
  <c r="AE40" i="15"/>
  <c r="AD40" i="15"/>
  <c r="AC40" i="15"/>
  <c r="AB40" i="15"/>
  <c r="AA40" i="15"/>
  <c r="Z40" i="15"/>
  <c r="Y40" i="15"/>
  <c r="X40" i="15"/>
  <c r="W40" i="15"/>
  <c r="V40" i="15"/>
  <c r="U40" i="15"/>
  <c r="T40" i="15"/>
  <c r="S40" i="15"/>
  <c r="R40" i="15"/>
  <c r="Q40" i="15"/>
  <c r="Q83" i="15" s="1"/>
  <c r="P40" i="15"/>
  <c r="O40" i="15"/>
  <c r="N40" i="15"/>
  <c r="M40" i="15"/>
  <c r="L40" i="15"/>
  <c r="K40" i="15"/>
  <c r="J40" i="15"/>
  <c r="I40" i="15"/>
  <c r="H40" i="15"/>
  <c r="G40" i="15"/>
  <c r="F40" i="15"/>
  <c r="CD39" i="15"/>
  <c r="CB39" i="15"/>
  <c r="CA39" i="15"/>
  <c r="BZ39" i="15"/>
  <c r="BV39" i="15"/>
  <c r="BU39" i="15"/>
  <c r="BT39" i="15"/>
  <c r="BS39" i="15"/>
  <c r="BR39" i="15"/>
  <c r="BQ39" i="15"/>
  <c r="BP39" i="15"/>
  <c r="BO39" i="15"/>
  <c r="BN39" i="15"/>
  <c r="BG39" i="15"/>
  <c r="BF39" i="15"/>
  <c r="BE39" i="15"/>
  <c r="AU39" i="15"/>
  <c r="AT39" i="15"/>
  <c r="AS39" i="15"/>
  <c r="AO39" i="15"/>
  <c r="AN39" i="15"/>
  <c r="AM39" i="15"/>
  <c r="AI39" i="15"/>
  <c r="AH39" i="15"/>
  <c r="AG39" i="15"/>
  <c r="AC39" i="15"/>
  <c r="AB39" i="15"/>
  <c r="AA39" i="15"/>
  <c r="K39" i="15"/>
  <c r="J39" i="15"/>
  <c r="I39" i="15"/>
  <c r="H39" i="15"/>
  <c r="G39" i="15"/>
  <c r="F39" i="15"/>
  <c r="CC39" i="15" s="1"/>
  <c r="CE38" i="15"/>
  <c r="AX38" i="15"/>
  <c r="AW38" i="15"/>
  <c r="AW83" i="15" s="1"/>
  <c r="AV38" i="15"/>
  <c r="AV83" i="15" s="1"/>
  <c r="Z38" i="15"/>
  <c r="Y38" i="15"/>
  <c r="CD38" i="15" s="1"/>
  <c r="X38" i="15"/>
  <c r="CC37" i="15"/>
  <c r="AR37" i="15"/>
  <c r="AQ37" i="15"/>
  <c r="AP37" i="15"/>
  <c r="AL37" i="15"/>
  <c r="CE37" i="15" s="1"/>
  <c r="AK37" i="15"/>
  <c r="AJ37" i="15"/>
  <c r="CB36" i="15"/>
  <c r="CA36" i="15"/>
  <c r="BZ36" i="15"/>
  <c r="BV36" i="15"/>
  <c r="BV83" i="15" s="1"/>
  <c r="BU36" i="15"/>
  <c r="BT36" i="15"/>
  <c r="BS36" i="15"/>
  <c r="BR36" i="15"/>
  <c r="BR83" i="15" s="1"/>
  <c r="BQ36" i="15"/>
  <c r="BP36" i="15"/>
  <c r="BP83" i="15" s="1"/>
  <c r="BO36" i="15"/>
  <c r="BO83" i="15" s="1"/>
  <c r="BN36" i="15"/>
  <c r="BN83" i="15" s="1"/>
  <c r="BM36" i="15"/>
  <c r="BL36" i="15"/>
  <c r="BK36" i="15"/>
  <c r="BJ36" i="15"/>
  <c r="BJ83" i="15" s="1"/>
  <c r="BI36" i="15"/>
  <c r="BI83" i="15" s="1"/>
  <c r="BI93" i="15" s="1"/>
  <c r="BH36" i="15"/>
  <c r="BH83" i="15" s="1"/>
  <c r="BG36" i="15"/>
  <c r="BG83" i="15" s="1"/>
  <c r="BF36" i="15"/>
  <c r="BF83" i="15" s="1"/>
  <c r="BE36" i="15"/>
  <c r="BD36" i="15"/>
  <c r="BC36" i="15"/>
  <c r="BB36" i="15"/>
  <c r="BA36" i="15"/>
  <c r="BA83" i="15" s="1"/>
  <c r="AZ36" i="15"/>
  <c r="AZ83" i="15" s="1"/>
  <c r="AY36" i="15"/>
  <c r="AY83" i="15" s="1"/>
  <c r="AX36" i="15"/>
  <c r="AX83" i="15" s="1"/>
  <c r="AW36" i="15"/>
  <c r="AV36" i="15"/>
  <c r="AU36" i="15"/>
  <c r="AT36" i="15"/>
  <c r="AS36" i="15"/>
  <c r="AR36" i="15"/>
  <c r="AR83" i="15" s="1"/>
  <c r="AQ36" i="15"/>
  <c r="AP36" i="15"/>
  <c r="AO36" i="15"/>
  <c r="AN36" i="15"/>
  <c r="AM36" i="15"/>
  <c r="AL36" i="15"/>
  <c r="AK36" i="15"/>
  <c r="AK83" i="15" s="1"/>
  <c r="AJ36" i="15"/>
  <c r="AI36" i="15"/>
  <c r="AI83" i="15" s="1"/>
  <c r="AH36" i="15"/>
  <c r="AH83" i="15" s="1"/>
  <c r="AG36" i="15"/>
  <c r="AF36" i="15"/>
  <c r="AE36" i="15"/>
  <c r="AD36" i="15"/>
  <c r="AC36" i="15"/>
  <c r="AC83" i="15" s="1"/>
  <c r="AB36" i="15"/>
  <c r="AA36" i="15"/>
  <c r="AA83" i="15" s="1"/>
  <c r="Z36" i="15"/>
  <c r="Z83" i="15" s="1"/>
  <c r="Y36" i="15"/>
  <c r="X36" i="15"/>
  <c r="W36" i="15"/>
  <c r="V36" i="15"/>
  <c r="U36" i="15"/>
  <c r="U83" i="15" s="1"/>
  <c r="T36" i="15"/>
  <c r="T83" i="15" s="1"/>
  <c r="S36" i="15"/>
  <c r="S83" i="15" s="1"/>
  <c r="R36" i="15"/>
  <c r="R83" i="15" s="1"/>
  <c r="Q36" i="15"/>
  <c r="P36" i="15"/>
  <c r="O36" i="15"/>
  <c r="N36" i="15"/>
  <c r="M36" i="15"/>
  <c r="M83" i="15" s="1"/>
  <c r="L36" i="15"/>
  <c r="L83" i="15" s="1"/>
  <c r="K36" i="15"/>
  <c r="J36" i="15"/>
  <c r="I36" i="15"/>
  <c r="H36" i="15"/>
  <c r="G36" i="15"/>
  <c r="F36" i="15"/>
  <c r="CE35" i="15"/>
  <c r="CC35" i="15"/>
  <c r="K35" i="15"/>
  <c r="J35" i="15"/>
  <c r="J83" i="15" s="1"/>
  <c r="I35" i="15"/>
  <c r="BC31" i="15"/>
  <c r="W31" i="15"/>
  <c r="CD30" i="15"/>
  <c r="AL30" i="15"/>
  <c r="AK30" i="15"/>
  <c r="AJ30" i="15"/>
  <c r="CC30" i="15" s="1"/>
  <c r="AF30" i="15"/>
  <c r="AE30" i="15"/>
  <c r="AD30" i="15"/>
  <c r="CB29" i="15"/>
  <c r="CA29" i="15"/>
  <c r="BZ29" i="15"/>
  <c r="BS29" i="15"/>
  <c r="BR29" i="15"/>
  <c r="BQ29" i="15"/>
  <c r="BP29" i="15"/>
  <c r="BO29" i="15"/>
  <c r="BN29" i="15"/>
  <c r="BM29" i="15"/>
  <c r="BL29" i="15"/>
  <c r="BK29" i="15"/>
  <c r="BJ29" i="15"/>
  <c r="BI29" i="15"/>
  <c r="BH29" i="15"/>
  <c r="BG29" i="15"/>
  <c r="BF29" i="15"/>
  <c r="BE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CC29" i="15" s="1"/>
  <c r="T29" i="15"/>
  <c r="S29" i="15"/>
  <c r="R29" i="15"/>
  <c r="Q29" i="15"/>
  <c r="P29" i="15"/>
  <c r="O29" i="15"/>
  <c r="N29" i="15"/>
  <c r="M29" i="15"/>
  <c r="CD29" i="15" s="1"/>
  <c r="L29" i="15"/>
  <c r="K29" i="15"/>
  <c r="J29" i="15"/>
  <c r="I29" i="15"/>
  <c r="H29" i="15"/>
  <c r="G29" i="15"/>
  <c r="F29" i="15"/>
  <c r="CB28" i="15"/>
  <c r="CA28" i="15"/>
  <c r="BZ28" i="15"/>
  <c r="BY28" i="15"/>
  <c r="BX28" i="15"/>
  <c r="BW28" i="15"/>
  <c r="BV28" i="15"/>
  <c r="BU28" i="15"/>
  <c r="BT28" i="15"/>
  <c r="BS28" i="15"/>
  <c r="BR28" i="15"/>
  <c r="BQ28" i="15"/>
  <c r="BP28" i="15"/>
  <c r="BO28" i="15"/>
  <c r="BN28" i="15"/>
  <c r="BM28" i="15"/>
  <c r="BL28" i="15"/>
  <c r="BK28" i="15"/>
  <c r="BJ28" i="15"/>
  <c r="BI28" i="15"/>
  <c r="BH28" i="15"/>
  <c r="BG28" i="15"/>
  <c r="BF28" i="15"/>
  <c r="BE28" i="15"/>
  <c r="BD28"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CE28" i="15" s="1"/>
  <c r="J28" i="15"/>
  <c r="I28" i="15"/>
  <c r="H28" i="15"/>
  <c r="G28" i="15"/>
  <c r="F28" i="15"/>
  <c r="CB27" i="15"/>
  <c r="CA27" i="15"/>
  <c r="BZ27" i="15"/>
  <c r="BS27" i="15"/>
  <c r="BR27" i="15"/>
  <c r="BQ27" i="15"/>
  <c r="BP27" i="15"/>
  <c r="BO27" i="15"/>
  <c r="BN27" i="15"/>
  <c r="BM27" i="15"/>
  <c r="BL27" i="15"/>
  <c r="BK27" i="15"/>
  <c r="BJ27" i="15"/>
  <c r="BI27" i="15"/>
  <c r="BH27" i="15"/>
  <c r="BG27" i="15"/>
  <c r="BF27" i="15"/>
  <c r="BE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CC27" i="15" s="1"/>
  <c r="W27" i="15"/>
  <c r="V27" i="15"/>
  <c r="U27" i="15"/>
  <c r="T27" i="15"/>
  <c r="S27" i="15"/>
  <c r="R27" i="15"/>
  <c r="Q27" i="15"/>
  <c r="P27" i="15"/>
  <c r="O27" i="15"/>
  <c r="N27" i="15"/>
  <c r="M27" i="15"/>
  <c r="L27" i="15"/>
  <c r="K27" i="15"/>
  <c r="J27" i="15"/>
  <c r="I27" i="15"/>
  <c r="H27" i="15"/>
  <c r="G27" i="15"/>
  <c r="F27" i="15"/>
  <c r="CB26" i="15"/>
  <c r="CA26" i="15"/>
  <c r="BZ26" i="15"/>
  <c r="BY26" i="15"/>
  <c r="BX26" i="15"/>
  <c r="BW26" i="15"/>
  <c r="BV26" i="15"/>
  <c r="BU26" i="15"/>
  <c r="BT26" i="15"/>
  <c r="BS26" i="15"/>
  <c r="BR26" i="15"/>
  <c r="BQ26" i="15"/>
  <c r="BP26" i="15"/>
  <c r="BO26" i="15"/>
  <c r="BN26" i="15"/>
  <c r="BM26" i="15"/>
  <c r="BL26" i="15"/>
  <c r="BK26" i="15"/>
  <c r="BJ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CC26" i="15" s="1"/>
  <c r="H26" i="15"/>
  <c r="CE26" i="15" s="1"/>
  <c r="G26" i="15"/>
  <c r="CD26" i="15" s="1"/>
  <c r="F26" i="15"/>
  <c r="CB25" i="15"/>
  <c r="CA25" i="15"/>
  <c r="BZ25" i="15"/>
  <c r="BS25" i="15"/>
  <c r="BR25" i="15"/>
  <c r="BQ25" i="15"/>
  <c r="BP25" i="15"/>
  <c r="BO25" i="15"/>
  <c r="BN25" i="15"/>
  <c r="BM25" i="15"/>
  <c r="BL25" i="15"/>
  <c r="BK25" i="15"/>
  <c r="BJ25" i="15"/>
  <c r="BI25" i="15"/>
  <c r="BH25" i="15"/>
  <c r="BG25" i="15"/>
  <c r="BF25" i="15"/>
  <c r="BE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CC25" i="15" s="1"/>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CC24" i="15" s="1"/>
  <c r="H24" i="15"/>
  <c r="CE24" i="15" s="1"/>
  <c r="G24" i="15"/>
  <c r="F24" i="15"/>
  <c r="CD23" i="15"/>
  <c r="CB23" i="15"/>
  <c r="CA23" i="15"/>
  <c r="BZ23" i="15"/>
  <c r="BS23" i="15"/>
  <c r="BR23" i="15"/>
  <c r="BQ23" i="15"/>
  <c r="BP23" i="15"/>
  <c r="BO23" i="15"/>
  <c r="BN23" i="15"/>
  <c r="BM23" i="15"/>
  <c r="BL23" i="15"/>
  <c r="BK23" i="15"/>
  <c r="BJ23" i="15"/>
  <c r="BI23" i="15"/>
  <c r="BH23" i="15"/>
  <c r="BG23" i="15"/>
  <c r="BF23" i="15"/>
  <c r="BE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CC22" i="15" s="1"/>
  <c r="BJ21" i="15"/>
  <c r="BI21" i="15"/>
  <c r="BH21" i="15"/>
  <c r="AO21" i="15"/>
  <c r="AN21" i="15"/>
  <c r="AM21" i="15"/>
  <c r="AL21" i="15"/>
  <c r="AK21" i="15"/>
  <c r="AJ21" i="15"/>
  <c r="AI21" i="15"/>
  <c r="AH21" i="15"/>
  <c r="AG21" i="15"/>
  <c r="AF21" i="15"/>
  <c r="AE21" i="15"/>
  <c r="AD21" i="15"/>
  <c r="AC21" i="15"/>
  <c r="AB21" i="15"/>
  <c r="AA21" i="15"/>
  <c r="W21" i="15"/>
  <c r="V21" i="15"/>
  <c r="U21" i="15"/>
  <c r="H21" i="15"/>
  <c r="G21" i="15"/>
  <c r="CD21" i="15" s="1"/>
  <c r="F21" i="15"/>
  <c r="BS20" i="15"/>
  <c r="BR20" i="15"/>
  <c r="BQ20" i="15"/>
  <c r="BM20" i="15"/>
  <c r="BL20" i="15"/>
  <c r="BK20" i="15"/>
  <c r="BG20" i="15"/>
  <c r="CE20" i="15" s="1"/>
  <c r="BF20" i="15"/>
  <c r="CD20" i="15" s="1"/>
  <c r="BE20" i="15"/>
  <c r="CC20" i="15" s="1"/>
  <c r="CD19" i="15"/>
  <c r="CC19" i="15"/>
  <c r="CB19" i="15"/>
  <c r="CA19" i="15"/>
  <c r="BZ19" i="15"/>
  <c r="BP19" i="15"/>
  <c r="BO19" i="15"/>
  <c r="BN19" i="15"/>
  <c r="H19" i="15"/>
  <c r="CE19" i="15" s="1"/>
  <c r="G19" i="15"/>
  <c r="F19" i="15"/>
  <c r="BS18" i="15"/>
  <c r="BR18" i="15"/>
  <c r="BQ18" i="15"/>
  <c r="CC18" i="15" s="1"/>
  <c r="BG18" i="15"/>
  <c r="BF18" i="15"/>
  <c r="CD18" i="15" s="1"/>
  <c r="BE18" i="15"/>
  <c r="BS17" i="15"/>
  <c r="BR17" i="15"/>
  <c r="BQ17" i="15"/>
  <c r="CC17" i="15" s="1"/>
  <c r="BM17" i="15"/>
  <c r="BL17" i="15"/>
  <c r="BK17" i="15"/>
  <c r="BG17" i="15"/>
  <c r="CE17" i="15" s="1"/>
  <c r="BF17" i="15"/>
  <c r="BE17" i="15"/>
  <c r="CB16" i="15"/>
  <c r="CA16" i="15"/>
  <c r="BZ16" i="15"/>
  <c r="BS16" i="15"/>
  <c r="BR16" i="15"/>
  <c r="BQ16" i="15"/>
  <c r="BP16" i="15"/>
  <c r="BO16" i="15"/>
  <c r="BN16" i="15"/>
  <c r="BM16" i="15"/>
  <c r="BL16" i="15"/>
  <c r="BK16" i="15"/>
  <c r="BJ16" i="15"/>
  <c r="BI16" i="15"/>
  <c r="BH16" i="15"/>
  <c r="BG16" i="15"/>
  <c r="BF16" i="15"/>
  <c r="BE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CE16" i="15" s="1"/>
  <c r="CF16" i="15" s="1"/>
  <c r="AB16" i="15"/>
  <c r="AA16" i="15"/>
  <c r="Z16" i="15"/>
  <c r="Y16" i="15"/>
  <c r="X16" i="15"/>
  <c r="W16" i="15"/>
  <c r="V16" i="15"/>
  <c r="U16" i="15"/>
  <c r="T16" i="15"/>
  <c r="S16" i="15"/>
  <c r="R16" i="15"/>
  <c r="Q16" i="15"/>
  <c r="P16" i="15"/>
  <c r="O16" i="15"/>
  <c r="N16" i="15"/>
  <c r="M16" i="15"/>
  <c r="L16" i="15"/>
  <c r="K16" i="15"/>
  <c r="J16" i="15"/>
  <c r="I16" i="15"/>
  <c r="H16" i="15"/>
  <c r="G16" i="15"/>
  <c r="CD16" i="15" s="1"/>
  <c r="F16" i="15"/>
  <c r="CB15" i="15"/>
  <c r="CA15" i="15"/>
  <c r="BZ15" i="15"/>
  <c r="BY15" i="15"/>
  <c r="BX15" i="15"/>
  <c r="BW15" i="15"/>
  <c r="BV15" i="15"/>
  <c r="BU15" i="15"/>
  <c r="BT15" i="15"/>
  <c r="BS15" i="15"/>
  <c r="BR15" i="15"/>
  <c r="BQ15" i="15"/>
  <c r="BP15" i="15"/>
  <c r="BO15" i="15"/>
  <c r="BN15" i="15"/>
  <c r="BM15" i="15"/>
  <c r="BL15" i="15"/>
  <c r="BK15" i="15"/>
  <c r="BJ15" i="15"/>
  <c r="BI15" i="15"/>
  <c r="BH15" i="15"/>
  <c r="BG15" i="15"/>
  <c r="BF15" i="15"/>
  <c r="BE15" i="15"/>
  <c r="BD15"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CE15" i="15" s="1"/>
  <c r="P15" i="15"/>
  <c r="O15" i="15"/>
  <c r="N15" i="15"/>
  <c r="M15" i="15"/>
  <c r="L15" i="15"/>
  <c r="K15" i="15"/>
  <c r="J15" i="15"/>
  <c r="I15" i="15"/>
  <c r="CC15" i="15" s="1"/>
  <c r="H15" i="15"/>
  <c r="G15" i="15"/>
  <c r="F15" i="15"/>
  <c r="CB14" i="15"/>
  <c r="CA14" i="15"/>
  <c r="BZ14" i="15"/>
  <c r="BY14" i="15"/>
  <c r="BX14" i="15"/>
  <c r="BW14" i="15"/>
  <c r="BV14" i="15"/>
  <c r="BU14" i="15"/>
  <c r="BT14" i="15"/>
  <c r="BS14" i="15"/>
  <c r="BR14" i="15"/>
  <c r="BQ14" i="15"/>
  <c r="BP14" i="15"/>
  <c r="BO14" i="15"/>
  <c r="BN14" i="15"/>
  <c r="BM14" i="15"/>
  <c r="BL14" i="15"/>
  <c r="BK14" i="15"/>
  <c r="BJ14" i="15"/>
  <c r="BI14" i="15"/>
  <c r="BH14" i="15"/>
  <c r="BG14" i="15"/>
  <c r="BF14" i="15"/>
  <c r="BE14" i="15"/>
  <c r="BD14" i="15"/>
  <c r="BC14" i="15"/>
  <c r="BB14" i="15"/>
  <c r="AX14" i="15"/>
  <c r="AW14" i="15"/>
  <c r="AV14" i="15"/>
  <c r="AU14" i="15"/>
  <c r="AT14" i="15"/>
  <c r="AS14" i="15"/>
  <c r="AO14" i="15"/>
  <c r="AN14" i="15"/>
  <c r="AN31" i="15" s="1"/>
  <c r="AM14" i="15"/>
  <c r="AL14" i="15"/>
  <c r="AK14" i="15"/>
  <c r="AJ14" i="15"/>
  <c r="AI14" i="15"/>
  <c r="AH14" i="15"/>
  <c r="AG14" i="15"/>
  <c r="AF14" i="15"/>
  <c r="AF31" i="15" s="1"/>
  <c r="AE14" i="15"/>
  <c r="AD14" i="15"/>
  <c r="AC14" i="15"/>
  <c r="AB14" i="15"/>
  <c r="AA14" i="15"/>
  <c r="Z14" i="15"/>
  <c r="Y14" i="15"/>
  <c r="X14" i="15"/>
  <c r="X31" i="15" s="1"/>
  <c r="W14" i="15"/>
  <c r="V14" i="15"/>
  <c r="U14" i="15"/>
  <c r="T14" i="15"/>
  <c r="S14" i="15"/>
  <c r="R14" i="15"/>
  <c r="Q14" i="15"/>
  <c r="P14" i="15"/>
  <c r="O14" i="15"/>
  <c r="N14" i="15"/>
  <c r="M14" i="15"/>
  <c r="L14" i="15"/>
  <c r="K14" i="15"/>
  <c r="J14" i="15"/>
  <c r="I14" i="15"/>
  <c r="H14" i="15"/>
  <c r="G14" i="15"/>
  <c r="F14" i="15"/>
  <c r="CB13" i="15"/>
  <c r="CA13" i="15"/>
  <c r="BZ13" i="15"/>
  <c r="BY13" i="15"/>
  <c r="BX13" i="15"/>
  <c r="BW13" i="15"/>
  <c r="BV13" i="15"/>
  <c r="BU13" i="15"/>
  <c r="BT13" i="15"/>
  <c r="BS13" i="15"/>
  <c r="BS31" i="15" s="1"/>
  <c r="BR13" i="15"/>
  <c r="BQ13" i="15"/>
  <c r="BP13" i="15"/>
  <c r="BO13" i="15"/>
  <c r="BN13" i="15"/>
  <c r="BM13" i="15"/>
  <c r="BL13" i="15"/>
  <c r="BK13" i="15"/>
  <c r="BJ13" i="15"/>
  <c r="BI13" i="15"/>
  <c r="BH13" i="15"/>
  <c r="BG13" i="15"/>
  <c r="BF13" i="15"/>
  <c r="BE13" i="15"/>
  <c r="BD13" i="15"/>
  <c r="BC13" i="15"/>
  <c r="BB13" i="15"/>
  <c r="BA13" i="15"/>
  <c r="AZ13" i="15"/>
  <c r="AY13" i="15"/>
  <c r="AX13" i="15"/>
  <c r="AW13" i="15"/>
  <c r="AV13" i="15"/>
  <c r="AU13" i="15"/>
  <c r="AT13" i="15"/>
  <c r="AS13" i="15"/>
  <c r="AR13" i="15"/>
  <c r="AQ13" i="15"/>
  <c r="AP13" i="15"/>
  <c r="AO13" i="15"/>
  <c r="AN13" i="15"/>
  <c r="AM13" i="15"/>
  <c r="AM31" i="15" s="1"/>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G31" i="15" s="1"/>
  <c r="F13" i="15"/>
  <c r="CC13" i="15" s="1"/>
  <c r="CB12" i="15"/>
  <c r="CA12" i="15"/>
  <c r="BZ12" i="15"/>
  <c r="BS12" i="15"/>
  <c r="BR12" i="15"/>
  <c r="BQ12" i="15"/>
  <c r="BP12" i="15"/>
  <c r="BO12" i="15"/>
  <c r="BN12" i="15"/>
  <c r="BM12" i="15"/>
  <c r="BL12" i="15"/>
  <c r="BK12" i="15"/>
  <c r="BJ12" i="15"/>
  <c r="BI12" i="15"/>
  <c r="BH12" i="15"/>
  <c r="BG12" i="15"/>
  <c r="BF12" i="15"/>
  <c r="BE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CE12" i="15" s="1"/>
  <c r="G12" i="15"/>
  <c r="F12" i="15"/>
  <c r="CC12" i="15" s="1"/>
  <c r="CB11" i="15"/>
  <c r="CA11" i="15"/>
  <c r="BZ11" i="15"/>
  <c r="BY11" i="15"/>
  <c r="BX11" i="15"/>
  <c r="BW11" i="15"/>
  <c r="BV11" i="15"/>
  <c r="BV31" i="15" s="1"/>
  <c r="BU11" i="15"/>
  <c r="BT11" i="15"/>
  <c r="BS11" i="15"/>
  <c r="BR11" i="15"/>
  <c r="BQ11" i="15"/>
  <c r="BP11" i="15"/>
  <c r="BO11" i="15"/>
  <c r="BN11" i="15"/>
  <c r="BN31" i="15" s="1"/>
  <c r="BM11" i="15"/>
  <c r="BL11" i="15"/>
  <c r="BK11" i="15"/>
  <c r="BJ11" i="15"/>
  <c r="BI11" i="15"/>
  <c r="BH11" i="15"/>
  <c r="BG11" i="15"/>
  <c r="BF11" i="15"/>
  <c r="BF31" i="15" s="1"/>
  <c r="BE11" i="15"/>
  <c r="BD11" i="15"/>
  <c r="BC11" i="15"/>
  <c r="BB11" i="15"/>
  <c r="BA11" i="15"/>
  <c r="AZ11" i="15"/>
  <c r="AY11" i="15"/>
  <c r="AX11" i="15"/>
  <c r="AX31" i="15" s="1"/>
  <c r="AW11" i="15"/>
  <c r="AV11" i="15"/>
  <c r="AU11" i="15"/>
  <c r="AT11" i="15"/>
  <c r="AS11" i="15"/>
  <c r="AR11" i="15"/>
  <c r="AQ11" i="15"/>
  <c r="AP11" i="15"/>
  <c r="AP31" i="15" s="1"/>
  <c r="AO11" i="15"/>
  <c r="AN11" i="15"/>
  <c r="AM11" i="15"/>
  <c r="AL11" i="15"/>
  <c r="AK11" i="15"/>
  <c r="AJ11" i="15"/>
  <c r="AI11" i="15"/>
  <c r="AH11" i="15"/>
  <c r="AH31" i="15" s="1"/>
  <c r="AG11" i="15"/>
  <c r="AF11" i="15"/>
  <c r="AE11" i="15"/>
  <c r="AD11" i="15"/>
  <c r="AC11" i="15"/>
  <c r="AB11" i="15"/>
  <c r="AA11" i="15"/>
  <c r="Z11" i="15"/>
  <c r="Z31" i="15" s="1"/>
  <c r="Y11" i="15"/>
  <c r="X11" i="15"/>
  <c r="W11" i="15"/>
  <c r="V11" i="15"/>
  <c r="U11" i="15"/>
  <c r="T11" i="15"/>
  <c r="S11" i="15"/>
  <c r="R11" i="15"/>
  <c r="R31" i="15" s="1"/>
  <c r="Q11" i="15"/>
  <c r="P11" i="15"/>
  <c r="O11" i="15"/>
  <c r="N11" i="15"/>
  <c r="M11" i="15"/>
  <c r="L11" i="15"/>
  <c r="K11" i="15"/>
  <c r="J11" i="15"/>
  <c r="J31" i="15" s="1"/>
  <c r="J93" i="15" s="1"/>
  <c r="I11" i="15"/>
  <c r="CC11" i="15" s="1"/>
  <c r="H11" i="15"/>
  <c r="G11" i="15"/>
  <c r="F11" i="15"/>
  <c r="CD10" i="15"/>
  <c r="CB10" i="15"/>
  <c r="CA10" i="15"/>
  <c r="BZ10" i="15"/>
  <c r="BS10" i="15"/>
  <c r="BR10" i="15"/>
  <c r="BQ10" i="15"/>
  <c r="BP10" i="15"/>
  <c r="BO10" i="15"/>
  <c r="BN10" i="15"/>
  <c r="BM10" i="15"/>
  <c r="BL10" i="15"/>
  <c r="BK10" i="15"/>
  <c r="BJ10" i="15"/>
  <c r="BI10" i="15"/>
  <c r="BH10" i="15"/>
  <c r="BG10" i="15"/>
  <c r="BF10" i="15"/>
  <c r="BE10" i="15"/>
  <c r="BA10" i="15"/>
  <c r="AZ10" i="15"/>
  <c r="AY10" i="15"/>
  <c r="AX10" i="15"/>
  <c r="AW10" i="15"/>
  <c r="AV10" i="15"/>
  <c r="AU10" i="15"/>
  <c r="AT10" i="15"/>
  <c r="AS10" i="15"/>
  <c r="AR10" i="15"/>
  <c r="AQ10" i="15"/>
  <c r="AP10" i="15"/>
  <c r="AO10" i="15"/>
  <c r="AN10" i="15"/>
  <c r="AM10" i="15"/>
  <c r="AL10" i="15"/>
  <c r="AK10" i="15"/>
  <c r="AJ10" i="15"/>
  <c r="AI10" i="15"/>
  <c r="AH10" i="15"/>
  <c r="AG10" i="15"/>
  <c r="AF10" i="15"/>
  <c r="AE10" i="15"/>
  <c r="AD10" i="15"/>
  <c r="AC10" i="15"/>
  <c r="AB10" i="15"/>
  <c r="AA10" i="15"/>
  <c r="Z10" i="15"/>
  <c r="Y10" i="15"/>
  <c r="X10" i="15"/>
  <c r="W10" i="15"/>
  <c r="V10" i="15"/>
  <c r="U10" i="15"/>
  <c r="T10" i="15"/>
  <c r="S10" i="15"/>
  <c r="R10" i="15"/>
  <c r="Q10" i="15"/>
  <c r="P10" i="15"/>
  <c r="O10" i="15"/>
  <c r="N10" i="15"/>
  <c r="CE10" i="15" s="1"/>
  <c r="M10" i="15"/>
  <c r="L10" i="15"/>
  <c r="K10" i="15"/>
  <c r="J10" i="15"/>
  <c r="I10" i="15"/>
  <c r="H10" i="15"/>
  <c r="G10" i="15"/>
  <c r="F10" i="15"/>
  <c r="CC10" i="15" s="1"/>
  <c r="CB9" i="15"/>
  <c r="CB31" i="15" s="1"/>
  <c r="CA9" i="15"/>
  <c r="CA31" i="15" s="1"/>
  <c r="BZ9" i="15"/>
  <c r="BY9" i="15"/>
  <c r="BY31" i="15" s="1"/>
  <c r="BX9" i="15"/>
  <c r="BW9" i="15"/>
  <c r="BV9" i="15"/>
  <c r="BU9" i="15"/>
  <c r="BT9" i="15"/>
  <c r="BT31" i="15" s="1"/>
  <c r="BS9" i="15"/>
  <c r="BR9" i="15"/>
  <c r="BQ9" i="15"/>
  <c r="BP9" i="15"/>
  <c r="BO9" i="15"/>
  <c r="BN9" i="15"/>
  <c r="BM9" i="15"/>
  <c r="BL9" i="15"/>
  <c r="BL31" i="15" s="1"/>
  <c r="BK9" i="15"/>
  <c r="BK31" i="15" s="1"/>
  <c r="BJ9" i="15"/>
  <c r="BI9" i="15"/>
  <c r="BI31" i="15" s="1"/>
  <c r="BH9" i="15"/>
  <c r="BG9" i="15"/>
  <c r="BF9" i="15"/>
  <c r="BE9" i="15"/>
  <c r="BD9" i="15"/>
  <c r="BD31" i="15" s="1"/>
  <c r="BC9" i="15"/>
  <c r="BB9" i="15"/>
  <c r="BA9" i="15"/>
  <c r="AZ9" i="15"/>
  <c r="AY9" i="15"/>
  <c r="AX9" i="15"/>
  <c r="AW9" i="15"/>
  <c r="AV9" i="15"/>
  <c r="AU9" i="15"/>
  <c r="AU31" i="15" s="1"/>
  <c r="AT9" i="15"/>
  <c r="AS9" i="15"/>
  <c r="AR9" i="15"/>
  <c r="AQ9" i="15"/>
  <c r="AP9" i="15"/>
  <c r="AO9" i="15"/>
  <c r="AN9" i="15"/>
  <c r="AM9" i="15"/>
  <c r="AL9" i="15"/>
  <c r="AK9" i="15"/>
  <c r="AJ9" i="15"/>
  <c r="AI9" i="15"/>
  <c r="AH9" i="15"/>
  <c r="AG9" i="15"/>
  <c r="AF9" i="15"/>
  <c r="AE9" i="15"/>
  <c r="AE31" i="15" s="1"/>
  <c r="AD9" i="15"/>
  <c r="AC9" i="15"/>
  <c r="AB9" i="15"/>
  <c r="AA9" i="15"/>
  <c r="Z9" i="15"/>
  <c r="Y9" i="15"/>
  <c r="X9" i="15"/>
  <c r="W9" i="15"/>
  <c r="V9" i="15"/>
  <c r="U9" i="15"/>
  <c r="T9" i="15"/>
  <c r="S9" i="15"/>
  <c r="R9" i="15"/>
  <c r="Q9" i="15"/>
  <c r="P9" i="15"/>
  <c r="O9" i="15"/>
  <c r="O31" i="15" s="1"/>
  <c r="N9" i="15"/>
  <c r="M9" i="15"/>
  <c r="L9" i="15"/>
  <c r="K9" i="15"/>
  <c r="J9" i="15"/>
  <c r="I9" i="15"/>
  <c r="H9" i="15"/>
  <c r="CE9" i="15" s="1"/>
  <c r="G9" i="15"/>
  <c r="F9" i="15"/>
  <c r="BQ93" i="15" l="1"/>
  <c r="M93" i="15"/>
  <c r="U93" i="15"/>
  <c r="BM93" i="15"/>
  <c r="CE57" i="15"/>
  <c r="I31" i="15"/>
  <c r="Q31" i="15"/>
  <c r="Y31" i="15"/>
  <c r="AG31" i="15"/>
  <c r="AO31" i="15"/>
  <c r="AW31" i="15"/>
  <c r="BE31" i="15"/>
  <c r="BM31" i="15"/>
  <c r="BU31" i="15"/>
  <c r="CE14" i="15"/>
  <c r="H31" i="15"/>
  <c r="CD14" i="15"/>
  <c r="P31" i="15"/>
  <c r="R93" i="15"/>
  <c r="Z93" i="15"/>
  <c r="AH93" i="15"/>
  <c r="AP83" i="15"/>
  <c r="AP93" i="15" s="1"/>
  <c r="AX93" i="15"/>
  <c r="BF93" i="15"/>
  <c r="BN93" i="15"/>
  <c r="BV93" i="15"/>
  <c r="AN93" i="15"/>
  <c r="CD12" i="15"/>
  <c r="BG31" i="15"/>
  <c r="BO31" i="15"/>
  <c r="BW31" i="15"/>
  <c r="CC16" i="15"/>
  <c r="CE18" i="15"/>
  <c r="CC21" i="15"/>
  <c r="K83" i="15"/>
  <c r="K93" i="15" s="1"/>
  <c r="S93" i="15"/>
  <c r="AQ83" i="15"/>
  <c r="AQ93" i="15" s="1"/>
  <c r="AY93" i="15"/>
  <c r="BG93" i="15"/>
  <c r="BO93" i="15"/>
  <c r="CE58" i="15"/>
  <c r="CD60" i="15"/>
  <c r="CE68" i="15"/>
  <c r="AF93" i="15"/>
  <c r="CD11" i="15"/>
  <c r="AW93" i="15"/>
  <c r="BU93" i="15"/>
  <c r="L93" i="15"/>
  <c r="AB83" i="15"/>
  <c r="AB93" i="15" s="1"/>
  <c r="AJ83" i="15"/>
  <c r="AJ93" i="15" s="1"/>
  <c r="L31" i="15"/>
  <c r="AR31" i="15"/>
  <c r="BP31" i="15"/>
  <c r="CD22" i="15"/>
  <c r="M31" i="15"/>
  <c r="CE27" i="15"/>
  <c r="CD27" i="15"/>
  <c r="N83" i="15"/>
  <c r="V83" i="15"/>
  <c r="AD83" i="15"/>
  <c r="AD93" i="15" s="1"/>
  <c r="AL83" i="15"/>
  <c r="AL93" i="15" s="1"/>
  <c r="AT83" i="15"/>
  <c r="AT93" i="15" s="1"/>
  <c r="BB83" i="15"/>
  <c r="BJ93" i="15"/>
  <c r="BR93" i="15"/>
  <c r="CE39" i="15"/>
  <c r="H83" i="15"/>
  <c r="BE83" i="15"/>
  <c r="CC40" i="15"/>
  <c r="CC41" i="15"/>
  <c r="CE50" i="15"/>
  <c r="CD55" i="15"/>
  <c r="CD66" i="15"/>
  <c r="CC79" i="15"/>
  <c r="AO93" i="15"/>
  <c r="AR93" i="15"/>
  <c r="AB31" i="15"/>
  <c r="AZ31" i="15"/>
  <c r="BX31" i="15"/>
  <c r="CC14" i="15"/>
  <c r="CE29" i="15"/>
  <c r="CC66" i="15"/>
  <c r="AK31" i="15"/>
  <c r="AK93" i="15" s="1"/>
  <c r="BA31" i="15"/>
  <c r="BA93" i="15" s="1"/>
  <c r="BQ31" i="15"/>
  <c r="CC36" i="15"/>
  <c r="CC83" i="15" s="1"/>
  <c r="N31" i="15"/>
  <c r="AL31" i="15"/>
  <c r="BB31" i="15"/>
  <c r="BJ31" i="15"/>
  <c r="BZ31" i="15"/>
  <c r="CE11" i="15"/>
  <c r="CE31" i="15" s="1"/>
  <c r="CF31" i="15" s="1"/>
  <c r="K31" i="15"/>
  <c r="S31" i="15"/>
  <c r="AA31" i="15"/>
  <c r="AA93" i="15" s="1"/>
  <c r="AI31" i="15"/>
  <c r="AI93" i="15" s="1"/>
  <c r="AQ31" i="15"/>
  <c r="AY31" i="15"/>
  <c r="CD15" i="15"/>
  <c r="CC23" i="15"/>
  <c r="CE23" i="15"/>
  <c r="CD25" i="15"/>
  <c r="CC28" i="15"/>
  <c r="CD36" i="15"/>
  <c r="O83" i="15"/>
  <c r="W83" i="15"/>
  <c r="W93" i="15" s="1"/>
  <c r="AE83" i="15"/>
  <c r="AE93" i="15" s="1"/>
  <c r="AM83" i="15"/>
  <c r="AM93" i="15" s="1"/>
  <c r="AU83" i="15"/>
  <c r="AU93" i="15" s="1"/>
  <c r="BC83" i="15"/>
  <c r="BC93" i="15" s="1"/>
  <c r="BK83" i="15"/>
  <c r="BK93" i="15" s="1"/>
  <c r="BS83" i="15"/>
  <c r="BS93" i="15" s="1"/>
  <c r="CD37" i="15"/>
  <c r="I83" i="15"/>
  <c r="I93" i="15" s="1"/>
  <c r="CD40" i="15"/>
  <c r="BD93" i="15"/>
  <c r="CC57" i="15"/>
  <c r="CC58" i="15"/>
  <c r="CE60" i="15"/>
  <c r="CE83" i="15" s="1"/>
  <c r="CE93" i="15" s="1"/>
  <c r="CE66" i="15"/>
  <c r="CD79" i="15"/>
  <c r="AG93" i="15"/>
  <c r="T93" i="15"/>
  <c r="AZ93" i="15"/>
  <c r="BP93" i="15"/>
  <c r="BL93" i="15"/>
  <c r="T31" i="15"/>
  <c r="AJ31" i="15"/>
  <c r="BH31" i="15"/>
  <c r="BH93" i="15" s="1"/>
  <c r="CD13" i="15"/>
  <c r="CE21" i="15"/>
  <c r="CC38" i="15"/>
  <c r="X83" i="15"/>
  <c r="X93" i="15" s="1"/>
  <c r="U31" i="15"/>
  <c r="AC31" i="15"/>
  <c r="AC93" i="15" s="1"/>
  <c r="AS31" i="15"/>
  <c r="AS93" i="15" s="1"/>
  <c r="CE13" i="15"/>
  <c r="CE22" i="15"/>
  <c r="CD24" i="15"/>
  <c r="F31" i="15"/>
  <c r="V31" i="15"/>
  <c r="AD31" i="15"/>
  <c r="AT31" i="15"/>
  <c r="BR31" i="15"/>
  <c r="CD9" i="15"/>
  <c r="AV31" i="15"/>
  <c r="AV93" i="15" s="1"/>
  <c r="CD17" i="15"/>
  <c r="CE25" i="15"/>
  <c r="CD28" i="15"/>
  <c r="CE30" i="15"/>
  <c r="CE36" i="15"/>
  <c r="CE40" i="15"/>
  <c r="CE61" i="15"/>
  <c r="CE79" i="15"/>
  <c r="BT93" i="15"/>
  <c r="F83" i="15"/>
  <c r="F93" i="15" s="1"/>
  <c r="CD35" i="15"/>
  <c r="G83" i="15"/>
  <c r="G93" i="15" s="1"/>
  <c r="Y83" i="15"/>
  <c r="CC9" i="15"/>
  <c r="BB93" i="15" l="1"/>
  <c r="CD31" i="15"/>
  <c r="Y93" i="15"/>
  <c r="BE93" i="15"/>
  <c r="H93" i="15"/>
  <c r="V93" i="15"/>
  <c r="CC31" i="15"/>
  <c r="CC93" i="15" s="1"/>
  <c r="CD83" i="15"/>
  <c r="CD93" i="15" s="1"/>
  <c r="N93" i="15"/>
  <c r="AZ65" i="14" l="1"/>
  <c r="AY65" i="14"/>
  <c r="AU65" i="14"/>
  <c r="AT65" i="14"/>
  <c r="AS65" i="14"/>
  <c r="AR65" i="14"/>
  <c r="AQ65" i="14"/>
  <c r="AP65" i="14"/>
  <c r="AO65" i="14"/>
  <c r="AN65" i="14"/>
  <c r="AM65" i="14"/>
  <c r="AL65" i="14"/>
  <c r="AK65" i="14"/>
  <c r="AJ65" i="14"/>
  <c r="AI65" i="14"/>
  <c r="AH65" i="14"/>
  <c r="AG65" i="14"/>
  <c r="AF65" i="14"/>
  <c r="AE65" i="14"/>
  <c r="AD65" i="14"/>
  <c r="AC65" i="14"/>
  <c r="AB65" i="14"/>
  <c r="AA65" i="14"/>
  <c r="Z65" i="14"/>
  <c r="Y65" i="14"/>
  <c r="X65" i="14"/>
  <c r="W65" i="14"/>
  <c r="V65" i="14"/>
  <c r="U65" i="14"/>
  <c r="T65" i="14"/>
  <c r="S65" i="14"/>
  <c r="R65" i="14"/>
  <c r="Q65" i="14"/>
  <c r="P65" i="14"/>
  <c r="O65" i="14"/>
  <c r="N65" i="14"/>
  <c r="M65" i="14"/>
  <c r="L65" i="14"/>
  <c r="K65" i="14"/>
  <c r="J65" i="14"/>
  <c r="I65" i="14"/>
  <c r="H65" i="14"/>
  <c r="G65" i="14"/>
  <c r="F65" i="14"/>
  <c r="BA64" i="14"/>
  <c r="BA65" i="14" s="1"/>
  <c r="AZ64" i="14"/>
  <c r="AY64" i="14"/>
  <c r="Q59" i="14"/>
  <c r="BA59" i="14" s="1"/>
  <c r="P59" i="14"/>
  <c r="AZ59" i="14" s="1"/>
  <c r="N59" i="14"/>
  <c r="M59" i="14"/>
  <c r="L59" i="14"/>
  <c r="AY59" i="14" s="1"/>
  <c r="H59" i="14"/>
  <c r="G59" i="14"/>
  <c r="F59" i="14"/>
  <c r="AU58" i="14"/>
  <c r="BA58" i="14" s="1"/>
  <c r="AT58" i="14"/>
  <c r="AZ58" i="14" s="1"/>
  <c r="AS58" i="14"/>
  <c r="AY58" i="14" s="1"/>
  <c r="AR58" i="14"/>
  <c r="AQ58" i="14"/>
  <c r="AP58" i="14"/>
  <c r="AO58" i="14"/>
  <c r="AN58" i="14"/>
  <c r="AM58" i="14"/>
  <c r="AL58" i="14"/>
  <c r="AK58" i="14"/>
  <c r="AJ58" i="14"/>
  <c r="AI58"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AZ57" i="14"/>
  <c r="AY57" i="14"/>
  <c r="AX57" i="14"/>
  <c r="BA57" i="14" s="1"/>
  <c r="AW57" i="14"/>
  <c r="AV57" i="14"/>
  <c r="AU56" i="14"/>
  <c r="AT56" i="14"/>
  <c r="AZ56" i="14" s="1"/>
  <c r="AS56" i="14"/>
  <c r="AY56" i="14" s="1"/>
  <c r="AR56" i="14"/>
  <c r="AQ56" i="14"/>
  <c r="AP56" i="14"/>
  <c r="AO56" i="14"/>
  <c r="BA56" i="14" s="1"/>
  <c r="AN56" i="14"/>
  <c r="AM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I56" i="14"/>
  <c r="H56" i="14"/>
  <c r="G56" i="14"/>
  <c r="F56" i="14"/>
  <c r="AX55" i="14"/>
  <c r="AU55" i="14"/>
  <c r="BA55" i="14" s="1"/>
  <c r="AT55" i="14"/>
  <c r="AS55" i="14"/>
  <c r="AY55" i="14" s="1"/>
  <c r="AR55" i="14"/>
  <c r="AQ55" i="14"/>
  <c r="AZ55" i="14" s="1"/>
  <c r="AP55" i="14"/>
  <c r="AO55" i="14"/>
  <c r="AN55" i="14"/>
  <c r="AM55" i="14"/>
  <c r="AL55" i="14"/>
  <c r="AK55" i="14"/>
  <c r="AJ55" i="14"/>
  <c r="AI55" i="14"/>
  <c r="AH55" i="14"/>
  <c r="AG55" i="14"/>
  <c r="AF55" i="14"/>
  <c r="AE55" i="14"/>
  <c r="AD55" i="14"/>
  <c r="AC55" i="14"/>
  <c r="AB55" i="14"/>
  <c r="AA55" i="14"/>
  <c r="Z55" i="14"/>
  <c r="Y55" i="14"/>
  <c r="X55" i="14"/>
  <c r="W55" i="14"/>
  <c r="V55" i="14"/>
  <c r="U55" i="14"/>
  <c r="T55" i="14"/>
  <c r="S55" i="14"/>
  <c r="R55" i="14"/>
  <c r="Q55" i="14"/>
  <c r="P55" i="14"/>
  <c r="O55" i="14"/>
  <c r="N55" i="14"/>
  <c r="M55" i="14"/>
  <c r="L55" i="14"/>
  <c r="K55" i="14"/>
  <c r="J55" i="14"/>
  <c r="I55" i="14"/>
  <c r="H55" i="14"/>
  <c r="G55" i="14"/>
  <c r="F55" i="14"/>
  <c r="AZ54" i="14"/>
  <c r="AU54" i="14"/>
  <c r="AT54" i="14"/>
  <c r="AS54" i="14"/>
  <c r="AY54" i="14" s="1"/>
  <c r="AF54" i="14"/>
  <c r="BA54" i="14" s="1"/>
  <c r="AE54" i="14"/>
  <c r="AD54" i="14"/>
  <c r="AC54" i="14"/>
  <c r="AB54" i="14"/>
  <c r="AA54" i="14"/>
  <c r="AX53" i="14"/>
  <c r="AW53" i="14"/>
  <c r="AV53" i="14"/>
  <c r="AU53" i="14"/>
  <c r="BA53" i="14" s="1"/>
  <c r="AT53" i="14"/>
  <c r="AS53" i="14"/>
  <c r="AR53" i="14"/>
  <c r="AQ53" i="14"/>
  <c r="AZ53" i="14" s="1"/>
  <c r="AP53" i="14"/>
  <c r="AO53" i="14"/>
  <c r="AN53" i="14"/>
  <c r="AM53" i="14"/>
  <c r="AL53" i="14"/>
  <c r="AK53" i="14"/>
  <c r="AJ53" i="14"/>
  <c r="AI53" i="14"/>
  <c r="AH53" i="14"/>
  <c r="AG53" i="14"/>
  <c r="AF53" i="14"/>
  <c r="AE53" i="14"/>
  <c r="AD53" i="14"/>
  <c r="AC53" i="14"/>
  <c r="AB53" i="14"/>
  <c r="AA53" i="14"/>
  <c r="Z53" i="14"/>
  <c r="Y53" i="14"/>
  <c r="X53" i="14"/>
  <c r="AY53" i="14" s="1"/>
  <c r="W53" i="14"/>
  <c r="V53" i="14"/>
  <c r="U53" i="14"/>
  <c r="T53" i="14"/>
  <c r="S53" i="14"/>
  <c r="R53" i="14"/>
  <c r="Q53" i="14"/>
  <c r="P53" i="14"/>
  <c r="O53" i="14"/>
  <c r="N53" i="14"/>
  <c r="M53" i="14"/>
  <c r="L53" i="14"/>
  <c r="K53" i="14"/>
  <c r="J53" i="14"/>
  <c r="I53" i="14"/>
  <c r="H53" i="14"/>
  <c r="G53" i="14"/>
  <c r="F53" i="14"/>
  <c r="AU52" i="14"/>
  <c r="AT52" i="14"/>
  <c r="AS52" i="14"/>
  <c r="AY52" i="14" s="1"/>
  <c r="AR52" i="14"/>
  <c r="BA52" i="14" s="1"/>
  <c r="AQ52" i="14"/>
  <c r="AP52" i="14"/>
  <c r="AO52" i="14"/>
  <c r="AN52" i="14"/>
  <c r="AZ52" i="14" s="1"/>
  <c r="AM52" i="14"/>
  <c r="AL52" i="14"/>
  <c r="AK52" i="14"/>
  <c r="AJ52" i="14"/>
  <c r="AI52" i="14"/>
  <c r="AH52" i="14"/>
  <c r="AG52" i="14"/>
  <c r="AF52" i="14"/>
  <c r="AE52"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AU51" i="14"/>
  <c r="AT51" i="14"/>
  <c r="AZ51" i="14" s="1"/>
  <c r="AS51" i="14"/>
  <c r="AY51" i="14" s="1"/>
  <c r="AR51" i="14"/>
  <c r="AQ51" i="14"/>
  <c r="AP51" i="14"/>
  <c r="AO51" i="14"/>
  <c r="AN51" i="14"/>
  <c r="AM51" i="14"/>
  <c r="AL51" i="14"/>
  <c r="AK51" i="14"/>
  <c r="AJ51" i="14"/>
  <c r="AI51" i="14"/>
  <c r="AH51" i="14"/>
  <c r="AG51" i="14"/>
  <c r="AF51" i="14"/>
  <c r="AE51" i="14"/>
  <c r="AD51" i="14"/>
  <c r="AC51" i="14"/>
  <c r="AB51" i="14"/>
  <c r="AA51" i="14"/>
  <c r="Z51" i="14"/>
  <c r="BA51" i="14" s="1"/>
  <c r="Y51" i="14"/>
  <c r="X51" i="14"/>
  <c r="W51" i="14"/>
  <c r="V51" i="14"/>
  <c r="U51" i="14"/>
  <c r="T51" i="14"/>
  <c r="S51" i="14"/>
  <c r="R51" i="14"/>
  <c r="Q51" i="14"/>
  <c r="P51" i="14"/>
  <c r="O51" i="14"/>
  <c r="N51" i="14"/>
  <c r="M51" i="14"/>
  <c r="L51" i="14"/>
  <c r="K51" i="14"/>
  <c r="J51" i="14"/>
  <c r="I51" i="14"/>
  <c r="H51" i="14"/>
  <c r="G51" i="14"/>
  <c r="F51" i="14"/>
  <c r="AX50" i="14"/>
  <c r="AW50" i="14"/>
  <c r="AU50" i="14"/>
  <c r="BA50" i="14" s="1"/>
  <c r="AT50" i="14"/>
  <c r="AZ50" i="14" s="1"/>
  <c r="AS50" i="14"/>
  <c r="AR50" i="14"/>
  <c r="AQ50" i="14"/>
  <c r="AP50" i="14"/>
  <c r="AY50" i="14" s="1"/>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AY49" i="14"/>
  <c r="AX49" i="14"/>
  <c r="BA49" i="14" s="1"/>
  <c r="BC50" i="14" s="1"/>
  <c r="AW49" i="14"/>
  <c r="AZ49" i="14" s="1"/>
  <c r="AV49" i="14"/>
  <c r="AU48" i="14"/>
  <c r="AT48" i="14"/>
  <c r="AS48" i="14"/>
  <c r="AY48" i="14" s="1"/>
  <c r="AR48" i="14"/>
  <c r="BA48" i="14" s="1"/>
  <c r="AQ48" i="14"/>
  <c r="AP48" i="14"/>
  <c r="AO48" i="14"/>
  <c r="AN48" i="14"/>
  <c r="AZ48" i="14" s="1"/>
  <c r="AM48" i="14"/>
  <c r="AL48" i="14"/>
  <c r="AK48" i="14"/>
  <c r="AJ48" i="14"/>
  <c r="AI48" i="14"/>
  <c r="AH48" i="14"/>
  <c r="AG48" i="14"/>
  <c r="AF48" i="14"/>
  <c r="AE48"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AU47" i="14"/>
  <c r="AT47" i="14"/>
  <c r="AZ47" i="14" s="1"/>
  <c r="AS47" i="14"/>
  <c r="AY47" i="14" s="1"/>
  <c r="AR47" i="14"/>
  <c r="AQ47" i="14"/>
  <c r="AP47" i="14"/>
  <c r="AO47" i="14"/>
  <c r="AN47" i="14"/>
  <c r="AM47" i="14"/>
  <c r="AL47" i="14"/>
  <c r="AK47" i="14"/>
  <c r="AJ47" i="14"/>
  <c r="AI47" i="14"/>
  <c r="AH47" i="14"/>
  <c r="AG47" i="14"/>
  <c r="AF47" i="14"/>
  <c r="AE47" i="14"/>
  <c r="AD47" i="14"/>
  <c r="AC47" i="14"/>
  <c r="AB47" i="14"/>
  <c r="AA47" i="14"/>
  <c r="Z47" i="14"/>
  <c r="BA47" i="14" s="1"/>
  <c r="Y47" i="14"/>
  <c r="X47" i="14"/>
  <c r="W47" i="14"/>
  <c r="V47" i="14"/>
  <c r="U47" i="14"/>
  <c r="T47" i="14"/>
  <c r="S47" i="14"/>
  <c r="R47" i="14"/>
  <c r="Q47" i="14"/>
  <c r="P47" i="14"/>
  <c r="O47" i="14"/>
  <c r="N47" i="14"/>
  <c r="M47" i="14"/>
  <c r="L47" i="14"/>
  <c r="K47" i="14"/>
  <c r="J47" i="14"/>
  <c r="I47" i="14"/>
  <c r="H47" i="14"/>
  <c r="G47" i="14"/>
  <c r="F47" i="14"/>
  <c r="AU46" i="14"/>
  <c r="BA46" i="14" s="1"/>
  <c r="AT46" i="14"/>
  <c r="AZ46" i="14" s="1"/>
  <c r="AS46" i="14"/>
  <c r="AR46" i="14"/>
  <c r="AQ46" i="14"/>
  <c r="AP46" i="14"/>
  <c r="AY46" i="14" s="1"/>
  <c r="AO46" i="14"/>
  <c r="AN46" i="14"/>
  <c r="AM46" i="14"/>
  <c r="AL46" i="14"/>
  <c r="AK46" i="14"/>
  <c r="AJ46" i="14"/>
  <c r="AI46"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AU45" i="14"/>
  <c r="BA45" i="14" s="1"/>
  <c r="AT45" i="14"/>
  <c r="AS45" i="14"/>
  <c r="AR45" i="14"/>
  <c r="AQ45" i="14"/>
  <c r="AZ45" i="14" s="1"/>
  <c r="AP45" i="14"/>
  <c r="AO45" i="14"/>
  <c r="AN45" i="14"/>
  <c r="AM45" i="14"/>
  <c r="AY45" i="14" s="1"/>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AU44" i="14"/>
  <c r="AT44" i="14"/>
  <c r="AS44" i="14"/>
  <c r="AY44" i="14" s="1"/>
  <c r="AR44" i="14"/>
  <c r="BA44" i="14" s="1"/>
  <c r="AQ44" i="14"/>
  <c r="AP44" i="14"/>
  <c r="AO44" i="14"/>
  <c r="AN44" i="14"/>
  <c r="AM44" i="14"/>
  <c r="AI44" i="14"/>
  <c r="AH44" i="14"/>
  <c r="AG44" i="14"/>
  <c r="AC44" i="14"/>
  <c r="AB44" i="14"/>
  <c r="AA44" i="14"/>
  <c r="Z44" i="14"/>
  <c r="Y44" i="14"/>
  <c r="X44" i="14"/>
  <c r="T44" i="14"/>
  <c r="S44" i="14"/>
  <c r="R44" i="14"/>
  <c r="Q44" i="14"/>
  <c r="P44" i="14"/>
  <c r="AZ44" i="14" s="1"/>
  <c r="O44" i="14"/>
  <c r="N44" i="14"/>
  <c r="M44" i="14"/>
  <c r="L44" i="14"/>
  <c r="K44" i="14"/>
  <c r="J44" i="14"/>
  <c r="I44" i="14"/>
  <c r="AU43" i="14"/>
  <c r="BA43" i="14" s="1"/>
  <c r="AT43" i="14"/>
  <c r="AZ43" i="14" s="1"/>
  <c r="AS43" i="14"/>
  <c r="AR43" i="14"/>
  <c r="AQ43" i="14"/>
  <c r="AP43" i="14"/>
  <c r="AY43" i="14" s="1"/>
  <c r="AO43" i="14"/>
  <c r="AN43"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AZ42" i="14"/>
  <c r="AY42" i="14"/>
  <c r="AX42" i="14"/>
  <c r="BA42" i="14" s="1"/>
  <c r="AW42" i="14"/>
  <c r="AV42" i="14"/>
  <c r="AV60" i="14" s="1"/>
  <c r="AX41" i="14"/>
  <c r="AW41" i="14"/>
  <c r="AU41" i="14"/>
  <c r="AT41" i="14"/>
  <c r="AS41" i="14"/>
  <c r="AY41" i="14" s="1"/>
  <c r="AR41" i="14"/>
  <c r="AQ41" i="14"/>
  <c r="AP41" i="14"/>
  <c r="AO41" i="14"/>
  <c r="AN41" i="14"/>
  <c r="AZ41" i="14" s="1"/>
  <c r="AM41" i="14"/>
  <c r="AL41" i="14"/>
  <c r="AK41" i="14"/>
  <c r="AJ41" i="14"/>
  <c r="AI41" i="14"/>
  <c r="BA41" i="14" s="1"/>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AX40" i="14"/>
  <c r="AW40" i="14"/>
  <c r="AU40" i="14"/>
  <c r="BA40" i="14" s="1"/>
  <c r="AT40" i="14"/>
  <c r="AS40" i="14"/>
  <c r="AR40" i="14"/>
  <c r="AQ40" i="14"/>
  <c r="AP40" i="14"/>
  <c r="AY40" i="14" s="1"/>
  <c r="AO40" i="14"/>
  <c r="AN40" i="14"/>
  <c r="AM40" i="14"/>
  <c r="AL40" i="14"/>
  <c r="AK40" i="14"/>
  <c r="AJ40" i="14"/>
  <c r="AI40" i="14"/>
  <c r="AH40" i="14"/>
  <c r="AZ40" i="14" s="1"/>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AY39" i="14"/>
  <c r="AX39" i="14"/>
  <c r="AW39" i="14"/>
  <c r="AU39" i="14"/>
  <c r="BA39" i="14" s="1"/>
  <c r="AT39" i="14"/>
  <c r="AZ39" i="14" s="1"/>
  <c r="AS39" i="14"/>
  <c r="AO39" i="14"/>
  <c r="AN39" i="14"/>
  <c r="AM39" i="14"/>
  <c r="H39" i="14"/>
  <c r="G39" i="14"/>
  <c r="F39" i="14"/>
  <c r="AU38" i="14"/>
  <c r="AT38" i="14"/>
  <c r="AS38" i="14"/>
  <c r="AS60" i="14" s="1"/>
  <c r="AR38" i="14"/>
  <c r="AQ38" i="14"/>
  <c r="AP38" i="14"/>
  <c r="AO38" i="14"/>
  <c r="AN38" i="14"/>
  <c r="AM38" i="14"/>
  <c r="AL38" i="14"/>
  <c r="AL60" i="14" s="1"/>
  <c r="AK38" i="14"/>
  <c r="AK60" i="14" s="1"/>
  <c r="AJ38" i="14"/>
  <c r="AI38" i="14"/>
  <c r="AH38" i="14"/>
  <c r="AG38" i="14"/>
  <c r="AF38" i="14"/>
  <c r="AE38" i="14"/>
  <c r="AD38" i="14"/>
  <c r="AD60" i="14" s="1"/>
  <c r="AC38" i="14"/>
  <c r="AC60" i="14" s="1"/>
  <c r="AB38" i="14"/>
  <c r="AA38" i="14"/>
  <c r="Z38" i="14"/>
  <c r="BA38" i="14" s="1"/>
  <c r="Y38" i="14"/>
  <c r="X38" i="14"/>
  <c r="W38" i="14"/>
  <c r="V38" i="14"/>
  <c r="V60" i="14" s="1"/>
  <c r="U38" i="14"/>
  <c r="U60" i="14" s="1"/>
  <c r="T38" i="14"/>
  <c r="S38" i="14"/>
  <c r="R38" i="14"/>
  <c r="Q38" i="14"/>
  <c r="P38" i="14"/>
  <c r="O38" i="14"/>
  <c r="N38" i="14"/>
  <c r="N60" i="14" s="1"/>
  <c r="M38" i="14"/>
  <c r="M60" i="14" s="1"/>
  <c r="L38" i="14"/>
  <c r="K38" i="14"/>
  <c r="J38" i="14"/>
  <c r="I38" i="14"/>
  <c r="H38" i="14"/>
  <c r="G38" i="14"/>
  <c r="F38" i="14"/>
  <c r="F60" i="14" s="1"/>
  <c r="AU37" i="14"/>
  <c r="BA37" i="14" s="1"/>
  <c r="AT37" i="14"/>
  <c r="AS37" i="14"/>
  <c r="AR37" i="14"/>
  <c r="AQ37" i="14"/>
  <c r="AP37" i="14"/>
  <c r="AY37" i="14" s="1"/>
  <c r="AO37" i="14"/>
  <c r="AN37" i="14"/>
  <c r="AM37" i="14"/>
  <c r="AL37" i="14"/>
  <c r="AK37" i="14"/>
  <c r="AJ37" i="14"/>
  <c r="AI37" i="14"/>
  <c r="AH37" i="14"/>
  <c r="AG37" i="14"/>
  <c r="AF37" i="14"/>
  <c r="AE37" i="14"/>
  <c r="AD37" i="14"/>
  <c r="AC37" i="14"/>
  <c r="AB37" i="14"/>
  <c r="AA37" i="14"/>
  <c r="AX36" i="14"/>
  <c r="AX60" i="14" s="1"/>
  <c r="AW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AX35" i="14"/>
  <c r="AW35" i="14"/>
  <c r="AU35" i="14"/>
  <c r="AT35" i="14"/>
  <c r="AS35" i="14"/>
  <c r="AY35" i="14" s="1"/>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AX34" i="14"/>
  <c r="AW34" i="14"/>
  <c r="AW60" i="14" s="1"/>
  <c r="AU34" i="14"/>
  <c r="AT34" i="14"/>
  <c r="AS34" i="14"/>
  <c r="AR34" i="14"/>
  <c r="AR60" i="14" s="1"/>
  <c r="AQ34" i="14"/>
  <c r="AQ60" i="14" s="1"/>
  <c r="AP34" i="14"/>
  <c r="AO34" i="14"/>
  <c r="AO60" i="14" s="1"/>
  <c r="AN34" i="14"/>
  <c r="AN60" i="14" s="1"/>
  <c r="AM34" i="14"/>
  <c r="AL34" i="14"/>
  <c r="AK34" i="14"/>
  <c r="AJ34" i="14"/>
  <c r="AJ60" i="14" s="1"/>
  <c r="AI34" i="14"/>
  <c r="AI60" i="14" s="1"/>
  <c r="AH34" i="14"/>
  <c r="AG34" i="14"/>
  <c r="AG60" i="14" s="1"/>
  <c r="AF34" i="14"/>
  <c r="AF60" i="14" s="1"/>
  <c r="AE34" i="14"/>
  <c r="AE60" i="14" s="1"/>
  <c r="AD34" i="14"/>
  <c r="AC34" i="14"/>
  <c r="AB34" i="14"/>
  <c r="AB60" i="14" s="1"/>
  <c r="AA34" i="14"/>
  <c r="AA60" i="14" s="1"/>
  <c r="Z34" i="14"/>
  <c r="Y34" i="14"/>
  <c r="Y60" i="14" s="1"/>
  <c r="X34" i="14"/>
  <c r="X60" i="14" s="1"/>
  <c r="W34" i="14"/>
  <c r="W60" i="14" s="1"/>
  <c r="V34" i="14"/>
  <c r="U34" i="14"/>
  <c r="T34" i="14"/>
  <c r="T60" i="14" s="1"/>
  <c r="S34" i="14"/>
  <c r="S60" i="14" s="1"/>
  <c r="R34" i="14"/>
  <c r="Q34" i="14"/>
  <c r="Q60" i="14" s="1"/>
  <c r="P34" i="14"/>
  <c r="P60" i="14" s="1"/>
  <c r="O34" i="14"/>
  <c r="O60" i="14" s="1"/>
  <c r="N34" i="14"/>
  <c r="M34" i="14"/>
  <c r="L34" i="14"/>
  <c r="L60" i="14" s="1"/>
  <c r="K34" i="14"/>
  <c r="K60" i="14" s="1"/>
  <c r="J34" i="14"/>
  <c r="I34" i="14"/>
  <c r="I60" i="14" s="1"/>
  <c r="H34" i="14"/>
  <c r="H60" i="14" s="1"/>
  <c r="G34" i="14"/>
  <c r="G60" i="14" s="1"/>
  <c r="F34" i="14"/>
  <c r="AX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AX29" i="14"/>
  <c r="AW29" i="14"/>
  <c r="AV29" i="14"/>
  <c r="AU29" i="14"/>
  <c r="AT29" i="14"/>
  <c r="AZ29" i="14" s="1"/>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AX28" i="14"/>
  <c r="AU28" i="14"/>
  <c r="AT28" i="14"/>
  <c r="AS28" i="14"/>
  <c r="AR28" i="14"/>
  <c r="BA28" i="14" s="1"/>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AX27" i="14"/>
  <c r="AW27" i="14"/>
  <c r="AV27" i="14"/>
  <c r="AU27" i="14"/>
  <c r="AT27" i="14"/>
  <c r="AS27" i="14"/>
  <c r="AR27" i="14"/>
  <c r="AQ27" i="14"/>
  <c r="AP27" i="14"/>
  <c r="AO27" i="14"/>
  <c r="AN27" i="14"/>
  <c r="AM27" i="14"/>
  <c r="AL27" i="14"/>
  <c r="AK27" i="14"/>
  <c r="AJ27" i="14"/>
  <c r="AI27" i="14"/>
  <c r="AH27" i="14"/>
  <c r="AG27" i="14"/>
  <c r="AF27" i="14"/>
  <c r="AE27" i="14"/>
  <c r="AD27" i="14"/>
  <c r="AC27" i="14"/>
  <c r="BA27" i="14" s="1"/>
  <c r="AB27" i="14"/>
  <c r="AA27" i="14"/>
  <c r="Z27" i="14"/>
  <c r="Y27" i="14"/>
  <c r="X27" i="14"/>
  <c r="W27" i="14"/>
  <c r="V27" i="14"/>
  <c r="U27" i="14"/>
  <c r="T27" i="14"/>
  <c r="S27" i="14"/>
  <c r="R27" i="14"/>
  <c r="Q27" i="14"/>
  <c r="P27" i="14"/>
  <c r="O27" i="14"/>
  <c r="N27" i="14"/>
  <c r="M27" i="14"/>
  <c r="L27" i="14"/>
  <c r="K27" i="14"/>
  <c r="J27" i="14"/>
  <c r="I27" i="14"/>
  <c r="H27" i="14"/>
  <c r="G27" i="14"/>
  <c r="F27" i="14"/>
  <c r="AX26" i="14"/>
  <c r="AU26" i="14"/>
  <c r="AT26" i="14"/>
  <c r="AS26" i="14"/>
  <c r="AR26" i="14"/>
  <c r="AQ26" i="14"/>
  <c r="AP26" i="14"/>
  <c r="AO26" i="14"/>
  <c r="AN26" i="14"/>
  <c r="AM26" i="14"/>
  <c r="AL26" i="14"/>
  <c r="AK26" i="14"/>
  <c r="AJ26" i="14"/>
  <c r="AI26" i="14"/>
  <c r="BA26" i="14" s="1"/>
  <c r="AH26" i="14"/>
  <c r="AG26" i="14"/>
  <c r="AF26" i="14"/>
  <c r="AE26" i="14"/>
  <c r="AD26" i="14"/>
  <c r="AC26" i="14"/>
  <c r="AB26" i="14"/>
  <c r="AA26" i="14"/>
  <c r="Z26" i="14"/>
  <c r="Y26" i="14"/>
  <c r="X26" i="14"/>
  <c r="W26" i="14"/>
  <c r="V26" i="14"/>
  <c r="U26" i="14"/>
  <c r="T26" i="14"/>
  <c r="S26" i="14"/>
  <c r="R26" i="14"/>
  <c r="Q26" i="14"/>
  <c r="P26" i="14"/>
  <c r="O26" i="14"/>
  <c r="N26" i="14"/>
  <c r="M26" i="14"/>
  <c r="L26" i="14"/>
  <c r="K26" i="14"/>
  <c r="J26" i="14"/>
  <c r="I26" i="14"/>
  <c r="H26" i="14"/>
  <c r="G26" i="14"/>
  <c r="F26" i="14"/>
  <c r="AX25" i="14"/>
  <c r="AW25" i="14"/>
  <c r="AV25" i="14"/>
  <c r="AU25" i="14"/>
  <c r="BA25" i="14" s="1"/>
  <c r="AT25" i="14"/>
  <c r="AS25" i="14"/>
  <c r="AR25" i="14"/>
  <c r="AQ25" i="14"/>
  <c r="AP25" i="14"/>
  <c r="AO25" i="14"/>
  <c r="AN25" i="14"/>
  <c r="AM25" i="14"/>
  <c r="AL25" i="14"/>
  <c r="AK25" i="14"/>
  <c r="AJ25" i="14"/>
  <c r="AI25" i="14"/>
  <c r="AH25" i="14"/>
  <c r="AG25" i="14"/>
  <c r="AF25" i="14"/>
  <c r="AE25" i="14"/>
  <c r="AD25" i="14"/>
  <c r="AC25" i="14"/>
  <c r="AB25" i="14"/>
  <c r="AA25" i="14"/>
  <c r="AY25" i="14" s="1"/>
  <c r="Z25" i="14"/>
  <c r="Y25" i="14"/>
  <c r="X25" i="14"/>
  <c r="W25" i="14"/>
  <c r="V25" i="14"/>
  <c r="U25" i="14"/>
  <c r="T25" i="14"/>
  <c r="S25" i="14"/>
  <c r="R25" i="14"/>
  <c r="Q25" i="14"/>
  <c r="P25" i="14"/>
  <c r="O25" i="14"/>
  <c r="N25" i="14"/>
  <c r="M25" i="14"/>
  <c r="L25" i="14"/>
  <c r="K25" i="14"/>
  <c r="J25" i="14"/>
  <c r="I25" i="14"/>
  <c r="H25" i="14"/>
  <c r="G25" i="14"/>
  <c r="F25" i="14"/>
  <c r="AX24" i="14"/>
  <c r="AU24" i="14"/>
  <c r="AT24" i="14"/>
  <c r="AS24" i="14"/>
  <c r="AR24" i="14"/>
  <c r="AQ24" i="14"/>
  <c r="AP24" i="14"/>
  <c r="AO24" i="14"/>
  <c r="AN24" i="14"/>
  <c r="AM24" i="14"/>
  <c r="AL24" i="14"/>
  <c r="AK24" i="14"/>
  <c r="AJ24" i="14"/>
  <c r="AI24" i="14"/>
  <c r="AH24" i="14"/>
  <c r="AG24" i="14"/>
  <c r="AY24" i="14" s="1"/>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AX23" i="14"/>
  <c r="AW23" i="14"/>
  <c r="AV23" i="14"/>
  <c r="AU23" i="14"/>
  <c r="AT23" i="14"/>
  <c r="AS23" i="14"/>
  <c r="AY23" i="14" s="1"/>
  <c r="AR23" i="14"/>
  <c r="AQ23" i="14"/>
  <c r="AP23" i="14"/>
  <c r="AO23" i="14"/>
  <c r="AN23" i="14"/>
  <c r="AM23" i="14"/>
  <c r="AL23" i="14"/>
  <c r="AK23" i="14"/>
  <c r="AJ23" i="14"/>
  <c r="AI23" i="14"/>
  <c r="AH23" i="14"/>
  <c r="AG23" i="14"/>
  <c r="AF23" i="14"/>
  <c r="AE23" i="14"/>
  <c r="AD23" i="14"/>
  <c r="AC23" i="14"/>
  <c r="AB23" i="14"/>
  <c r="AA23" i="14"/>
  <c r="Z23" i="14"/>
  <c r="Y23" i="14"/>
  <c r="AZ23" i="14" s="1"/>
  <c r="X23" i="14"/>
  <c r="W23" i="14"/>
  <c r="V23" i="14"/>
  <c r="U23" i="14"/>
  <c r="T23" i="14"/>
  <c r="S23" i="14"/>
  <c r="R23" i="14"/>
  <c r="Q23" i="14"/>
  <c r="P23" i="14"/>
  <c r="O23" i="14"/>
  <c r="N23" i="14"/>
  <c r="M23" i="14"/>
  <c r="L23" i="14"/>
  <c r="K23" i="14"/>
  <c r="J23" i="14"/>
  <c r="I23" i="14"/>
  <c r="H23" i="14"/>
  <c r="G23" i="14"/>
  <c r="F23" i="14"/>
  <c r="AX22" i="14"/>
  <c r="AW22" i="14"/>
  <c r="AV22" i="14"/>
  <c r="AU22" i="14"/>
  <c r="AT22" i="14"/>
  <c r="AS22" i="14"/>
  <c r="AY22" i="14" s="1"/>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AX21" i="14"/>
  <c r="AW21" i="14"/>
  <c r="AV21" i="14"/>
  <c r="AU21" i="14"/>
  <c r="AT21" i="14"/>
  <c r="AS21" i="14"/>
  <c r="AY21" i="14" s="1"/>
  <c r="AR21" i="14"/>
  <c r="BA21" i="14" s="1"/>
  <c r="AQ21" i="14"/>
  <c r="AP21" i="14"/>
  <c r="AO21" i="14"/>
  <c r="AN21" i="14"/>
  <c r="AM21" i="14"/>
  <c r="AL21" i="14"/>
  <c r="AK21" i="14"/>
  <c r="AJ21" i="14"/>
  <c r="AI21" i="14"/>
  <c r="AH21" i="14"/>
  <c r="AG21" i="14"/>
  <c r="AF21" i="14"/>
  <c r="AE21" i="14"/>
  <c r="AD21" i="14"/>
  <c r="AC21" i="14"/>
  <c r="AB21" i="14"/>
  <c r="AA21" i="14"/>
  <c r="Z21" i="14"/>
  <c r="Y21" i="14"/>
  <c r="AZ21" i="14" s="1"/>
  <c r="X21" i="14"/>
  <c r="W21" i="14"/>
  <c r="V21" i="14"/>
  <c r="U21" i="14"/>
  <c r="T21" i="14"/>
  <c r="S21" i="14"/>
  <c r="R21" i="14"/>
  <c r="Q21" i="14"/>
  <c r="P21" i="14"/>
  <c r="O21" i="14"/>
  <c r="N21" i="14"/>
  <c r="M21" i="14"/>
  <c r="L21" i="14"/>
  <c r="K21" i="14"/>
  <c r="J21" i="14"/>
  <c r="I21" i="14"/>
  <c r="H21" i="14"/>
  <c r="G21" i="14"/>
  <c r="F21" i="14"/>
  <c r="AX20" i="14"/>
  <c r="AW20" i="14"/>
  <c r="AW31" i="14" s="1"/>
  <c r="AW66" i="14" s="1"/>
  <c r="AV20" i="14"/>
  <c r="AU20" i="14"/>
  <c r="AT20" i="14"/>
  <c r="AS20" i="14"/>
  <c r="AR20" i="14"/>
  <c r="AR31" i="14" s="1"/>
  <c r="AR66" i="14" s="1"/>
  <c r="AQ20" i="14"/>
  <c r="AP20" i="14"/>
  <c r="AO20" i="14"/>
  <c r="AO31" i="14" s="1"/>
  <c r="AO66" i="14" s="1"/>
  <c r="AN20" i="14"/>
  <c r="AM20" i="14"/>
  <c r="AL20" i="14"/>
  <c r="AK20" i="14"/>
  <c r="AJ20" i="14"/>
  <c r="AJ31" i="14" s="1"/>
  <c r="AJ66" i="14" s="1"/>
  <c r="AI20" i="14"/>
  <c r="AH20" i="14"/>
  <c r="AG20" i="14"/>
  <c r="AG31" i="14" s="1"/>
  <c r="AG66" i="14" s="1"/>
  <c r="AF20" i="14"/>
  <c r="AE20" i="14"/>
  <c r="AD20" i="14"/>
  <c r="AC20" i="14"/>
  <c r="AB20" i="14"/>
  <c r="AB31" i="14" s="1"/>
  <c r="AB66" i="14" s="1"/>
  <c r="AA20" i="14"/>
  <c r="Z20" i="14"/>
  <c r="Y20" i="14"/>
  <c r="Y31" i="14" s="1"/>
  <c r="Y66" i="14" s="1"/>
  <c r="X20" i="14"/>
  <c r="W20" i="14"/>
  <c r="V20" i="14"/>
  <c r="U20" i="14"/>
  <c r="T20" i="14"/>
  <c r="T31" i="14" s="1"/>
  <c r="T66" i="14" s="1"/>
  <c r="S20" i="14"/>
  <c r="R20" i="14"/>
  <c r="Q20" i="14"/>
  <c r="Q31" i="14" s="1"/>
  <c r="Q66" i="14" s="1"/>
  <c r="P20" i="14"/>
  <c r="O20" i="14"/>
  <c r="N20" i="14"/>
  <c r="M20" i="14"/>
  <c r="L20" i="14"/>
  <c r="L31" i="14" s="1"/>
  <c r="L66" i="14" s="1"/>
  <c r="K20" i="14"/>
  <c r="J20" i="14"/>
  <c r="I20" i="14"/>
  <c r="I31" i="14" s="1"/>
  <c r="I66" i="14" s="1"/>
  <c r="H20" i="14"/>
  <c r="G20" i="14"/>
  <c r="F20" i="14"/>
  <c r="AX19" i="14"/>
  <c r="AU19" i="14"/>
  <c r="AT19" i="14"/>
  <c r="AS19" i="14"/>
  <c r="AR19" i="14"/>
  <c r="AQ19" i="14"/>
  <c r="AP19" i="14"/>
  <c r="AO19" i="14"/>
  <c r="AN19" i="14"/>
  <c r="AM19" i="14"/>
  <c r="AL19" i="14"/>
  <c r="AK19" i="14"/>
  <c r="AJ19" i="14"/>
  <c r="AI19"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AX18" i="14"/>
  <c r="AW18" i="14"/>
  <c r="AV18" i="14"/>
  <c r="AU18" i="14"/>
  <c r="AT18" i="14"/>
  <c r="AS18" i="14"/>
  <c r="AR18" i="14"/>
  <c r="AQ18" i="14"/>
  <c r="AP18" i="14"/>
  <c r="AY18" i="14" s="1"/>
  <c r="AO18" i="14"/>
  <c r="AN18" i="14"/>
  <c r="AM18" i="14"/>
  <c r="AL18" i="14"/>
  <c r="AK18" i="14"/>
  <c r="AJ18" i="14"/>
  <c r="AI18"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AX17" i="14"/>
  <c r="AW17" i="14"/>
  <c r="AV17" i="14"/>
  <c r="AU17" i="14"/>
  <c r="AT17" i="14"/>
  <c r="AZ17" i="14" s="1"/>
  <c r="AS17" i="14"/>
  <c r="AR17" i="14"/>
  <c r="AQ17" i="14"/>
  <c r="AP17" i="14"/>
  <c r="AO17" i="14"/>
  <c r="AN17" i="14"/>
  <c r="AM17" i="14"/>
  <c r="AL17" i="14"/>
  <c r="AK17" i="14"/>
  <c r="AJ17" i="14"/>
  <c r="AI17"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AX16" i="14"/>
  <c r="AW16" i="14"/>
  <c r="AV16" i="14"/>
  <c r="AU16" i="14"/>
  <c r="AT16" i="14"/>
  <c r="AZ16" i="14" s="1"/>
  <c r="AS16" i="14"/>
  <c r="AR16" i="14"/>
  <c r="AQ16" i="14"/>
  <c r="AP16" i="14"/>
  <c r="AY16" i="14" s="1"/>
  <c r="AO16" i="14"/>
  <c r="AN16" i="14"/>
  <c r="AM16" i="14"/>
  <c r="AL16" i="14"/>
  <c r="AK16" i="14"/>
  <c r="AJ16" i="14"/>
  <c r="AI16" i="14"/>
  <c r="AH16" i="14"/>
  <c r="AH31" i="14" s="1"/>
  <c r="AG16" i="14"/>
  <c r="AF16" i="14"/>
  <c r="AE16" i="14"/>
  <c r="AD16" i="14"/>
  <c r="AC16" i="14"/>
  <c r="AB16" i="14"/>
  <c r="AA16" i="14"/>
  <c r="Z16" i="14"/>
  <c r="Z31" i="14" s="1"/>
  <c r="Y16" i="14"/>
  <c r="X16" i="14"/>
  <c r="W16" i="14"/>
  <c r="V16" i="14"/>
  <c r="U16" i="14"/>
  <c r="T16" i="14"/>
  <c r="S16" i="14"/>
  <c r="R16" i="14"/>
  <c r="R31" i="14" s="1"/>
  <c r="Q16" i="14"/>
  <c r="P16" i="14"/>
  <c r="O16" i="14"/>
  <c r="N16" i="14"/>
  <c r="M16" i="14"/>
  <c r="L16" i="14"/>
  <c r="K16" i="14"/>
  <c r="J16" i="14"/>
  <c r="J31" i="14" s="1"/>
  <c r="I16" i="14"/>
  <c r="H16" i="14"/>
  <c r="G16" i="14"/>
  <c r="F16" i="14"/>
  <c r="AX15" i="14"/>
  <c r="AX31" i="14" s="1"/>
  <c r="AU15" i="14"/>
  <c r="AT15" i="14"/>
  <c r="AZ15" i="14" s="1"/>
  <c r="AS15" i="14"/>
  <c r="AR15" i="14"/>
  <c r="AQ15" i="14"/>
  <c r="AP15" i="14"/>
  <c r="AO15" i="14"/>
  <c r="AN15" i="14"/>
  <c r="AM15" i="14"/>
  <c r="AL15"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AX14" i="14"/>
  <c r="AW14" i="14"/>
  <c r="AV14" i="14"/>
  <c r="AU14" i="14"/>
  <c r="AT14" i="14"/>
  <c r="AS14" i="14"/>
  <c r="AR14" i="14"/>
  <c r="AQ14" i="14"/>
  <c r="AP14" i="14"/>
  <c r="AO14" i="14"/>
  <c r="AN14" i="14"/>
  <c r="AM14" i="14"/>
  <c r="AL14" i="14"/>
  <c r="AK14" i="14"/>
  <c r="AK31" i="14" s="1"/>
  <c r="AK66" i="14" s="1"/>
  <c r="AJ14" i="14"/>
  <c r="AI14" i="14"/>
  <c r="AH14" i="14"/>
  <c r="AG14" i="14"/>
  <c r="AF14" i="14"/>
  <c r="AE14" i="14"/>
  <c r="AD14" i="14"/>
  <c r="AC14" i="14"/>
  <c r="AC31" i="14" s="1"/>
  <c r="AC66" i="14" s="1"/>
  <c r="AB14" i="14"/>
  <c r="AA14" i="14"/>
  <c r="Z14" i="14"/>
  <c r="Y14" i="14"/>
  <c r="X14" i="14"/>
  <c r="W14" i="14"/>
  <c r="V14" i="14"/>
  <c r="U14" i="14"/>
  <c r="U31" i="14" s="1"/>
  <c r="U66" i="14" s="1"/>
  <c r="T14" i="14"/>
  <c r="S14" i="14"/>
  <c r="R14" i="14"/>
  <c r="Q14" i="14"/>
  <c r="P14" i="14"/>
  <c r="O14" i="14"/>
  <c r="N14" i="14"/>
  <c r="M14" i="14"/>
  <c r="M31" i="14" s="1"/>
  <c r="M66" i="14" s="1"/>
  <c r="L14" i="14"/>
  <c r="K14" i="14"/>
  <c r="J14" i="14"/>
  <c r="I14" i="14"/>
  <c r="H14" i="14"/>
  <c r="G14" i="14"/>
  <c r="F14" i="14"/>
  <c r="AX13" i="14"/>
  <c r="AU13" i="14"/>
  <c r="AT13" i="14"/>
  <c r="AS13" i="14"/>
  <c r="AR13" i="14"/>
  <c r="AQ13" i="14"/>
  <c r="AP13" i="14"/>
  <c r="AO13" i="14"/>
  <c r="AN13" i="14"/>
  <c r="AM13" i="14"/>
  <c r="AL13" i="14"/>
  <c r="AK13" i="14"/>
  <c r="AJ13" i="14"/>
  <c r="AI13" i="14"/>
  <c r="BA13" i="14" s="1"/>
  <c r="AH13"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F13" i="14"/>
  <c r="AX12" i="14"/>
  <c r="AW12" i="14"/>
  <c r="AV12" i="14"/>
  <c r="AU12" i="14"/>
  <c r="AT12" i="14"/>
  <c r="AS12" i="14"/>
  <c r="AR12" i="14"/>
  <c r="AQ12" i="14"/>
  <c r="AP12" i="14"/>
  <c r="AO12" i="14"/>
  <c r="AN12" i="14"/>
  <c r="AM12" i="14"/>
  <c r="AL12" i="14"/>
  <c r="AL31" i="14" s="1"/>
  <c r="AL66" i="14" s="1"/>
  <c r="AK12" i="14"/>
  <c r="AJ12" i="14"/>
  <c r="AI12" i="14"/>
  <c r="AH12" i="14"/>
  <c r="AG12" i="14"/>
  <c r="AF12" i="14"/>
  <c r="AE12" i="14"/>
  <c r="AD12" i="14"/>
  <c r="AD31" i="14" s="1"/>
  <c r="AD66" i="14" s="1"/>
  <c r="AC12" i="14"/>
  <c r="AB12" i="14"/>
  <c r="AA12" i="14"/>
  <c r="Z12" i="14"/>
  <c r="Y12" i="14"/>
  <c r="X12" i="14"/>
  <c r="W12" i="14"/>
  <c r="V12" i="14"/>
  <c r="V31" i="14" s="1"/>
  <c r="V66" i="14" s="1"/>
  <c r="U12" i="14"/>
  <c r="T12" i="14"/>
  <c r="S12" i="14"/>
  <c r="R12" i="14"/>
  <c r="Q12" i="14"/>
  <c r="P12" i="14"/>
  <c r="O12" i="14"/>
  <c r="N12" i="14"/>
  <c r="N31" i="14" s="1"/>
  <c r="N66" i="14" s="1"/>
  <c r="M12" i="14"/>
  <c r="L12" i="14"/>
  <c r="K12" i="14"/>
  <c r="J12" i="14"/>
  <c r="I12" i="14"/>
  <c r="H12" i="14"/>
  <c r="G12" i="14"/>
  <c r="F12" i="14"/>
  <c r="F31" i="14" s="1"/>
  <c r="F66" i="14" s="1"/>
  <c r="G31" i="14" l="1"/>
  <c r="G66" i="14" s="1"/>
  <c r="O31" i="14"/>
  <c r="O66" i="14" s="1"/>
  <c r="W31" i="14"/>
  <c r="W66" i="14" s="1"/>
  <c r="AE31" i="14"/>
  <c r="AE66" i="14" s="1"/>
  <c r="AM31" i="14"/>
  <c r="AM66" i="14" s="1"/>
  <c r="AU31" i="14"/>
  <c r="AY14" i="14"/>
  <c r="AS31" i="14"/>
  <c r="AS66" i="14" s="1"/>
  <c r="BA17" i="14"/>
  <c r="AY19" i="14"/>
  <c r="BA29" i="14"/>
  <c r="BA36" i="14"/>
  <c r="H31" i="14"/>
  <c r="P31" i="14"/>
  <c r="P66" i="14" s="1"/>
  <c r="X31" i="14"/>
  <c r="X66" i="14" s="1"/>
  <c r="AF31" i="14"/>
  <c r="AF66" i="14" s="1"/>
  <c r="AN31" i="14"/>
  <c r="AN66" i="14" s="1"/>
  <c r="AV31" i="14"/>
  <c r="AV66" i="14" s="1"/>
  <c r="AY13" i="14"/>
  <c r="AZ14" i="14"/>
  <c r="AX66" i="14"/>
  <c r="BA23" i="14"/>
  <c r="BA24" i="14"/>
  <c r="J60" i="14"/>
  <c r="J66" i="14" s="1"/>
  <c r="R60" i="14"/>
  <c r="R66" i="14" s="1"/>
  <c r="Z60" i="14"/>
  <c r="AH60" i="14"/>
  <c r="AP60" i="14"/>
  <c r="AY36" i="14"/>
  <c r="AT31" i="14"/>
  <c r="AZ12" i="14"/>
  <c r="BA19" i="14"/>
  <c r="AZ26" i="14"/>
  <c r="BA16" i="14"/>
  <c r="AY17" i="14"/>
  <c r="AY20" i="14"/>
  <c r="AY28" i="14"/>
  <c r="AY29" i="14"/>
  <c r="AY30" i="14"/>
  <c r="AZ35" i="14"/>
  <c r="BC58" i="14"/>
  <c r="K31" i="14"/>
  <c r="K66" i="14" s="1"/>
  <c r="S31" i="14"/>
  <c r="S66" i="14" s="1"/>
  <c r="AA31" i="14"/>
  <c r="AA66" i="14" s="1"/>
  <c r="AI31" i="14"/>
  <c r="AI66" i="14" s="1"/>
  <c r="AQ31" i="14"/>
  <c r="AQ66" i="14" s="1"/>
  <c r="AY12" i="14"/>
  <c r="AZ18" i="14"/>
  <c r="AZ22" i="14"/>
  <c r="BA22" i="14"/>
  <c r="AZ24" i="14"/>
  <c r="AZ25" i="14"/>
  <c r="AZ28" i="14"/>
  <c r="BA35" i="14"/>
  <c r="AZ37" i="14"/>
  <c r="AZ13" i="14"/>
  <c r="BA15" i="14"/>
  <c r="BA18" i="14"/>
  <c r="AZ19" i="14"/>
  <c r="AY27" i="14"/>
  <c r="AZ30" i="14"/>
  <c r="BA30" i="14"/>
  <c r="AZ36" i="14"/>
  <c r="BA14" i="14"/>
  <c r="AY15" i="14"/>
  <c r="Z66" i="14"/>
  <c r="AH66" i="14"/>
  <c r="AY26" i="14"/>
  <c r="AZ27" i="14"/>
  <c r="AY34" i="14"/>
  <c r="AM60" i="14"/>
  <c r="AU60" i="14"/>
  <c r="BC60" i="14" s="1"/>
  <c r="BA34" i="14"/>
  <c r="AZ38" i="14"/>
  <c r="BC43" i="14"/>
  <c r="AP31" i="14"/>
  <c r="BA12" i="14"/>
  <c r="AZ20" i="14"/>
  <c r="BA20" i="14"/>
  <c r="AT60" i="14"/>
  <c r="AZ34" i="14"/>
  <c r="AY38" i="14"/>
  <c r="BA31" i="14" l="1"/>
  <c r="AY31" i="14"/>
  <c r="AY66" i="14" s="1"/>
  <c r="AZ31" i="14"/>
  <c r="AZ66" i="14" s="1"/>
  <c r="AP66" i="14"/>
  <c r="AT66" i="14"/>
  <c r="AU66" i="14"/>
  <c r="AZ60" i="14"/>
  <c r="BA60" i="14"/>
  <c r="BD60" i="14" s="1"/>
  <c r="BC31" i="14"/>
  <c r="BC66" i="14" s="1"/>
  <c r="H66" i="14"/>
  <c r="AY60" i="14"/>
  <c r="BD31" i="14" l="1"/>
  <c r="BA66" i="14"/>
  <c r="BD66" i="14" s="1"/>
  <c r="O13" i="12" l="1"/>
  <c r="O14" i="12"/>
  <c r="O15" i="12"/>
  <c r="O16" i="12"/>
  <c r="O17" i="12"/>
  <c r="O18" i="12"/>
  <c r="O19" i="12"/>
  <c r="O20" i="12"/>
  <c r="O21" i="12"/>
  <c r="O22" i="12"/>
  <c r="O23" i="12"/>
  <c r="O24" i="12"/>
  <c r="P24" i="12"/>
  <c r="O25" i="12"/>
  <c r="O26" i="12"/>
  <c r="O27" i="12"/>
  <c r="P28" i="12" s="1"/>
  <c r="O28" i="12"/>
  <c r="O29" i="12"/>
  <c r="O30" i="12"/>
  <c r="P30" i="12"/>
  <c r="O31" i="12"/>
  <c r="O32" i="12"/>
  <c r="O33" i="12"/>
  <c r="O34" i="12"/>
  <c r="K35" i="12"/>
  <c r="L35" i="12"/>
  <c r="M35" i="12"/>
  <c r="N35" i="12"/>
  <c r="O37" i="12"/>
  <c r="O38" i="12"/>
  <c r="O39" i="12"/>
  <c r="O40" i="12"/>
  <c r="O41" i="12"/>
  <c r="O42" i="12"/>
  <c r="O43" i="12"/>
  <c r="O44" i="12"/>
  <c r="O45" i="12"/>
  <c r="O46" i="12"/>
  <c r="O47" i="12"/>
  <c r="O48" i="12"/>
  <c r="O49" i="12"/>
  <c r="O50" i="12"/>
  <c r="O51" i="12"/>
  <c r="O52" i="12"/>
  <c r="O53" i="12"/>
  <c r="O54" i="12"/>
  <c r="K55" i="12" a="1"/>
  <c r="K55" i="12" s="1"/>
  <c r="O56" i="12"/>
  <c r="O57" i="12"/>
  <c r="O58" i="12"/>
  <c r="O59" i="12"/>
  <c r="O60" i="12"/>
  <c r="O61" i="12"/>
  <c r="O62" i="12"/>
  <c r="M63" i="12" a="1"/>
  <c r="M63" i="12" s="1"/>
  <c r="O64" i="12"/>
  <c r="O65" i="12"/>
  <c r="O79" i="12"/>
  <c r="O80" i="12"/>
  <c r="O81" i="12"/>
  <c r="O82" i="12"/>
  <c r="O83" i="12"/>
  <c r="O84" i="12"/>
  <c r="O85" i="12"/>
  <c r="O86" i="12"/>
  <c r="O87" i="12"/>
  <c r="J88" i="12"/>
  <c r="J102" i="12" s="1"/>
  <c r="L88" i="12"/>
  <c r="N88" i="12"/>
  <c r="K89" i="12"/>
  <c r="O89" i="12" s="1"/>
  <c r="O92" i="12"/>
  <c r="O93" i="12"/>
  <c r="O94" i="12"/>
  <c r="O95" i="12"/>
  <c r="O96" i="12"/>
  <c r="O97" i="12"/>
  <c r="O98" i="12"/>
  <c r="O99" i="12"/>
  <c r="O100" i="12"/>
  <c r="O101" i="12"/>
  <c r="K102" i="12"/>
  <c r="L102" i="12"/>
  <c r="M102" i="12"/>
  <c r="M219" i="12" s="1"/>
  <c r="N102" i="12"/>
  <c r="N219" i="12" s="1"/>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L163" i="12"/>
  <c r="O163" i="12"/>
  <c r="O164" i="12"/>
  <c r="O165" i="12"/>
  <c r="O166" i="12"/>
  <c r="O167" i="12"/>
  <c r="O168" i="12"/>
  <c r="O169" i="12"/>
  <c r="O170" i="12"/>
  <c r="O171" i="12"/>
  <c r="O172" i="12"/>
  <c r="O173" i="12"/>
  <c r="O174" i="12"/>
  <c r="O175" i="12"/>
  <c r="O176" i="12"/>
  <c r="O177"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K219" i="12"/>
  <c r="O221" i="12"/>
  <c r="O222" i="12" s="1"/>
  <c r="K222" i="12"/>
  <c r="L222" i="12"/>
  <c r="M222" i="12"/>
  <c r="N222" i="12"/>
  <c r="O224" i="12"/>
  <c r="O225" i="12"/>
  <c r="O226" i="12"/>
  <c r="O227" i="12"/>
  <c r="O228" i="12"/>
  <c r="O229" i="12"/>
  <c r="O230" i="12"/>
  <c r="O231" i="12"/>
  <c r="O232" i="12"/>
  <c r="O233" i="12"/>
  <c r="O247" i="12"/>
  <c r="O248" i="12"/>
  <c r="K249" i="12"/>
  <c r="L249" i="12"/>
  <c r="M249" i="12"/>
  <c r="N249" i="12"/>
  <c r="M257" i="12"/>
  <c r="M263" i="12"/>
  <c r="M275" i="12"/>
  <c r="M281" i="12" s="1"/>
  <c r="M280" i="12"/>
  <c r="L219" i="12" l="1"/>
  <c r="P26" i="12"/>
  <c r="N250" i="12"/>
  <c r="O249" i="12"/>
  <c r="L250" i="12"/>
  <c r="O102" i="12"/>
  <c r="O219" i="12" s="1"/>
  <c r="O35" i="12"/>
  <c r="O63" i="12"/>
  <c r="M88" i="12"/>
  <c r="M250" i="12" s="1"/>
  <c r="K88" i="12"/>
  <c r="K250" i="12" s="1"/>
  <c r="O55" i="12"/>
  <c r="I49" i="11"/>
  <c r="K49" i="11" s="1"/>
  <c r="H49" i="11"/>
  <c r="I48" i="11"/>
  <c r="H48" i="11"/>
  <c r="G48" i="11"/>
  <c r="G49" i="11" s="1"/>
  <c r="I46" i="11"/>
  <c r="H46" i="11"/>
  <c r="G46" i="11"/>
  <c r="L21" i="11"/>
  <c r="I21" i="11"/>
  <c r="H21" i="11"/>
  <c r="G21" i="11"/>
  <c r="I155" i="9"/>
  <c r="G155" i="9"/>
  <c r="G156" i="9" s="1"/>
  <c r="H154" i="9"/>
  <c r="H155" i="9" s="1"/>
  <c r="H153" i="9"/>
  <c r="G151" i="9"/>
  <c r="H146" i="9"/>
  <c r="H139" i="9"/>
  <c r="H136" i="9"/>
  <c r="H128" i="9"/>
  <c r="H127" i="9"/>
  <c r="H126" i="9"/>
  <c r="H95" i="9"/>
  <c r="I88" i="9"/>
  <c r="H88" i="9"/>
  <c r="H81" i="9"/>
  <c r="I67" i="9"/>
  <c r="I151" i="9" s="1"/>
  <c r="H53" i="9"/>
  <c r="H52" i="9"/>
  <c r="H34" i="9"/>
  <c r="H32" i="9"/>
  <c r="H151" i="9" s="1"/>
  <c r="I24" i="9"/>
  <c r="H24" i="9"/>
  <c r="G24" i="9"/>
  <c r="O88" i="12" l="1"/>
  <c r="O250" i="12" s="1"/>
  <c r="Q250" i="12" s="1"/>
  <c r="H156" i="9"/>
  <c r="I156" i="9"/>
  <c r="K155" i="9"/>
  <c r="K156" i="9" s="1"/>
  <c r="M156" i="9" s="1"/>
  <c r="H33" i="6"/>
  <c r="E43" i="6" l="1"/>
  <c r="D43" i="6" l="1"/>
  <c r="H64" i="6"/>
  <c r="H65" i="6" s="1"/>
  <c r="H62" i="6"/>
  <c r="H61" i="6"/>
  <c r="H41" i="6" l="1"/>
  <c r="H40" i="6"/>
  <c r="H32" i="6"/>
  <c r="E59" i="6"/>
  <c r="D59" i="6"/>
  <c r="G65" i="6" l="1"/>
  <c r="G63" i="6"/>
  <c r="H44" i="6"/>
  <c r="H63" i="6" l="1"/>
  <c r="G59" i="6"/>
  <c r="F59" i="6"/>
  <c r="F65" i="6" l="1"/>
  <c r="E65" i="6"/>
  <c r="D65" i="6"/>
  <c r="D63" i="6"/>
  <c r="F63" i="6"/>
  <c r="E63" i="6"/>
  <c r="H39" i="6" l="1"/>
  <c r="H21" i="6" l="1"/>
  <c r="H24" i="6"/>
  <c r="G24" i="7" l="1"/>
  <c r="F24" i="7"/>
  <c r="E24" i="7"/>
  <c r="D24" i="7"/>
  <c r="H23" i="7"/>
  <c r="H22" i="7"/>
  <c r="G20" i="7"/>
  <c r="F20" i="7"/>
  <c r="E20" i="7"/>
  <c r="D20" i="7"/>
  <c r="H19" i="7"/>
  <c r="H18" i="7"/>
  <c r="H17" i="7"/>
  <c r="H16" i="7"/>
  <c r="H15" i="7"/>
  <c r="H14" i="7"/>
  <c r="H13" i="7"/>
  <c r="H12" i="7"/>
  <c r="H11" i="7"/>
  <c r="H10" i="7"/>
  <c r="H9" i="7"/>
  <c r="H8" i="7"/>
  <c r="H7" i="7"/>
  <c r="H6" i="7"/>
  <c r="G19" i="6"/>
  <c r="F19" i="6"/>
  <c r="F43" i="6" s="1"/>
  <c r="E19" i="6"/>
  <c r="D19" i="6"/>
  <c r="G14" i="6"/>
  <c r="F14" i="6"/>
  <c r="E14" i="6"/>
  <c r="D14" i="6"/>
  <c r="H13" i="6"/>
  <c r="H12" i="6"/>
  <c r="D66" i="6" l="1"/>
  <c r="F66" i="6"/>
  <c r="G43" i="6"/>
  <c r="G66" i="6" s="1"/>
  <c r="H20" i="7"/>
  <c r="F25" i="7"/>
  <c r="H24" i="7"/>
  <c r="G25" i="7"/>
  <c r="E25" i="7"/>
  <c r="D25" i="7"/>
  <c r="H58" i="6"/>
  <c r="H57" i="6"/>
  <c r="H56" i="6"/>
  <c r="H55" i="6"/>
  <c r="H54" i="6"/>
  <c r="H53" i="6"/>
  <c r="H52" i="6"/>
  <c r="H51" i="6"/>
  <c r="H50" i="6"/>
  <c r="H49" i="6"/>
  <c r="H48" i="6"/>
  <c r="H47" i="6"/>
  <c r="H46" i="6"/>
  <c r="H45" i="6"/>
  <c r="H42" i="6"/>
  <c r="H38" i="6"/>
  <c r="H37" i="6"/>
  <c r="H36" i="6"/>
  <c r="H35" i="6"/>
  <c r="H34" i="6"/>
  <c r="H31" i="6"/>
  <c r="H29" i="6"/>
  <c r="H28" i="6"/>
  <c r="H27" i="6"/>
  <c r="H26" i="6"/>
  <c r="H25" i="6"/>
  <c r="H23" i="6"/>
  <c r="H22" i="6"/>
  <c r="H30" i="6"/>
  <c r="H20" i="6"/>
  <c r="H16" i="6"/>
  <c r="H18" i="6"/>
  <c r="H17" i="6"/>
  <c r="H11" i="6"/>
  <c r="H10" i="6"/>
  <c r="H9" i="6"/>
  <c r="H8" i="6"/>
  <c r="H7" i="6"/>
  <c r="H19" i="6" l="1"/>
  <c r="H59" i="6"/>
  <c r="H14" i="6"/>
  <c r="E66" i="6"/>
  <c r="H25" i="7"/>
  <c r="H43" i="6" l="1"/>
  <c r="H66" i="6" s="1"/>
  <c r="J66" i="6" s="1"/>
  <c r="C21" i="4"/>
  <c r="B21" i="4"/>
  <c r="D20" i="4"/>
  <c r="D19" i="4"/>
  <c r="D18" i="4"/>
  <c r="D17" i="4"/>
  <c r="D16" i="4"/>
  <c r="D15" i="4"/>
  <c r="D14" i="4"/>
  <c r="D13" i="4"/>
  <c r="D12" i="4"/>
  <c r="D11" i="4"/>
  <c r="D10" i="4"/>
  <c r="D9" i="4"/>
  <c r="D8" i="4"/>
  <c r="D7" i="4"/>
  <c r="D21" i="4" l="1"/>
</calcChain>
</file>

<file path=xl/sharedStrings.xml><?xml version="1.0" encoding="utf-8"?>
<sst xmlns="http://schemas.openxmlformats.org/spreadsheetml/2006/main" count="1957" uniqueCount="956">
  <si>
    <t>Office</t>
  </si>
  <si>
    <t>Personal Services</t>
  </si>
  <si>
    <t>MOOE</t>
  </si>
  <si>
    <t>Total</t>
  </si>
  <si>
    <t>CO</t>
  </si>
  <si>
    <t>A.3 Management Information Services Office (MISO)</t>
  </si>
  <si>
    <t>1. Pangasinan Provincial Hospital (San Carlos City General Hospital)</t>
  </si>
  <si>
    <t>2. Eastern Pangasinan District Hospital - Tayug</t>
  </si>
  <si>
    <t>3. Western Pangasinan District Hospital - Alaminos</t>
  </si>
  <si>
    <t>4. Urdaneta District Hospital (Don Amadeo J. Perez Memorial General Hospital)</t>
  </si>
  <si>
    <t>5. Bayambang District Hospital</t>
  </si>
  <si>
    <t>6. Mangatarem District Hospital</t>
  </si>
  <si>
    <t>7. Lingayen District Hospital (Don Mariano C. Versoza Memorial Hospital)</t>
  </si>
  <si>
    <t>8. Asingan Community Hospital (Santiago Abella Ginez, Sr. Memorial Hospital)</t>
  </si>
  <si>
    <t>9. Bolinao Community Hospital</t>
  </si>
  <si>
    <t>10. Umingan Community Hospital</t>
  </si>
  <si>
    <t>11. Dasol Community Hospital (Col. Domingo A. Valdez Memorial Hospital</t>
  </si>
  <si>
    <t>12. Manaoag Community Hospital (Don Eugenio Perez Memorial Hospital)</t>
  </si>
  <si>
    <t>13 Mapandan Community Hospital</t>
  </si>
  <si>
    <t>14. Pozorrubio Community Hospital</t>
  </si>
  <si>
    <t>PS</t>
  </si>
  <si>
    <t>TOTAL</t>
  </si>
  <si>
    <t>HOSPITAL</t>
  </si>
  <si>
    <t>C.Y. 2018</t>
  </si>
  <si>
    <t>SUMMARY APPROPRIATION OF HOSPITALS</t>
  </si>
  <si>
    <t>GRAND TOTAL</t>
  </si>
  <si>
    <t>Non-Office</t>
  </si>
  <si>
    <t xml:space="preserve">W. </t>
  </si>
  <si>
    <t>Special Purpose Appropriation</t>
  </si>
  <si>
    <t>1. Appropriations for Development Programs and Projects</t>
  </si>
  <si>
    <t>2. Other Special Purpose Appropriations (Non-Office)</t>
  </si>
  <si>
    <t>Sub-Total PGO</t>
  </si>
  <si>
    <t xml:space="preserve">B. </t>
  </si>
  <si>
    <t>OFFICE OF THE SANGGUNIANG PANLALAWIGAN</t>
  </si>
  <si>
    <t>OFFICE OF THE PROVINCIAL TREASURER</t>
  </si>
  <si>
    <t>1011-01</t>
  </si>
  <si>
    <t>1011-05</t>
  </si>
  <si>
    <t>1011-06</t>
  </si>
  <si>
    <t>1011-09</t>
  </si>
  <si>
    <t>1011-10</t>
  </si>
  <si>
    <t>1011-08</t>
  </si>
  <si>
    <t>4421-01</t>
  </si>
  <si>
    <t>4421-02</t>
  </si>
  <si>
    <t>4421-03</t>
  </si>
  <si>
    <t>4421-04</t>
  </si>
  <si>
    <t>4421-05</t>
  </si>
  <si>
    <t>4421-06</t>
  </si>
  <si>
    <t>4421-07</t>
  </si>
  <si>
    <t>4421-08</t>
  </si>
  <si>
    <t>4421-09</t>
  </si>
  <si>
    <t>4421-10</t>
  </si>
  <si>
    <t>4421-11</t>
  </si>
  <si>
    <t>4421-12</t>
  </si>
  <si>
    <t>4421-13</t>
  </si>
  <si>
    <t>4421-14</t>
  </si>
  <si>
    <t>1. Pangasinan Provincial Hospital</t>
  </si>
  <si>
    <t xml:space="preserve">2. Eastern Pangasinan Dist. Hospital </t>
  </si>
  <si>
    <t xml:space="preserve">3. Western Pangasinan Dist. Hospital </t>
  </si>
  <si>
    <t xml:space="preserve">4. Urdaneta District Hospital </t>
  </si>
  <si>
    <t xml:space="preserve">5. Bayambang District Hospital </t>
  </si>
  <si>
    <t xml:space="preserve">6. Mangatarem District Hospital </t>
  </si>
  <si>
    <t>7. Lingayen District Hospital</t>
  </si>
  <si>
    <t xml:space="preserve">8. Asingan Community Hospital </t>
  </si>
  <si>
    <t xml:space="preserve">9. Bolinao Community Hospital </t>
  </si>
  <si>
    <t xml:space="preserve">10. Umingan Community Hospital </t>
  </si>
  <si>
    <t xml:space="preserve">11. Dasol Community Hospital </t>
  </si>
  <si>
    <t xml:space="preserve">12. Manaoag Community Hospital </t>
  </si>
  <si>
    <t xml:space="preserve">13 Mapandan Community Hospital </t>
  </si>
  <si>
    <t>1021-01</t>
  </si>
  <si>
    <t>1021-02</t>
  </si>
  <si>
    <t>Office Code</t>
  </si>
  <si>
    <t>Sub-Total SP</t>
  </si>
  <si>
    <r>
      <rPr>
        <b/>
        <sz val="14"/>
        <color theme="1"/>
        <rFont val="Times New Roman"/>
        <family val="1"/>
      </rPr>
      <t>A.</t>
    </r>
    <r>
      <rPr>
        <sz val="14"/>
        <color theme="1"/>
        <rFont val="Times New Roman"/>
        <family val="1"/>
      </rPr>
      <t xml:space="preserve"> PROVINCIAL GOVERNOR'S OFFICE:</t>
    </r>
  </si>
  <si>
    <t>A.1 Administrative Division</t>
  </si>
  <si>
    <t>B.1 Office of the Vice-Governor</t>
  </si>
  <si>
    <t>B.2 Legislative Services</t>
  </si>
  <si>
    <t>B.3 Secretariat Services</t>
  </si>
  <si>
    <t>PROVINCIAL TOURISM AND CULTURAL AFFAIRS OFFICE</t>
  </si>
  <si>
    <t>PROVINCIAL PLANNING AND DEVELOPMENT OFFICE</t>
  </si>
  <si>
    <t>GENERAL SERVICES OFFICE</t>
  </si>
  <si>
    <t>PROVINCIAL BUDGET OFFICE</t>
  </si>
  <si>
    <t>PROVINCIAL LEGAL OFFICE</t>
  </si>
  <si>
    <t>PROVINCIAL SOCIAL WELFARE AND DEVELOPMENT OFFICE</t>
  </si>
  <si>
    <t>PROVINCIAL POPULATION, COOPERATIVE AND LIVELIHOOD DEVELOPMENT OFFICE</t>
  </si>
  <si>
    <t>PROVINCIAL AGRICULTURE OFFICE</t>
  </si>
  <si>
    <t>PROVINCIAL VETERINARY OFFICE</t>
  </si>
  <si>
    <t>PROVINCIAL ENGINEERING OFFICE</t>
  </si>
  <si>
    <t>PROVINCIAL HEALTH OFFICE</t>
  </si>
  <si>
    <t>PROVINCIAL DISASTER RISK REDUCTION AND MGT. OFFICE</t>
  </si>
  <si>
    <t>HUMAN RESOURCE MANAGEMENT &amp; DEVELOPMENTOFFICE</t>
  </si>
  <si>
    <t>Total Offices</t>
  </si>
  <si>
    <t>Total Hospitals</t>
  </si>
  <si>
    <t>Total SPA</t>
  </si>
  <si>
    <t>1011-13</t>
  </si>
  <si>
    <t>SUMMARY OF FY 2021 APPROPRIATIONS</t>
  </si>
  <si>
    <t>1011-14</t>
  </si>
  <si>
    <t>Hospitals</t>
  </si>
  <si>
    <t>PROVINCIAL ECONOMIC DEVELOPMENT AND INVESTMENT PROMOTION OFFICE</t>
  </si>
  <si>
    <t>PROVINCIAL HOSPITAL MANAGEMENT SERVICES OFFICE</t>
  </si>
  <si>
    <t>2. Appropriations for Development Programs and Projects</t>
  </si>
  <si>
    <t>1. Local Disaster Risk Reduction and Management Fund</t>
  </si>
  <si>
    <t>Total OSPA</t>
  </si>
  <si>
    <t>Other Special Purpose Appropriation (Non-Office)</t>
  </si>
  <si>
    <t>PROVINCIAL ASSESSMENT OFFICE</t>
  </si>
  <si>
    <t>PUBLIC EMPLOYMENT SERVICES OFFICE</t>
  </si>
  <si>
    <t>A.2. Pangasinan Provincial Jail</t>
  </si>
  <si>
    <t>PROVINCIAL HUMAN SETTLEMENTS AND URBAN DEVELOPMENT AUTHORITY</t>
  </si>
  <si>
    <t xml:space="preserve">A.4 Pangasinan Provincial Library </t>
  </si>
  <si>
    <t>A.5 Internal Audit Division</t>
  </si>
  <si>
    <t>PANGASINAN INFORMATION AND MEDIA RELATIONS OFFICE</t>
  </si>
  <si>
    <t>C.</t>
  </si>
  <si>
    <t>D.</t>
  </si>
  <si>
    <t>E.</t>
  </si>
  <si>
    <t>F.</t>
  </si>
  <si>
    <t>G.</t>
  </si>
  <si>
    <t>P.</t>
  </si>
  <si>
    <t>H.</t>
  </si>
  <si>
    <t>T.</t>
  </si>
  <si>
    <t>I.</t>
  </si>
  <si>
    <t>V.</t>
  </si>
  <si>
    <t>J.</t>
  </si>
  <si>
    <t>A.7 Provincial Archives and Records Center</t>
  </si>
  <si>
    <t>K.</t>
  </si>
  <si>
    <t>L.</t>
  </si>
  <si>
    <t>M.</t>
  </si>
  <si>
    <t>R.</t>
  </si>
  <si>
    <t>O.</t>
  </si>
  <si>
    <t>Q.</t>
  </si>
  <si>
    <t>S.</t>
  </si>
  <si>
    <t>U.</t>
  </si>
  <si>
    <t>W.</t>
  </si>
  <si>
    <t xml:space="preserve">PROVINCIAL INVESTMENT AUTHORITY </t>
  </si>
  <si>
    <t xml:space="preserve">PANGASINAN POLYTECHNIC COLLEGE </t>
  </si>
  <si>
    <t>Y.</t>
  </si>
  <si>
    <t xml:space="preserve">Z. </t>
  </si>
  <si>
    <t>Z.1. Pang. Prov'l. Hosp. - San Carlos City</t>
  </si>
  <si>
    <t xml:space="preserve">Z.2. Eastern Pang.  Dist. Hosp.- Tayug </t>
  </si>
  <si>
    <t>Z.3. Western Pang. Dist. Hosp. - Alaminos City</t>
  </si>
  <si>
    <t xml:space="preserve">Z.4. Urdaneta District Hospital </t>
  </si>
  <si>
    <t xml:space="preserve">Z.5. Bayambang District Hospital </t>
  </si>
  <si>
    <t xml:space="preserve">Z.6. Mangatarem District Hospital </t>
  </si>
  <si>
    <t>Z.7. Lingayen District Hospital</t>
  </si>
  <si>
    <t xml:space="preserve">Z.8. Asingan Community Hospital </t>
  </si>
  <si>
    <t xml:space="preserve">Z.9. Bolinao Community Hospital </t>
  </si>
  <si>
    <t xml:space="preserve">Z.10. Umingan Community Hospital </t>
  </si>
  <si>
    <t xml:space="preserve">Z.11. Dasol Community Hospital </t>
  </si>
  <si>
    <t xml:space="preserve">Z.12. Manaoag Community Hospital </t>
  </si>
  <si>
    <t xml:space="preserve">Z.13. Mapandan Community Hospital </t>
  </si>
  <si>
    <t>Z.14. Pozorrubio Community Hospital</t>
  </si>
  <si>
    <t xml:space="preserve">PROVINCIAL GOVERNMENT - ENVIRONMENT &amp; NATURAL RESOURCES OFFICE </t>
  </si>
  <si>
    <t>OFFICE OF THE PROVINCIAL ACCOUNTANT</t>
  </si>
  <si>
    <t>A.6. Capitol Resort Operations Division</t>
  </si>
  <si>
    <t>X.</t>
  </si>
  <si>
    <t>N.</t>
  </si>
  <si>
    <t>SUMMARY OF THE FY 2025 NEW APPROPRIATIONS</t>
  </si>
  <si>
    <t>1. New Appropriations, by Object of Expenses</t>
  </si>
  <si>
    <t>APPROPRIATION  ORDINANCE  No. 5</t>
  </si>
  <si>
    <t>AN ORDINANCE ENACTING THE GENERAL FUND ANNUAL BUDGET FOR THE OPERATION OF THE PROVINCIAL GOVERNMENT OF PANGASINAN DURING THE PERIOD JANUARY  01,  2025 TO DECEMBER  31, 2025 AND PROVIDING APPROPRIATIONS  THEREFOR.</t>
  </si>
  <si>
    <r>
      <t xml:space="preserve">                  WHEREAS, </t>
    </r>
    <r>
      <rPr>
        <sz val="14"/>
        <color indexed="8"/>
        <rFont val="Times New Roman"/>
        <family val="1"/>
      </rPr>
      <t>the Provincial Governor submitted to the Sangguniang Panlalawigan the Annual Budget for CY 2025 including the income estimates in compliance with the provisions of Section 318 of Republic Act No. 7160 otherwise known as the Local Government Code of 1991;</t>
    </r>
  </si>
  <si>
    <r>
      <rPr>
        <b/>
        <sz val="14"/>
        <rFont val="Times New Roman"/>
        <family val="1"/>
      </rPr>
      <t xml:space="preserve">                  WHEREAS,</t>
    </r>
    <r>
      <rPr>
        <sz val="14"/>
        <rFont val="Times New Roman"/>
        <family val="1"/>
      </rPr>
      <t xml:space="preserve"> after a careful study and evaluation of all items of the revenue and programmed expenditures proposed in the said budget document, the same was found to be in accordance with the provincial administration's policies for the improvement of the service;</t>
    </r>
  </si>
  <si>
    <r>
      <t xml:space="preserve">                  WHEREAS, </t>
    </r>
    <r>
      <rPr>
        <sz val="14"/>
        <rFont val="Times New Roman"/>
        <family val="1"/>
      </rPr>
      <t>finding that the budgetary requirements  of the law and existing regulations have been satisfied, and after careful deliberation on the budget document;</t>
    </r>
  </si>
  <si>
    <r>
      <t xml:space="preserve">                  NOW, THEREFORE, </t>
    </r>
    <r>
      <rPr>
        <sz val="14"/>
        <rFont val="Times New Roman"/>
        <family val="1"/>
      </rPr>
      <t xml:space="preserve"> on motion of SP Member Vici M. Ventanilla as Chairman of the Committee on Appropriations, Economic Affairs and Ways and Means, duly seconded - </t>
    </r>
  </si>
  <si>
    <t xml:space="preserve">                 Be it enacted by the Sangguniang Panlalawigan of Pangasinan in session assembled:</t>
  </si>
  <si>
    <t>3. OTHER SPECIAL PURPOSE APPROPRIATIONS (NON-OFFICE)</t>
  </si>
  <si>
    <t>New Appropriations</t>
  </si>
  <si>
    <t>Object of Expenditure</t>
  </si>
  <si>
    <t>Acount Code</t>
  </si>
  <si>
    <t>Past Year</t>
  </si>
  <si>
    <t>Current Year</t>
  </si>
  <si>
    <t>Budget Year</t>
  </si>
  <si>
    <t>Expenditures</t>
  </si>
  <si>
    <t>(Actual)</t>
  </si>
  <si>
    <t>(Actual and</t>
  </si>
  <si>
    <t>(Proposed)</t>
  </si>
  <si>
    <t xml:space="preserve"> Estimate)</t>
  </si>
  <si>
    <t>2023</t>
  </si>
  <si>
    <t>2024</t>
  </si>
  <si>
    <t>2025</t>
  </si>
  <si>
    <t>Mid-year Bonus</t>
  </si>
  <si>
    <t>Year-end  Bonus</t>
  </si>
  <si>
    <t xml:space="preserve">Cash Gift </t>
  </si>
  <si>
    <t>Other Personnel Benefits/ PEI</t>
  </si>
  <si>
    <t>Anniversary Bonus</t>
  </si>
  <si>
    <t>Medical Allowance</t>
  </si>
  <si>
    <t>Terminal Leave/Retirement Gratuity Benefits</t>
  </si>
  <si>
    <t>Monetization of Leave Credits</t>
  </si>
  <si>
    <t>Honoraria</t>
  </si>
  <si>
    <t>Subsidy  to National  Government Agencies (Add"l. allow. of  RTC Judges, Prosecutors,  Attorneys &amp;  MTC Judges)</t>
  </si>
  <si>
    <t>Sub-Total</t>
  </si>
  <si>
    <t>Training/Workshop for City/Municipal Information Officers</t>
  </si>
  <si>
    <t>1014-1</t>
  </si>
  <si>
    <t xml:space="preserve">General Revision Works </t>
  </si>
  <si>
    <t>PART System (GIS, ITAX-RPTA System)</t>
  </si>
  <si>
    <t>1102-1</t>
  </si>
  <si>
    <t>Peace and Order Council</t>
  </si>
  <si>
    <t>Maintenance &amp; Improvement of Provincial Buildings &amp; Facilities</t>
  </si>
  <si>
    <t>Insurance of Provincial Buildings &amp; Facilities</t>
  </si>
  <si>
    <t>1917-2</t>
  </si>
  <si>
    <t>Operation of Pangasinan Provincial Museum (Banaan Museum/Counterpart for Casa Real)</t>
  </si>
  <si>
    <t>1917-3</t>
  </si>
  <si>
    <t>Water, Illumination and Power Services</t>
  </si>
  <si>
    <t>Advocacy Campaign</t>
  </si>
  <si>
    <t>1999-1</t>
  </si>
  <si>
    <t>Other Maintenance and Other Operating Expenses</t>
  </si>
  <si>
    <t>1999-4</t>
  </si>
  <si>
    <t>ISO Requirements</t>
  </si>
  <si>
    <t>1999-5</t>
  </si>
  <si>
    <t>Communication Expenses</t>
  </si>
  <si>
    <t>1999-6</t>
  </si>
  <si>
    <t>Advertising Expenses</t>
  </si>
  <si>
    <t>1999-7</t>
  </si>
  <si>
    <t>Operation of Pangasinan Polytechnic College</t>
  </si>
  <si>
    <t>3323-1</t>
  </si>
  <si>
    <t>Public Affairs Fund</t>
  </si>
  <si>
    <t>Trainings, Seminars and Conferences</t>
  </si>
  <si>
    <t>3351-1</t>
  </si>
  <si>
    <t>Employment, Manpower  and Enterprise Development</t>
  </si>
  <si>
    <t>3351-2</t>
  </si>
  <si>
    <t>Public Affairs Fund (Pangasinan Day)</t>
  </si>
  <si>
    <t>3351-3</t>
  </si>
  <si>
    <t>Cooperatives Development</t>
  </si>
  <si>
    <t>3351-4</t>
  </si>
  <si>
    <t>COVID-19 Related Activities and Expenses</t>
  </si>
  <si>
    <t>3351-5</t>
  </si>
  <si>
    <t>Capacity Development Agenda</t>
  </si>
  <si>
    <t>3351-7</t>
  </si>
  <si>
    <t>Public Affairs Fund (Pista'y Dayat)</t>
  </si>
  <si>
    <t>3351-8</t>
  </si>
  <si>
    <t>Consultancy Services</t>
  </si>
  <si>
    <t>3371-1</t>
  </si>
  <si>
    <t>Gender-Related Activities/Projects</t>
  </si>
  <si>
    <t>3391-1</t>
  </si>
  <si>
    <t>Cultural Preservation &amp;  Incentive Awards &amp; Other Related Activities</t>
  </si>
  <si>
    <t>3391-2</t>
  </si>
  <si>
    <t>Program Awards &amp; Incentives for Service Excellence</t>
  </si>
  <si>
    <t>3391-4</t>
  </si>
  <si>
    <t>Scouting Activities</t>
  </si>
  <si>
    <t>Palaro ng Bayan and other Official Sports Activities</t>
  </si>
  <si>
    <t>3392-1</t>
  </si>
  <si>
    <t>Youth and Sports Development</t>
  </si>
  <si>
    <t>3392-2</t>
  </si>
  <si>
    <t>Management Tools</t>
  </si>
  <si>
    <t>Reproduction of Media Materials/Tourism Investment Promotion Materials</t>
  </si>
  <si>
    <t>3911-1</t>
  </si>
  <si>
    <t>Scholarship Fund</t>
  </si>
  <si>
    <t xml:space="preserve">Governor's League Projects/Activities </t>
  </si>
  <si>
    <t>3919-1</t>
  </si>
  <si>
    <t xml:space="preserve">Vice- Gov./ Board Member's  League Projects &amp; Activities </t>
  </si>
  <si>
    <t>3919-2</t>
  </si>
  <si>
    <t>Tuberculosis Elimination Program</t>
  </si>
  <si>
    <t>Maintenance/ Improvement of Various Hospitals</t>
  </si>
  <si>
    <t>Disposal of Hospital Sharp Waste</t>
  </si>
  <si>
    <t>4918-1</t>
  </si>
  <si>
    <t>Counterpart for Philhealth Premiums</t>
  </si>
  <si>
    <t>Nutrition Fund</t>
  </si>
  <si>
    <t>Anti-Illegal Drug Activities</t>
  </si>
  <si>
    <t>Operation of the Molecular Laboratory</t>
  </si>
  <si>
    <t>4999-2</t>
  </si>
  <si>
    <t>Operation of Blood Bank and the Provincial Blood Voluntary Program/  Prov'l. Blood Network Program</t>
  </si>
  <si>
    <t>4999-3</t>
  </si>
  <si>
    <t>Vector Control Program (Dengue, Malaria, Leptospirosis)</t>
  </si>
  <si>
    <t>4999-4</t>
  </si>
  <si>
    <t>Food Production Program/Agri-Fisheries Development</t>
  </si>
  <si>
    <t>Sustainable Free-Range Chicken Production</t>
  </si>
  <si>
    <t>6543-2</t>
  </si>
  <si>
    <t>Establishment/Operation of Food Processing Facilities</t>
  </si>
  <si>
    <t>6543-3</t>
  </si>
  <si>
    <t>Improvement &amp; Maintenance of Maramba Blvd. and Capitol Grounds</t>
  </si>
  <si>
    <t>Improvement &amp; Maint. of Provincial Parks and Other Facilities</t>
  </si>
  <si>
    <t>6544-1</t>
  </si>
  <si>
    <t>Establishment/Maintenance of Tree Parks and Greenbelts</t>
  </si>
  <si>
    <t>6544-2</t>
  </si>
  <si>
    <t>Population Services Management Program</t>
  </si>
  <si>
    <t>7621-1</t>
  </si>
  <si>
    <t>Social Welfare Fund</t>
  </si>
  <si>
    <t>Veterans Affairs</t>
  </si>
  <si>
    <t>7999-1</t>
  </si>
  <si>
    <t>Projects/Activities of Elderly/ Persons w/ Disabilities</t>
  </si>
  <si>
    <t>7999-2</t>
  </si>
  <si>
    <t>Support for Family Planning, Programs/Activities</t>
  </si>
  <si>
    <t>7999-3</t>
  </si>
  <si>
    <t>Livestock Upgrading/Artificial Insemination on Large Ruminant</t>
  </si>
  <si>
    <t>7999-4</t>
  </si>
  <si>
    <t>Maintenance of Established Checkpoints</t>
  </si>
  <si>
    <t>7999-5</t>
  </si>
  <si>
    <t>Crisis Intervention Center</t>
  </si>
  <si>
    <t>7999-6</t>
  </si>
  <si>
    <t>Provincial Livestock &amp; Disease Prevention Control Program</t>
  </si>
  <si>
    <t>7999-8</t>
  </si>
  <si>
    <t xml:space="preserve">Employees Welfare and Wellness </t>
  </si>
  <si>
    <t>7999-9</t>
  </si>
  <si>
    <t xml:space="preserve">Anti-Illegal Recruitment Campaign/Human Trafficking and Poverty Alleviation Program OFW </t>
  </si>
  <si>
    <t>7999-10</t>
  </si>
  <si>
    <t>Provincial Health Emergency &amp; Response Program</t>
  </si>
  <si>
    <t>7999-11</t>
  </si>
  <si>
    <t>Center for Excellence in Organization &amp; Employee Development</t>
  </si>
  <si>
    <t>7999-12</t>
  </si>
  <si>
    <t>Maintenance of Established Multiflier Farm at 3 Breeding Station</t>
  </si>
  <si>
    <t>7999-13</t>
  </si>
  <si>
    <t>Mobile Skills Training Program</t>
  </si>
  <si>
    <t>7999-14</t>
  </si>
  <si>
    <t>Rabies Control Program</t>
  </si>
  <si>
    <t>7999-15</t>
  </si>
  <si>
    <t>Establishment/Operation of Goat Multiplier Farm</t>
  </si>
  <si>
    <t>7999-16</t>
  </si>
  <si>
    <t>Programs/Projects for the Protection of Children</t>
  </si>
  <si>
    <t>7999-17</t>
  </si>
  <si>
    <t>Moral Recovery Program</t>
  </si>
  <si>
    <t>7999-20</t>
  </si>
  <si>
    <t>Bantay Kalusugan Outreach Program</t>
  </si>
  <si>
    <t>7999-24</t>
  </si>
  <si>
    <t>General/Transportation Services</t>
  </si>
  <si>
    <t>Carabao Development Program</t>
  </si>
  <si>
    <t>Crop Production Program (Corn and Rice)</t>
  </si>
  <si>
    <t>8851-1</t>
  </si>
  <si>
    <t>Tourism Fund</t>
  </si>
  <si>
    <t xml:space="preserve">Operation and Maintenance of Narciso Ramos Sports &amp; Civic Center </t>
  </si>
  <si>
    <t>8912-2</t>
  </si>
  <si>
    <t>Maintenance of Communication System</t>
  </si>
  <si>
    <t>Landbanking/Right of Way</t>
  </si>
  <si>
    <t>8919-7</t>
  </si>
  <si>
    <t>Reforestation/Pangasinan Green Canopy</t>
  </si>
  <si>
    <t>8919-8</t>
  </si>
  <si>
    <t>Capital Outlay - Construction of Barn at Botigue, Laoac, Pangasinan</t>
  </si>
  <si>
    <t>8919-9</t>
  </si>
  <si>
    <t>Capital Outlay - Purchase of Vehicle</t>
  </si>
  <si>
    <t>8919-10</t>
  </si>
  <si>
    <t>Investment Promotion/Reproduction of Media Materials</t>
  </si>
  <si>
    <t>8971-2</t>
  </si>
  <si>
    <t>Operation of Pangasinan Investment Authority</t>
  </si>
  <si>
    <t>8992-1</t>
  </si>
  <si>
    <t>Counterpart for PRDP and Other Operating Expenses</t>
  </si>
  <si>
    <t>Center for Pangasinan Studies</t>
  </si>
  <si>
    <t>8999-1</t>
  </si>
  <si>
    <t>Operation of Laoac Dairy Farm</t>
  </si>
  <si>
    <t>8999-3</t>
  </si>
  <si>
    <t>Counterpart for DICT Projects</t>
  </si>
  <si>
    <t>8999-4</t>
  </si>
  <si>
    <t>River Training Zone Project</t>
  </si>
  <si>
    <t>8999-5</t>
  </si>
  <si>
    <t>Operation of Pangasinan Salt Center</t>
  </si>
  <si>
    <t>8999-6</t>
  </si>
  <si>
    <t>Joint Venture Selection Committee</t>
  </si>
  <si>
    <t>8999-7</t>
  </si>
  <si>
    <t>Corporate Farming</t>
  </si>
  <si>
    <t>8999-8</t>
  </si>
  <si>
    <t>Digitalization of Tax Mapping Project</t>
  </si>
  <si>
    <t>8999-9</t>
  </si>
  <si>
    <t>Contribution to Barangay Development Fund</t>
  </si>
  <si>
    <t>Amortization of Principal and Interest on Loan to the Land Bank of the Philippines</t>
  </si>
  <si>
    <t>9921-2</t>
  </si>
  <si>
    <t>Amortization of Principal and Interest on Loan to the Development  Bank of the Philippines</t>
  </si>
  <si>
    <t>9921-3</t>
  </si>
  <si>
    <t xml:space="preserve">Bids &amp; Awards Committee </t>
  </si>
  <si>
    <t>Pangasinan Gov't. Unified Incentives for Medical Consultation Program</t>
  </si>
  <si>
    <t>Construction/Repair/Maint./Rehabilitation of Various Roads and Bridges</t>
  </si>
  <si>
    <t>SB#2 CY 2024</t>
  </si>
  <si>
    <t>Construction/Repair/Maint./Rehabilitation of Other Infrastructure Projects and Facilities</t>
  </si>
  <si>
    <t>Construction/Repair/Maint./Rehabilitation of Hospitals</t>
  </si>
  <si>
    <t>Capital Outlay</t>
  </si>
  <si>
    <t>8919-3</t>
  </si>
  <si>
    <t>Capital Outlay - Hospitals</t>
  </si>
  <si>
    <t>8919-4</t>
  </si>
  <si>
    <t>TOTAL-OSPA/NON-OFFICE</t>
  </si>
  <si>
    <t>2. SPECIAL PURPOSE APPROPRIATIONS</t>
  </si>
  <si>
    <t>2.2.  APPROPRIATIONS FOR DEVELOPMENT PROGRAMS AND PROJECTS</t>
  </si>
  <si>
    <t>Housing Projects</t>
  </si>
  <si>
    <t>6511-1</t>
  </si>
  <si>
    <t>Community Development Projects</t>
  </si>
  <si>
    <t>Construction/Repair/Maintenance/Rehabilitation of Community Development Projects</t>
  </si>
  <si>
    <t>Irrigation</t>
  </si>
  <si>
    <t>Coastal Resources Management Projects</t>
  </si>
  <si>
    <t>8912-1</t>
  </si>
  <si>
    <t>Water/River Resources Management Projects</t>
  </si>
  <si>
    <t>8912-4</t>
  </si>
  <si>
    <t>Livelihood Projects and Counterpart for Loan</t>
  </si>
  <si>
    <t xml:space="preserve">Construction/Repair/Maintenance/ Rehabilitation of  Various Roads and Bridges </t>
  </si>
  <si>
    <t>8917-1</t>
  </si>
  <si>
    <t>Reforestation/Watershed Development Projects</t>
  </si>
  <si>
    <t>8919-12</t>
  </si>
  <si>
    <t>Water &amp; Sanitation</t>
  </si>
  <si>
    <t>8919-2</t>
  </si>
  <si>
    <t>Construction/Repair/Maintenance/   Rehabilitation of Provincial Hospitals</t>
  </si>
  <si>
    <t>4918-3</t>
  </si>
  <si>
    <t>Counterpart for Development  Projects/Other Development Projects</t>
  </si>
  <si>
    <t>6911-3</t>
  </si>
  <si>
    <t>Sub-Total:</t>
  </si>
  <si>
    <t>9921-1</t>
  </si>
  <si>
    <t>TOTAL - SPA/DEVELOPMENT FUND :</t>
  </si>
  <si>
    <t>Z-A. SPECIAL PURPOSE APPROPRIATIONS</t>
  </si>
  <si>
    <t>1.  5% LOCAL DISASTER RISK REDUCTION AND MANAGEMENT FUND</t>
  </si>
  <si>
    <t>New  Appropriations</t>
  </si>
  <si>
    <t>Quick Response Fund 30%</t>
  </si>
  <si>
    <t>Mitigation Fund 70%</t>
  </si>
  <si>
    <t>TOTAL LDRRMF :</t>
  </si>
  <si>
    <t>2.3 Aid to Barangays (P1,000.00 minimum aid)</t>
  </si>
  <si>
    <t>2.2 5% Local Disaster Risk Reduction and Management Fund (LDRRMF)</t>
  </si>
  <si>
    <t>2.1 20% of IRA for Development Fund</t>
  </si>
  <si>
    <t>2. Budgetary Requirements</t>
  </si>
  <si>
    <t>1.6 Retirement and Life Insurance Premiums</t>
  </si>
  <si>
    <t>1.5 Pag-IBIG Contributions</t>
  </si>
  <si>
    <t>1.4 PhilHealth Contributions</t>
  </si>
  <si>
    <t>1.3 Employees Compensation Insurance Premiums</t>
  </si>
  <si>
    <t>1.2 Debt Service</t>
  </si>
  <si>
    <t xml:space="preserve">       Benefits (compulsary retirement age and end of term for elective officials)</t>
  </si>
  <si>
    <t>1.1 Terminal Leave and Retirement Gratuity</t>
  </si>
  <si>
    <t>1. Statutory and Contractual Obligations</t>
  </si>
  <si>
    <t>Particulars</t>
  </si>
  <si>
    <t xml:space="preserve">                                                   SUMMARY STATEMENT OF ALL STATUTORY AND CONTRACTUAL OBLIGATIONS DUE</t>
  </si>
  <si>
    <t>TOTAL  APPROPRIATIONS</t>
  </si>
  <si>
    <t>TOTAL OTHER SPECIAL PURPOSE APPROPRIATIONS</t>
  </si>
  <si>
    <t>TOTAL SPECIAL PURPOSE APPROPRIATIONS</t>
  </si>
  <si>
    <t>TOTAL CAPITAL OUTLAY</t>
  </si>
  <si>
    <t>TOTAL CURRENT OPERATING EXPENDITURES</t>
  </si>
  <si>
    <t>TOTAL AMOUNT AVAILABLE FOR APPROPRIATION</t>
  </si>
  <si>
    <t>Non-Tax Revenue</t>
  </si>
  <si>
    <t>Tax Revenue</t>
  </si>
  <si>
    <t>RECEIPTS:</t>
  </si>
  <si>
    <t>RECAPITULATION</t>
  </si>
  <si>
    <t>TOTAL APPROPRIATION:</t>
  </si>
  <si>
    <t>TOTAL SPA (DEVELOPMENT FUND):</t>
  </si>
  <si>
    <t>(7)</t>
  </si>
  <si>
    <t>(6)</t>
  </si>
  <si>
    <t>(5)</t>
  </si>
  <si>
    <t>(4)</t>
  </si>
  <si>
    <t>(3)</t>
  </si>
  <si>
    <t>(2)</t>
  </si>
  <si>
    <t>(1)</t>
  </si>
  <si>
    <t>SERVICES</t>
  </si>
  <si>
    <t>PUBLIC</t>
  </si>
  <si>
    <t>CODE</t>
  </si>
  <si>
    <t>OBJECT OF EXPENSES</t>
  </si>
  <si>
    <t/>
  </si>
  <si>
    <t xml:space="preserve">OTHER </t>
  </si>
  <si>
    <t xml:space="preserve">ECONOMIC </t>
  </si>
  <si>
    <t>SOCIAL</t>
  </si>
  <si>
    <t>GENERAL</t>
  </si>
  <si>
    <t>ACCOUNT</t>
  </si>
  <si>
    <t>New Appropriations, by Object of Expenses and by Sector</t>
  </si>
  <si>
    <t xml:space="preserve"> SUMMARY OF THE FY 2025 PROPOSED  APPROPRIATIONS</t>
  </si>
  <si>
    <t>Reforestation/Watershed Development</t>
  </si>
  <si>
    <t>Construction/Repair/Maintenance/Rehabilitation of  Various Roads and Bridges</t>
  </si>
  <si>
    <t>Counterpart for Development Projects/ Other Development Projects</t>
  </si>
  <si>
    <t>Construction/Repair/Maintenance/Rehabilitation of Provincial Hospitals</t>
  </si>
  <si>
    <t>DEVELOPMENT FUND</t>
  </si>
  <si>
    <t>TOTAL  LDRRM FUND:</t>
  </si>
  <si>
    <t>5% Local Disaster Risk Reduction &amp; Management Fund</t>
  </si>
  <si>
    <t>LOCAL DISASTER RISK REDUCTION AND MANAGEMENT FUND</t>
  </si>
  <si>
    <t>TOTAL  OSPA (NON-OFFICE):</t>
  </si>
  <si>
    <t>Amortization of Principal and Interest on Loan to the Development Bank of the Philippines</t>
  </si>
  <si>
    <t>Reforestation/Green Canopy</t>
  </si>
  <si>
    <t>8971-1</t>
  </si>
  <si>
    <r>
      <t xml:space="preserve">Operation and Maintenance of </t>
    </r>
    <r>
      <rPr>
        <i/>
        <sz val="12"/>
        <rFont val="Times New Roman"/>
        <family val="1"/>
      </rPr>
      <t xml:space="preserve">Narciso Ramos Sports &amp; Civic Center </t>
    </r>
  </si>
  <si>
    <t>Program/Projects for the Protection of Children</t>
  </si>
  <si>
    <t>Establishment of Goat Multiplier Farm</t>
  </si>
  <si>
    <t>Employees Welfare and  Wellness</t>
  </si>
  <si>
    <t>Establishment of Tree Parks and Greenbelts</t>
  </si>
  <si>
    <t>Improvement &amp; Maintenace of Maramba Blvd. and Capitol Grounds</t>
  </si>
  <si>
    <t>Establishment of Food Processing Facilites/ Equipments</t>
  </si>
  <si>
    <t>Youth &amp; Sports Development Program</t>
  </si>
  <si>
    <t>Employment, Manpower  and Enterprise Dev't</t>
  </si>
  <si>
    <t>Advertising Expense</t>
  </si>
  <si>
    <t>Terminal Leave/ Retirement Gratuity Benefits</t>
  </si>
  <si>
    <t>(NON-OFFICE)</t>
  </si>
  <si>
    <t xml:space="preserve">D. OTHER SPECIAL PURPOSE APPROPRIATIONS </t>
  </si>
  <si>
    <t>C. CAPITAL OUTLAYS</t>
  </si>
  <si>
    <t>TOTAL M.O.O.E :</t>
  </si>
  <si>
    <t>Maintenance of District Offices</t>
  </si>
  <si>
    <t>Other Maint. &amp; Operating Expenses - (Child Care &amp; Development Center)</t>
  </si>
  <si>
    <t>5 02 99 990-1</t>
  </si>
  <si>
    <t>Other Maint. &amp; Operating Expenses -Dialysis Center</t>
  </si>
  <si>
    <t>Other Maint. &amp; Operating Expenses-Prov'l. Activities</t>
  </si>
  <si>
    <t>5 02 99 990</t>
  </si>
  <si>
    <t>Other Maint. &amp; Operating Expenses</t>
  </si>
  <si>
    <t>5 02 16 030</t>
  </si>
  <si>
    <t>Insurance Expense</t>
  </si>
  <si>
    <t>5 02 16 020</t>
  </si>
  <si>
    <t>Fidelity Bond Premiums</t>
  </si>
  <si>
    <t>5 02 10  030</t>
  </si>
  <si>
    <t>Extraordinary and Miscellaneous Expenses</t>
  </si>
  <si>
    <t>5 02 09 010</t>
  </si>
  <si>
    <t>Generation, Transmission &amp; Distribution Expenses</t>
  </si>
  <si>
    <t>5 02 99 080</t>
  </si>
  <si>
    <t>Donations</t>
  </si>
  <si>
    <t>5 02 13 990</t>
  </si>
  <si>
    <t>Repairs &amp; Maint. - Other Property, Plant &amp; Equipt.</t>
  </si>
  <si>
    <t>5 02 13 070</t>
  </si>
  <si>
    <t>Repairs &amp; Maintenance -Furniture and Fixtures</t>
  </si>
  <si>
    <t>5 02 13 060</t>
  </si>
  <si>
    <t>Repairs &amp; Maintenance - Transportation Equipment</t>
  </si>
  <si>
    <t>5 02 13 050</t>
  </si>
  <si>
    <t>Repairs &amp; Maintenance -Machinery &amp; Equipment</t>
  </si>
  <si>
    <t>5 02 13 040</t>
  </si>
  <si>
    <t>Repairs &amp; Maintenance - Buildings and Other Structures</t>
  </si>
  <si>
    <t>5 02 12 990</t>
  </si>
  <si>
    <t>Other General Services</t>
  </si>
  <si>
    <t>5 02 12 010</t>
  </si>
  <si>
    <t>Environment/Sanitary Services</t>
  </si>
  <si>
    <t>5 02 11 030</t>
  </si>
  <si>
    <t>5 02 99 070</t>
  </si>
  <si>
    <t>Subscription Expenses</t>
  </si>
  <si>
    <t>5 02 99 030</t>
  </si>
  <si>
    <t>Representation Expenses</t>
  </si>
  <si>
    <t>5 02 05 040</t>
  </si>
  <si>
    <t>Cable, Satellite, Telegraph &amp; Radio Expenses</t>
  </si>
  <si>
    <t>5 02 05 030</t>
  </si>
  <si>
    <t>Internet Subscription Expenses</t>
  </si>
  <si>
    <t>5 02 05 020</t>
  </si>
  <si>
    <t>Telephone Expenses - Landline</t>
  </si>
  <si>
    <t>5 02 05 010</t>
  </si>
  <si>
    <t>Postage and Courier Services</t>
  </si>
  <si>
    <t>5 02 04 020</t>
  </si>
  <si>
    <t>Electricity Expenses</t>
  </si>
  <si>
    <t>5 02 04 010</t>
  </si>
  <si>
    <t>Water Expenses</t>
  </si>
  <si>
    <t>5 02 03 990</t>
  </si>
  <si>
    <t>Other Supplies &amp; Materials Expense (CGE)/Janitorial Supplies</t>
  </si>
  <si>
    <t>5 02 03 110</t>
  </si>
  <si>
    <t>Textbooks &amp; Instructional Materials Expenses</t>
  </si>
  <si>
    <t>5 02 03 100</t>
  </si>
  <si>
    <t>Agricultural Supplies Expense</t>
  </si>
  <si>
    <t>5 02 03 090</t>
  </si>
  <si>
    <t>Fuel, Oil and Lubricants Expenses</t>
  </si>
  <si>
    <t>5 02 03 080</t>
  </si>
  <si>
    <t>Medical/Dental &amp; Laboratory Supplies Expenses</t>
  </si>
  <si>
    <t>5 02 03 070</t>
  </si>
  <si>
    <t>Drugs and Medicines Expenses</t>
  </si>
  <si>
    <t>5 02 03 050</t>
  </si>
  <si>
    <t>Food Supplies Expenses</t>
  </si>
  <si>
    <t>5 02 03 030</t>
  </si>
  <si>
    <t>Non-Accountable Forms (Other Supplies Expenses)</t>
  </si>
  <si>
    <t>5 02 03 020</t>
  </si>
  <si>
    <t>Accountable Forms Expense</t>
  </si>
  <si>
    <t>5 02 03 010</t>
  </si>
  <si>
    <t>Office Supplies Expenses</t>
  </si>
  <si>
    <t>5 02 02 010</t>
  </si>
  <si>
    <t>Training Expenses</t>
  </si>
  <si>
    <t>5 02 01 010</t>
  </si>
  <si>
    <t>Traveling Expenses - Local</t>
  </si>
  <si>
    <t>B. MAINTENANCE &amp; OTHER OPERATING EXPENSES</t>
  </si>
  <si>
    <t>TOTAL PERSONAL SERVICES:</t>
  </si>
  <si>
    <t>5 01 04 030</t>
  </si>
  <si>
    <t>Terminal Leave</t>
  </si>
  <si>
    <t>5 01 02 110</t>
  </si>
  <si>
    <t>Hazard Pay</t>
  </si>
  <si>
    <t>5 01 02 060</t>
  </si>
  <si>
    <t>Laundry Allowance</t>
  </si>
  <si>
    <t>5 01 02 050</t>
  </si>
  <si>
    <t>Subsistence Allowance</t>
  </si>
  <si>
    <t>5 01 03 040 - 1</t>
  </si>
  <si>
    <r>
      <t xml:space="preserve">Employees Compensation Ins. Premiums </t>
    </r>
    <r>
      <rPr>
        <b/>
        <i/>
        <sz val="12"/>
        <rFont val="Times New Roman"/>
        <family val="1"/>
      </rPr>
      <t>-Casual</t>
    </r>
  </si>
  <si>
    <t>5 01 03 040</t>
  </si>
  <si>
    <r>
      <t xml:space="preserve">Employees Compensation Ins Premiums </t>
    </r>
    <r>
      <rPr>
        <b/>
        <i/>
        <sz val="12"/>
        <rFont val="Times New Roman"/>
        <family val="1"/>
      </rPr>
      <t>-Regular</t>
    </r>
  </si>
  <si>
    <t>5 01 03 030 - 1</t>
  </si>
  <si>
    <r>
      <t xml:space="preserve">PHILHEALTH Contributions - </t>
    </r>
    <r>
      <rPr>
        <b/>
        <i/>
        <sz val="12"/>
        <rFont val="Times New Roman"/>
        <family val="1"/>
      </rPr>
      <t>Casual</t>
    </r>
  </si>
  <si>
    <t>5 01 03 030</t>
  </si>
  <si>
    <r>
      <t>PHILHEALTH Contributions - R</t>
    </r>
    <r>
      <rPr>
        <b/>
        <i/>
        <sz val="12"/>
        <rFont val="Times New Roman"/>
        <family val="1"/>
      </rPr>
      <t>egular</t>
    </r>
  </si>
  <si>
    <t>5 01 03 020 - 1</t>
  </si>
  <si>
    <r>
      <t>PAG-IBIG Contributions -</t>
    </r>
    <r>
      <rPr>
        <b/>
        <i/>
        <sz val="12"/>
        <rFont val="Times New Roman"/>
        <family val="1"/>
      </rPr>
      <t xml:space="preserve"> Casual</t>
    </r>
  </si>
  <si>
    <t>5 01 03 020</t>
  </si>
  <si>
    <r>
      <t>PAG-IBIG Contributions -</t>
    </r>
    <r>
      <rPr>
        <b/>
        <i/>
        <sz val="12"/>
        <rFont val="Times New Roman"/>
        <family val="1"/>
      </rPr>
      <t xml:space="preserve"> Regular</t>
    </r>
  </si>
  <si>
    <t>5 01 03 010 - 1</t>
  </si>
  <si>
    <r>
      <t>Ret. &amp; Life Insurance Premiums -</t>
    </r>
    <r>
      <rPr>
        <b/>
        <i/>
        <sz val="12"/>
        <rFont val="Times New Roman"/>
        <family val="1"/>
      </rPr>
      <t xml:space="preserve"> Casual</t>
    </r>
  </si>
  <si>
    <t>5 01 03 010</t>
  </si>
  <si>
    <r>
      <t>Ret. &amp; Life Insurance Premiums -</t>
    </r>
    <r>
      <rPr>
        <b/>
        <i/>
        <sz val="12"/>
        <rFont val="Times New Roman"/>
        <family val="1"/>
      </rPr>
      <t xml:space="preserve"> Regular</t>
    </r>
  </si>
  <si>
    <t>5 01 02 040 - 1</t>
  </si>
  <si>
    <t>Overtime and Night Pay</t>
  </si>
  <si>
    <t>5 01 02 100</t>
  </si>
  <si>
    <r>
      <t xml:space="preserve">Clothing Allowance - </t>
    </r>
    <r>
      <rPr>
        <b/>
        <i/>
        <sz val="12"/>
        <rFont val="Times New Roman"/>
        <family val="1"/>
      </rPr>
      <t>Casual</t>
    </r>
  </si>
  <si>
    <t>5 01 02 040</t>
  </si>
  <si>
    <r>
      <t>Clothing Allowance -</t>
    </r>
    <r>
      <rPr>
        <i/>
        <sz val="12"/>
        <rFont val="Times New Roman"/>
        <family val="1"/>
      </rPr>
      <t xml:space="preserve"> </t>
    </r>
    <r>
      <rPr>
        <b/>
        <i/>
        <sz val="12"/>
        <rFont val="Times New Roman"/>
        <family val="1"/>
      </rPr>
      <t>Regular</t>
    </r>
  </si>
  <si>
    <t>5 01 02 030</t>
  </si>
  <si>
    <r>
      <t xml:space="preserve">Transportation Allowance </t>
    </r>
    <r>
      <rPr>
        <b/>
        <i/>
        <sz val="12"/>
        <rFont val="Times New Roman"/>
        <family val="1"/>
      </rPr>
      <t>(TA)</t>
    </r>
  </si>
  <si>
    <t>5 01 02 020</t>
  </si>
  <si>
    <r>
      <t xml:space="preserve">Representation Allowance </t>
    </r>
    <r>
      <rPr>
        <b/>
        <i/>
        <sz val="12"/>
        <rFont val="Times New Roman"/>
        <family val="1"/>
      </rPr>
      <t>(RA)</t>
    </r>
  </si>
  <si>
    <t>5 01 02 010 - 1</t>
  </si>
  <si>
    <r>
      <t xml:space="preserve">PERA </t>
    </r>
    <r>
      <rPr>
        <b/>
        <i/>
        <sz val="12"/>
        <rFont val="Times New Roman"/>
        <family val="1"/>
      </rPr>
      <t>- Casuals</t>
    </r>
  </si>
  <si>
    <t>5 01 02 010</t>
  </si>
  <si>
    <r>
      <t xml:space="preserve">PERA </t>
    </r>
    <r>
      <rPr>
        <b/>
        <i/>
        <sz val="12"/>
        <rFont val="Times New Roman"/>
        <family val="1"/>
      </rPr>
      <t>- Regular</t>
    </r>
  </si>
  <si>
    <t>5 01 01 020</t>
  </si>
  <si>
    <r>
      <t>Salaries and  Wages</t>
    </r>
    <r>
      <rPr>
        <b/>
        <sz val="12"/>
        <rFont val="Times New Roman"/>
        <family val="1"/>
      </rPr>
      <t>-Casuals</t>
    </r>
  </si>
  <si>
    <t>5 01 01 010</t>
  </si>
  <si>
    <r>
      <rPr>
        <sz val="12"/>
        <rFont val="Times New Roman"/>
        <family val="1"/>
      </rPr>
      <t xml:space="preserve">Salaries and Wages - </t>
    </r>
    <r>
      <rPr>
        <b/>
        <sz val="12"/>
        <rFont val="Times New Roman"/>
        <family val="1"/>
      </rPr>
      <t xml:space="preserve">Regular </t>
    </r>
  </si>
  <si>
    <t>A. PERSONAL SERVICES</t>
  </si>
  <si>
    <t>SP Member  SHIELA MARIE F. BANIQUED</t>
  </si>
  <si>
    <t>SP Member NAPOLEON C. FONTELERA, JR.</t>
  </si>
  <si>
    <t>SP Member NOEL C. BINCE</t>
  </si>
  <si>
    <t>SP Member APOLONIA DG. BACAY</t>
  </si>
  <si>
    <t>SP Member PHILIP THEODORE E. CRUZ</t>
  </si>
  <si>
    <t>SP Member HAIDEE S. PACHECO</t>
  </si>
  <si>
    <t>SP Member VICI M. VENTANILLA</t>
  </si>
  <si>
    <t>SP Member MARINOR B. DE GUZMAN</t>
  </si>
  <si>
    <t>SP Member JERRY AGERICO B. ROSARIO</t>
  </si>
  <si>
    <t>SP Member ROSARY GRACIA P. PEREZ-TABABA</t>
  </si>
  <si>
    <t>SP Member NICHOLI JAN LOUIE Q. SISON</t>
  </si>
  <si>
    <t>SP Member SALVADOR S. PEREZ, JR.</t>
  </si>
  <si>
    <t>PERSONAL SERVICES</t>
  </si>
  <si>
    <t>Personnel Economic Relief Allowance (PERA)</t>
  </si>
  <si>
    <t>Transportation Allowance (TA)</t>
  </si>
  <si>
    <t>PhilHealth Contributions</t>
  </si>
  <si>
    <t>Employees Compensation Insurance Premiums</t>
  </si>
  <si>
    <t>TOTAL PERSONAL SERVICES</t>
  </si>
  <si>
    <t>MAINTENANCE &amp; OTHER OPERATING EXPENSES</t>
  </si>
  <si>
    <t>TOTAL MOOE</t>
  </si>
  <si>
    <t>CAPITAL OUTLAY</t>
  </si>
  <si>
    <t>TOTAL APPROPRIATIONS</t>
  </si>
  <si>
    <t>Representation Allowance (RA)</t>
  </si>
  <si>
    <t>Clothing/Uniform Allowance</t>
  </si>
  <si>
    <t>Pag-IBIG Contributions</t>
  </si>
  <si>
    <t>Repairs &amp; Maint. -Bldg. &amp; Other Structures (Hosp. &amp; Health Centers)</t>
  </si>
  <si>
    <t>Clothing/Uniform Allowance - Casual</t>
  </si>
  <si>
    <t>Employees Compensation Insurance Premiums - Casual</t>
  </si>
  <si>
    <t>Salaries and Wages - Casual/Contractual</t>
  </si>
  <si>
    <t>Retirement and Life Insurance Premiums</t>
  </si>
  <si>
    <t>Insurance Expenses</t>
  </si>
  <si>
    <t>Accountable Forms Expenses</t>
  </si>
  <si>
    <t>Salaries and Wages - Regular Pay</t>
  </si>
  <si>
    <t>Subsistence  Allowance</t>
  </si>
  <si>
    <t>Laundry  Allowance</t>
  </si>
  <si>
    <t>Retirement and Life Insurance Premiums - Casual</t>
  </si>
  <si>
    <t>Pag-IBIG Contributions - Casual</t>
  </si>
  <si>
    <t>PhilHealth Contributions - Casual</t>
  </si>
  <si>
    <t>Medical, Dental and Lab. Supplies Expenses</t>
  </si>
  <si>
    <t>Telephone Expenses (Landline, Mobile)</t>
  </si>
  <si>
    <t>PROVINCIAL HOSPITAL MANAGEMENT SERVICES OFFICE (4421)</t>
  </si>
  <si>
    <t>Other General Services (PMHSO)</t>
  </si>
  <si>
    <t>Other General Services (Hospital Management)</t>
  </si>
  <si>
    <t>(Actual and  Estimate)</t>
  </si>
  <si>
    <t>Drugs &amp; Medicines Expenses</t>
  </si>
  <si>
    <t>Other Maint. &amp; Operating Expenses - Dialysis Center</t>
  </si>
  <si>
    <t xml:space="preserve">Hazard Pay </t>
  </si>
  <si>
    <t>Repair &amp; Maintenance -Other Property Plant and Eqmt.</t>
  </si>
  <si>
    <t>PERA - Casual</t>
  </si>
  <si>
    <r>
      <t xml:space="preserve">SECTION 3. </t>
    </r>
    <r>
      <rPr>
        <b/>
        <u/>
        <sz val="12"/>
        <color indexed="8"/>
        <rFont val="Arial"/>
        <family val="2"/>
      </rPr>
      <t>Annual Budget for General Fund Integral Part</t>
    </r>
    <r>
      <rPr>
        <b/>
        <sz val="12"/>
        <color indexed="8"/>
        <rFont val="Arial"/>
        <family val="2"/>
      </rPr>
      <t xml:space="preserve"> -</t>
    </r>
    <r>
      <rPr>
        <sz val="12"/>
        <color indexed="8"/>
        <rFont val="Arial"/>
        <family val="2"/>
      </rPr>
      <t xml:space="preserve"> </t>
    </r>
    <r>
      <rPr>
        <sz val="12"/>
        <color indexed="8"/>
        <rFont val="Times New Roman"/>
        <family val="1"/>
      </rPr>
      <t>The following  documents, including their attachments, schedules, of the General Fund Annual Budget for Fiscal Year 2025  are hereby made an integral part of this Ordinance:</t>
    </r>
  </si>
  <si>
    <t>a.</t>
  </si>
  <si>
    <r>
      <t xml:space="preserve">Local Budget Preparation Form No. 3 - </t>
    </r>
    <r>
      <rPr>
        <i/>
        <sz val="11"/>
        <color indexed="8"/>
        <rFont val="Times New Roman"/>
        <family val="1"/>
      </rPr>
      <t>Plantilla of Personnel</t>
    </r>
  </si>
  <si>
    <t>b.</t>
  </si>
  <si>
    <r>
      <t xml:space="preserve">Local Budget Preparation Form No. 5 - </t>
    </r>
    <r>
      <rPr>
        <i/>
        <sz val="11"/>
        <color indexed="8"/>
        <rFont val="Times New Roman"/>
        <family val="1"/>
      </rPr>
      <t>Statement of Indebtedness</t>
    </r>
  </si>
  <si>
    <t>c.</t>
  </si>
  <si>
    <t>New Appropriations by Program, Activity and Projects</t>
  </si>
  <si>
    <r>
      <t xml:space="preserve">SECTION 4. </t>
    </r>
    <r>
      <rPr>
        <b/>
        <u/>
        <sz val="12"/>
        <color indexed="8"/>
        <rFont val="Arial"/>
        <family val="2"/>
      </rPr>
      <t>Special Provisions</t>
    </r>
    <r>
      <rPr>
        <sz val="12"/>
        <color indexed="8"/>
        <rFont val="Arial"/>
        <family val="2"/>
      </rPr>
      <t xml:space="preserve"> - </t>
    </r>
    <r>
      <rPr>
        <sz val="12"/>
        <color indexed="8"/>
        <rFont val="Times New Roman"/>
        <family val="1"/>
      </rPr>
      <t xml:space="preserve">The appropriations herein authorized are subject to the </t>
    </r>
  </si>
  <si>
    <t>following   special provisions:</t>
  </si>
  <si>
    <t>Subject  to  laws  and  regulations  governing  local  governments,  the Governor is  hereby authorized  to  use any savings or balances as of any given point in the fiscal year or any program or alloted appropriation which remain free of any obligation or encumbrance and which are still available after the satisfactory completion or the unavoidable discontinuance  or abandonment of the work, activity of purpose for which the appropraition is originally authorized, or which result from unobligated compensation and related costs pertaining to vacant positions and leaves of absence without pay for  personal services, maintenance and other  operating expenditures  and capital outlay contained in this Ordinance for all offices or branches of  the  provincial  government.</t>
  </si>
  <si>
    <t>1.</t>
  </si>
  <si>
    <t>For payment of claims under Section 699 of  the Revised Administrative Code and under the  Workmen's  Compensation  Act, whichever  is  applicable to office employees and laborers who died or are injured in line of duty;</t>
  </si>
  <si>
    <t>2.</t>
  </si>
  <si>
    <t>For payment of retirement benefits of officials and employees and laborers under Republic Act No. 1616 as amended;</t>
  </si>
  <si>
    <t>3.</t>
  </si>
  <si>
    <t>For  payment  of  terminal leave/gratuity benefits of  retiring officials  and  employees  who resign or  retire from the service.</t>
  </si>
  <si>
    <t>4.</t>
  </si>
  <si>
    <t>For  payment  of  wages of casual employees assigned to various offices/hospitals  in the province as well as monetization of leave credits.</t>
  </si>
  <si>
    <r>
      <t>Officials  entitled  to  government transportation equipment</t>
    </r>
    <r>
      <rPr>
        <b/>
        <sz val="12"/>
        <color indexed="8"/>
        <rFont val="Times New Roman"/>
        <family val="1"/>
      </rPr>
      <t>.</t>
    </r>
    <r>
      <rPr>
        <sz val="12"/>
        <color indexed="8"/>
        <rFont val="Times New Roman"/>
        <family val="1"/>
      </rPr>
      <t xml:space="preserve">  Insofar as the use  of  government vehicles  by  local officials  is  concerned, the same is governed by  Executive Order No. 31, series of 1954, particularly Section 4 hereof, which provided.</t>
    </r>
  </si>
  <si>
    <t>"In view of the nature of their duties and responsibilities and their official and social standing in their communities, the chiefs of office - Provincial Governor, Vice-Governor and the Members of the Sanggunian Panlalawigan, Provincial Administrator, Provincial Treasurer, Provincial Auditor, Provincial Agriculturist, Provincial Legal Officer, Provincial Assessor, Provincial Accountant, Provincial General Services Officer, Provincial Information Officer, Provincial Population, Livelihood and Cooperatives Development Officer, Provincial Budget Officer, Provincial Planning and Development Coordinator, Provincial Health Officer, Provincial Engineer, Provincial Veterinarian, Provincial Board Secretary, Human Resource Management and Development Officer, Provincial Disaster Risk Reduction and Management Officer, Provincial Employment Services Officer, Provincial Social Welfare and Development Officer, Provincial Tourism and Cultural Affairs Officer  and other officials of equal rank shall be entitled to government transportation from residence to office and vice-versa and in connection with civic and semi-official activities beneficial to the public interest, such as conduct of drives for voluntary contributions for charitable purposes, attendance at  public functions,  and others of similar nature."</t>
  </si>
  <si>
    <t xml:space="preserve">Employment  of  casual  or  emergency employees  or  laborers  prohibited except those in the Sanggunian  Panlalawigan   unless   previously   authorized  by  the  Governor.  No  casual  or emergency  employees or laborers whose salaries are paid from lump sum appropriations and from  other  appropriations authorized therein, including those casual or emergency employees to   be  employed   over  or  less  than  one month,  may   not   be  employed  without   prior authorization  or  approval  or  appointment  extended  by  the  Governor.  Provided, however, that emergency laborers working on public works projects, including  repair and  improvement of   buildings  payable   from   appropriations  herein  authorized   need  not  be  issued  formal appointment   but   only   previous   written   authorization   from    the   Governor   for   their employment shall be secured.  </t>
  </si>
  <si>
    <t>d.</t>
  </si>
  <si>
    <t>Disbursement  of  appropriations prohibited  without  prior notation  of  the  Governor, and the power of the  Governor, and the  Vice-Governor to adjust  appropriations  Section 336 of the Local  Government  Code  of  1991.  Upon request  of  the  Office or  Department  Head, the Provincial  Governor  or  the  Vice-Governor  may  augment  by  an  executive  order any  item in the  approved annual  budget  for  their  respective  offices  from savings  in other items within the same expense class of their respective appropriations.</t>
  </si>
  <si>
    <t>e.</t>
  </si>
  <si>
    <t>Requisition  and  purchase of  supplies and materials prohibited  without  previous  approval  of the Governor except  those  pertaining  to  the  Sanggunian Panlalawigan  office.  No requisition or  purchase  of   Supplies  and  Materials  and  Equipment  payable  from  any   appropriation herein  authorized   shall  be  made  without  prior  express  approval  of   the  Governor or  the Vice-Governor in appropriate instances.</t>
  </si>
  <si>
    <t>f.</t>
  </si>
  <si>
    <t>Disbursement  of  appropriation  for  travel  and  transportation. No  portion  of   the  amount appropriated  for  travel  and  transportation  shall be expended  for travel outside the province by  any  official or  employees,  including  the  Provincial  Auditor, unless  express  authority  in writing extended by  the Governor or the Vice-Governor in appropriate instance  is  previously obtained.</t>
  </si>
  <si>
    <t>g.</t>
  </si>
  <si>
    <r>
      <t>Filling  of   vacant   positions</t>
    </r>
    <r>
      <rPr>
        <b/>
        <sz val="12"/>
        <color indexed="8"/>
        <rFont val="Times New Roman"/>
        <family val="1"/>
      </rPr>
      <t>.</t>
    </r>
    <r>
      <rPr>
        <sz val="12"/>
        <color indexed="8"/>
        <rFont val="Times New Roman"/>
        <family val="1"/>
      </rPr>
      <t xml:space="preserve">  No vacant  positions, new one, shall  be  filled  without  express approval of  the Governor  or  the Vice-Governor  in  appropriate  cases and the issuance of  a  corresponding  appointment  therefor.</t>
    </r>
  </si>
  <si>
    <t>h.</t>
  </si>
  <si>
    <r>
      <t>Suspension  of   expenditures   on   appropriations</t>
    </r>
    <r>
      <rPr>
        <b/>
        <sz val="12"/>
        <color indexed="8"/>
        <rFont val="Times New Roman"/>
        <family val="1"/>
      </rPr>
      <t>.</t>
    </r>
    <r>
      <rPr>
        <sz val="12"/>
        <color indexed="8"/>
        <rFont val="Times New Roman"/>
        <family val="1"/>
      </rPr>
      <t xml:space="preserve">  Whenever  in  his  judgement,  the  public interest   requires,  the  Governor  or  the  Vice-Governor   in   appropriate   cases  is  hereby authorized   to   suspend   or   otherwise   stop  the   expenditures  of   any   amount   herein appropriated  or  any  items  for  any  purposes, except  those  for  salaries  of  positions  with  incumbent  processing  valid  appointment  to  their  respective  positions.</t>
    </r>
  </si>
  <si>
    <t>i.</t>
  </si>
  <si>
    <r>
      <t>Restriction upon disbursement  of  funds</t>
    </r>
    <r>
      <rPr>
        <b/>
        <sz val="12"/>
        <color indexed="8"/>
        <rFont val="Times New Roman"/>
        <family val="1"/>
      </rPr>
      <t>.</t>
    </r>
    <r>
      <rPr>
        <sz val="12"/>
        <color indexed="8"/>
        <rFont val="Times New Roman"/>
        <family val="1"/>
      </rPr>
      <t xml:space="preserve"> No funds in the  treasury  of  the  province  shall  be disbursed for any purpose unless herein appropriated and authorized  or  subsequently  by  the Governor  with  the  concurrence  and  approval   of   the   Sanggunian  Panlalawigan   in   an appropriate   supplemental   budget.  Deficiencies  in  appropriations  shall  be   immediately reported  to  the  Provincial Board  by the Provincial Accountant, Provincial Treasurer and the Provincial  Budget  Officer.  However, no  provision  in the Section or  in  any  other  shall  be construed to  allow  disbursement of  any  fund in excess of the amount herein appropriated or authorized unless otherwise by existing law.</t>
    </r>
  </si>
  <si>
    <t>j.</t>
  </si>
  <si>
    <r>
      <t>Proper  use  of  government  motor  vehicle</t>
    </r>
    <r>
      <rPr>
        <b/>
        <sz val="12"/>
        <color indexed="8"/>
        <rFont val="Times New Roman"/>
        <family val="1"/>
      </rPr>
      <t>.</t>
    </r>
    <r>
      <rPr>
        <sz val="12"/>
        <color indexed="8"/>
        <rFont val="Times New Roman"/>
        <family val="1"/>
      </rPr>
      <t xml:space="preserve">  Motor vehicle  shall  be  used  strictly  for official business, bear government  plates only,  and  after Office hours  keep  in  the  Provincial Motor Pool.  Except   those  for  use  of   officials  mentioned   in  Executive  Order  No. 31,  series of  1954.</t>
    </r>
  </si>
  <si>
    <r>
      <t xml:space="preserve">                  The following Provincial Officials are hereby granted commutable </t>
    </r>
    <r>
      <rPr>
        <b/>
        <i/>
        <sz val="12"/>
        <color indexed="8"/>
        <rFont val="Times New Roman"/>
        <family val="1"/>
      </rPr>
      <t>representation/transportation allowances at the following rates:</t>
    </r>
  </si>
  <si>
    <t>The Provincial Governor</t>
  </si>
  <si>
    <t>The Provincial Vice-Governor</t>
  </si>
  <si>
    <t>The Members of  the Sanggunian Panlalawigan</t>
  </si>
  <si>
    <r>
      <t xml:space="preserve">The Provincial Government Department Head </t>
    </r>
    <r>
      <rPr>
        <i/>
        <sz val="12"/>
        <color indexed="8"/>
        <rFont val="Times New Roman"/>
        <family val="1"/>
      </rPr>
      <t>(Provincial Administrator)</t>
    </r>
  </si>
  <si>
    <t>The Secretary of  the Sanggunian Panlalawigan</t>
  </si>
  <si>
    <r>
      <t xml:space="preserve">The Provincial Government Department Head </t>
    </r>
    <r>
      <rPr>
        <i/>
        <sz val="12"/>
        <color indexed="8"/>
        <rFont val="Times New Roman"/>
        <family val="1"/>
      </rPr>
      <t>(PPDO)</t>
    </r>
  </si>
  <si>
    <r>
      <t xml:space="preserve">The Provincial Government Department Head </t>
    </r>
    <r>
      <rPr>
        <i/>
        <sz val="12"/>
        <color indexed="8"/>
        <rFont val="Times New Roman"/>
        <family val="1"/>
      </rPr>
      <t>(GSO)</t>
    </r>
  </si>
  <si>
    <r>
      <t xml:space="preserve">The Provincial Government Department Head </t>
    </r>
    <r>
      <rPr>
        <i/>
        <sz val="12"/>
        <color indexed="8"/>
        <rFont val="Times New Roman"/>
        <family val="1"/>
      </rPr>
      <t>(PBO)</t>
    </r>
  </si>
  <si>
    <r>
      <t xml:space="preserve">The Provincial Government Department Head </t>
    </r>
    <r>
      <rPr>
        <i/>
        <sz val="12"/>
        <color indexed="8"/>
        <rFont val="Times New Roman"/>
        <family val="1"/>
      </rPr>
      <t>(Accountant)</t>
    </r>
  </si>
  <si>
    <r>
      <t xml:space="preserve">The Provincial Government Department Head </t>
    </r>
    <r>
      <rPr>
        <i/>
        <sz val="12"/>
        <color indexed="8"/>
        <rFont val="Times New Roman"/>
        <family val="1"/>
      </rPr>
      <t>(Treasurer)</t>
    </r>
  </si>
  <si>
    <r>
      <t xml:space="preserve">The Provincial Government Department Head </t>
    </r>
    <r>
      <rPr>
        <i/>
        <sz val="12"/>
        <color indexed="8"/>
        <rFont val="Times New Roman"/>
        <family val="1"/>
      </rPr>
      <t xml:space="preserve"> (PIMRO)</t>
    </r>
  </si>
  <si>
    <r>
      <t xml:space="preserve">The Provincial Government Department Head </t>
    </r>
    <r>
      <rPr>
        <i/>
        <sz val="11"/>
        <color indexed="8"/>
        <rFont val="Times New Roman"/>
        <family val="1"/>
      </rPr>
      <t xml:space="preserve">(PHSUDO) </t>
    </r>
  </si>
  <si>
    <r>
      <t xml:space="preserve">The Provincial Government Department Head  </t>
    </r>
    <r>
      <rPr>
        <i/>
        <sz val="12"/>
        <color indexed="8"/>
        <rFont val="Times New Roman"/>
        <family val="1"/>
      </rPr>
      <t>(Legal Officer)</t>
    </r>
  </si>
  <si>
    <r>
      <t xml:space="preserve">The Provincial Government Department Head </t>
    </r>
    <r>
      <rPr>
        <i/>
        <sz val="12"/>
        <color indexed="8"/>
        <rFont val="Times New Roman"/>
        <family val="1"/>
      </rPr>
      <t>(Assessor)</t>
    </r>
  </si>
  <si>
    <r>
      <t>The Provincial Government Department Head</t>
    </r>
    <r>
      <rPr>
        <i/>
        <sz val="12"/>
        <color indexed="8"/>
        <rFont val="Times New Roman"/>
        <family val="1"/>
      </rPr>
      <t xml:space="preserve">  (PPCLDO)</t>
    </r>
  </si>
  <si>
    <r>
      <t xml:space="preserve">The Provincial Government Department Head </t>
    </r>
    <r>
      <rPr>
        <i/>
        <sz val="12"/>
        <color indexed="8"/>
        <rFont val="Times New Roman"/>
        <family val="1"/>
      </rPr>
      <t>(Agriculturist)</t>
    </r>
  </si>
  <si>
    <r>
      <t xml:space="preserve">The Provincial Government Department Head </t>
    </r>
    <r>
      <rPr>
        <i/>
        <sz val="12"/>
        <color indexed="8"/>
        <rFont val="Times New Roman"/>
        <family val="1"/>
      </rPr>
      <t xml:space="preserve"> (Veterinarian)</t>
    </r>
  </si>
  <si>
    <r>
      <t xml:space="preserve">The Provincial Government Department Head </t>
    </r>
    <r>
      <rPr>
        <i/>
        <sz val="12"/>
        <color indexed="8"/>
        <rFont val="Times New Roman"/>
        <family val="1"/>
      </rPr>
      <t>(Engineer)</t>
    </r>
  </si>
  <si>
    <r>
      <t xml:space="preserve">The Provincial Government Department Head  </t>
    </r>
    <r>
      <rPr>
        <i/>
        <sz val="12"/>
        <color indexed="8"/>
        <rFont val="Times New Roman"/>
        <family val="1"/>
      </rPr>
      <t>(PESO)</t>
    </r>
  </si>
  <si>
    <r>
      <t xml:space="preserve">The Provincial Government Department Head </t>
    </r>
    <r>
      <rPr>
        <i/>
        <sz val="12"/>
        <color indexed="8"/>
        <rFont val="Times New Roman"/>
        <family val="1"/>
      </rPr>
      <t>(PEDIPO)</t>
    </r>
  </si>
  <si>
    <r>
      <t xml:space="preserve">The Provincial Government Department Head </t>
    </r>
    <r>
      <rPr>
        <i/>
        <sz val="12"/>
        <color indexed="8"/>
        <rFont val="Times New Roman"/>
        <family val="1"/>
      </rPr>
      <t>(PHO)</t>
    </r>
  </si>
  <si>
    <r>
      <t xml:space="preserve">The Provincial Government Department Head </t>
    </r>
    <r>
      <rPr>
        <i/>
        <sz val="12"/>
        <color indexed="8"/>
        <rFont val="Times New Roman"/>
        <family val="1"/>
      </rPr>
      <t>(PHMSO)</t>
    </r>
  </si>
  <si>
    <r>
      <t xml:space="preserve">The Provincial Government Department Head </t>
    </r>
    <r>
      <rPr>
        <i/>
        <sz val="12"/>
        <color indexed="8"/>
        <rFont val="Times New Roman"/>
        <family val="1"/>
      </rPr>
      <t xml:space="preserve"> (PSWDO)</t>
    </r>
  </si>
  <si>
    <r>
      <t>The Provincial Government Department Head</t>
    </r>
    <r>
      <rPr>
        <i/>
        <sz val="12"/>
        <color indexed="8"/>
        <rFont val="Times New Roman"/>
        <family val="1"/>
      </rPr>
      <t xml:space="preserve"> (PTCAO)</t>
    </r>
  </si>
  <si>
    <r>
      <t>The Provincial Government Department Head</t>
    </r>
    <r>
      <rPr>
        <i/>
        <sz val="12"/>
        <color indexed="8"/>
        <rFont val="Times New Roman"/>
        <family val="1"/>
      </rPr>
      <t xml:space="preserve"> (HRMDO)</t>
    </r>
  </si>
  <si>
    <t>The Provincial Government Department Head (PDRRMO)</t>
  </si>
  <si>
    <r>
      <t xml:space="preserve">The Provincial Government Department Head </t>
    </r>
    <r>
      <rPr>
        <i/>
        <sz val="12"/>
        <rFont val="Times New Roman"/>
        <family val="1"/>
      </rPr>
      <t>(PIA)</t>
    </r>
  </si>
  <si>
    <r>
      <t xml:space="preserve">The Provincial Government Department Head </t>
    </r>
    <r>
      <rPr>
        <i/>
        <sz val="12"/>
        <rFont val="Times New Roman"/>
        <family val="1"/>
      </rPr>
      <t>(PPC)</t>
    </r>
  </si>
  <si>
    <t>The Provincial Government Asst. Department Head  of  the Sanggunian Panlalawigan</t>
  </si>
  <si>
    <r>
      <t xml:space="preserve">The Provincial Government Asst. Department Head </t>
    </r>
    <r>
      <rPr>
        <i/>
        <sz val="12"/>
        <color indexed="8"/>
        <rFont val="Times New Roman"/>
        <family val="1"/>
      </rPr>
      <t>(PPDO)</t>
    </r>
  </si>
  <si>
    <r>
      <t xml:space="preserve">The Provincial Government Asst. Department Head </t>
    </r>
    <r>
      <rPr>
        <i/>
        <sz val="12"/>
        <color indexed="8"/>
        <rFont val="Times New Roman"/>
        <family val="1"/>
      </rPr>
      <t>(GSO)</t>
    </r>
  </si>
  <si>
    <r>
      <t xml:space="preserve">The Provincial Government Asst. Department Head </t>
    </r>
    <r>
      <rPr>
        <i/>
        <sz val="12"/>
        <color indexed="8"/>
        <rFont val="Times New Roman"/>
        <family val="1"/>
      </rPr>
      <t>(PBO)</t>
    </r>
  </si>
  <si>
    <r>
      <t xml:space="preserve">The Provincial Government Asst. Department Head </t>
    </r>
    <r>
      <rPr>
        <i/>
        <sz val="12"/>
        <color indexed="8"/>
        <rFont val="Times New Roman"/>
        <family val="1"/>
      </rPr>
      <t>(Accountant)</t>
    </r>
  </si>
  <si>
    <r>
      <t xml:space="preserve">The Provincial Government Asst. Department Head </t>
    </r>
    <r>
      <rPr>
        <i/>
        <sz val="12"/>
        <color indexed="8"/>
        <rFont val="Times New Roman"/>
        <family val="1"/>
      </rPr>
      <t>(Treasurer)</t>
    </r>
  </si>
  <si>
    <r>
      <t xml:space="preserve">The Provincial Government Asst. Department Head </t>
    </r>
    <r>
      <rPr>
        <i/>
        <sz val="12"/>
        <color indexed="8"/>
        <rFont val="Times New Roman"/>
        <family val="1"/>
      </rPr>
      <t xml:space="preserve"> (PIMRO)</t>
    </r>
  </si>
  <si>
    <r>
      <t xml:space="preserve">The Provincial Government Asst. Department Head </t>
    </r>
    <r>
      <rPr>
        <i/>
        <sz val="11"/>
        <color indexed="8"/>
        <rFont val="Times New Roman"/>
        <family val="1"/>
      </rPr>
      <t xml:space="preserve">(PHSUDO) </t>
    </r>
  </si>
  <si>
    <r>
      <t xml:space="preserve">The Provincial Government Asst. Department Head </t>
    </r>
    <r>
      <rPr>
        <i/>
        <sz val="12"/>
        <color indexed="8"/>
        <rFont val="Times New Roman"/>
        <family val="1"/>
      </rPr>
      <t>(Assessor)</t>
    </r>
  </si>
  <si>
    <r>
      <t>The Provincial Government Asst. Department Head</t>
    </r>
    <r>
      <rPr>
        <i/>
        <sz val="12"/>
        <color indexed="8"/>
        <rFont val="Times New Roman"/>
        <family val="1"/>
      </rPr>
      <t xml:space="preserve">  (PPLCDO)</t>
    </r>
  </si>
  <si>
    <r>
      <t xml:space="preserve">The Provincial Government Asst. Department Head </t>
    </r>
    <r>
      <rPr>
        <i/>
        <sz val="12"/>
        <color indexed="8"/>
        <rFont val="Times New Roman"/>
        <family val="1"/>
      </rPr>
      <t>(Agriculturist)</t>
    </r>
  </si>
  <si>
    <r>
      <t xml:space="preserve">The Provincial Government Asst. Department Head </t>
    </r>
    <r>
      <rPr>
        <i/>
        <sz val="12"/>
        <color indexed="8"/>
        <rFont val="Times New Roman"/>
        <family val="1"/>
      </rPr>
      <t xml:space="preserve"> (Veterinarian)</t>
    </r>
  </si>
  <si>
    <r>
      <t xml:space="preserve">The Provincial Government Asst. Department Head </t>
    </r>
    <r>
      <rPr>
        <i/>
        <sz val="12"/>
        <color indexed="8"/>
        <rFont val="Times New Roman"/>
        <family val="1"/>
      </rPr>
      <t>(Engineer)</t>
    </r>
  </si>
  <si>
    <r>
      <t xml:space="preserve">The Provincial Government Asst.Department Head </t>
    </r>
    <r>
      <rPr>
        <i/>
        <sz val="12"/>
        <color indexed="8"/>
        <rFont val="Times New Roman"/>
        <family val="1"/>
      </rPr>
      <t>(PHO)</t>
    </r>
  </si>
  <si>
    <r>
      <t>The Provincial Government Asst. Department Head</t>
    </r>
    <r>
      <rPr>
        <i/>
        <sz val="12"/>
        <color indexed="8"/>
        <rFont val="Times New Roman"/>
        <family val="1"/>
      </rPr>
      <t xml:space="preserve"> (CRH)</t>
    </r>
  </si>
  <si>
    <r>
      <t>The Provincial Government Asst. Department Head</t>
    </r>
    <r>
      <rPr>
        <i/>
        <sz val="12"/>
        <color indexed="8"/>
        <rFont val="Times New Roman"/>
        <family val="1"/>
      </rPr>
      <t xml:space="preserve"> (HRMDO)</t>
    </r>
  </si>
  <si>
    <t>The Provincial Government Asst. Department Head (PDRRMO)</t>
  </si>
  <si>
    <r>
      <t xml:space="preserve">The Provincial Government Asst. Department Head </t>
    </r>
    <r>
      <rPr>
        <i/>
        <sz val="12"/>
        <rFont val="Times New Roman"/>
        <family val="1"/>
      </rPr>
      <t>(PG-ENRO)</t>
    </r>
  </si>
  <si>
    <r>
      <t xml:space="preserve">The Provincial Government Asst. Department Head </t>
    </r>
    <r>
      <rPr>
        <i/>
        <sz val="12"/>
        <rFont val="Times New Roman"/>
        <family val="1"/>
      </rPr>
      <t>(PIA)</t>
    </r>
  </si>
  <si>
    <r>
      <t xml:space="preserve">The Chief Administrative  Officer </t>
    </r>
    <r>
      <rPr>
        <i/>
        <sz val="12"/>
        <color indexed="8"/>
        <rFont val="Times New Roman"/>
        <family val="1"/>
      </rPr>
      <t>(PGO &amp; GSO)</t>
    </r>
  </si>
  <si>
    <t>All Chiefs of Hospitals</t>
  </si>
  <si>
    <t>All other positions equivalent to PGDH</t>
  </si>
  <si>
    <t>All other positions equivalent to PGADH</t>
  </si>
  <si>
    <r>
      <t>chargeable  against   the   appropriations   authorized  for   their  respective  offices</t>
    </r>
    <r>
      <rPr>
        <b/>
        <sz val="12"/>
        <color indexed="8"/>
        <rFont val="Times New Roman"/>
        <family val="1"/>
      </rPr>
      <t>.</t>
    </r>
    <r>
      <rPr>
        <sz val="12"/>
        <color indexed="8"/>
        <rFont val="Times New Roman"/>
        <family val="1"/>
      </rPr>
      <t xml:space="preserve">  The transportation allowance herein authorized shall not be granted to officials who are assigned a  government  vehicle  or  use  government  motor  transportation.</t>
    </r>
  </si>
  <si>
    <t>k.</t>
  </si>
  <si>
    <r>
      <t xml:space="preserve">Date of Effectivity.  </t>
    </r>
    <r>
      <rPr>
        <sz val="12"/>
        <color indexed="8"/>
        <rFont val="Times New Roman"/>
        <family val="1"/>
      </rPr>
      <t xml:space="preserve">This Ordinance shall take effect on </t>
    </r>
    <r>
      <rPr>
        <b/>
        <sz val="12"/>
        <color indexed="8"/>
        <rFont val="Times New Roman"/>
        <family val="1"/>
      </rPr>
      <t>January First of Year Two Thousand Twenty Five  except where otherwise provided.</t>
    </r>
  </si>
  <si>
    <t>Presiding Officer Pro Tempore</t>
  </si>
  <si>
    <t xml:space="preserve"> Floor Leader</t>
  </si>
  <si>
    <t>Assistant Floor Leader</t>
  </si>
  <si>
    <t>SP Member CAROLYN DIZON-SISON</t>
  </si>
  <si>
    <t>PCL Representative</t>
  </si>
  <si>
    <t>SP Member RAUL R. SABANGAN</t>
  </si>
  <si>
    <t>Liga ng mga Barangay Representative</t>
  </si>
  <si>
    <t>SP Member JOYCE D. FERNANDEZ</t>
  </si>
  <si>
    <t>Sangguniang Kabataan Representative</t>
  </si>
  <si>
    <r>
      <t xml:space="preserve">            I HEREBY CERTIFY </t>
    </r>
    <r>
      <rPr>
        <sz val="10.5"/>
        <rFont val="Times New Roman"/>
        <family val="1"/>
      </rPr>
      <t>that the foregoing Appropriation Ordinance is a true excerpt  of the minutes of the</t>
    </r>
  </si>
  <si>
    <r>
      <t>regular session</t>
    </r>
    <r>
      <rPr>
        <sz val="10.5"/>
        <rFont val="Times New Roman"/>
        <family val="1"/>
      </rPr>
      <t xml:space="preserve"> of the Sangguniang Panlalawigan Members of  the  </t>
    </r>
    <r>
      <rPr>
        <b/>
        <sz val="10.5"/>
        <rFont val="Times New Roman"/>
        <family val="1"/>
      </rPr>
      <t>Province of Pangasinan.</t>
    </r>
  </si>
  <si>
    <t>ATTY. VERNA T. NAVA-PEREZ</t>
  </si>
  <si>
    <t>Secretary to the Sanggunian</t>
  </si>
  <si>
    <t>Attested:</t>
  </si>
  <si>
    <t>VICE-GOVERNOR MARK RONALD DG. LAMBINO, MPM</t>
  </si>
  <si>
    <t>Presiding Officer</t>
  </si>
  <si>
    <t>Approved:</t>
  </si>
  <si>
    <t>RAMON V. GUICO III</t>
  </si>
  <si>
    <t>Governor</t>
  </si>
  <si>
    <t>Office/Department</t>
  </si>
  <si>
    <t>:</t>
  </si>
  <si>
    <t>SUMMARY</t>
  </si>
  <si>
    <t>Function</t>
  </si>
  <si>
    <t>Project Activity</t>
  </si>
  <si>
    <t>Fund/Special Account</t>
  </si>
  <si>
    <t>1. PPH  (4421-01)</t>
  </si>
  <si>
    <t>2. EASTERN TAYUG (4421-02)</t>
  </si>
  <si>
    <t>3. WESTERN ALAMINOS (4421-03)</t>
  </si>
  <si>
    <t>4. URDANETA (4421-04)</t>
  </si>
  <si>
    <t>5. BAYAMBANG (4421-05)</t>
  </si>
  <si>
    <t>6. MANGATAREM  (4421-06)</t>
  </si>
  <si>
    <t>7. LINGAYEN (4421-07)</t>
  </si>
  <si>
    <t>8. ASINGAN  (4421-08)</t>
  </si>
  <si>
    <t>9. BOLINAO (4421-09)</t>
  </si>
  <si>
    <t>10. UMINGAN (4421-10)</t>
  </si>
  <si>
    <t>11. DASOL  (4421-11)</t>
  </si>
  <si>
    <t>12. MANAOAG   (4421-12)</t>
  </si>
  <si>
    <t>13. MAPANDAN   (4421-13)</t>
  </si>
  <si>
    <t>14. POZORRUBIO   (4421-14)</t>
  </si>
  <si>
    <t>PHMSO</t>
  </si>
  <si>
    <t xml:space="preserve">                        </t>
  </si>
  <si>
    <t>Other Supplies &amp; Materials Expenses (PMHSO)</t>
  </si>
  <si>
    <t>Other Supplies &amp; Materials Expenses (Hosp. Mgt.)</t>
  </si>
  <si>
    <t>Repairs and Maint. - Mach. and Eqmt. (Office, I.T., Hosp Eqmt)</t>
  </si>
  <si>
    <t>Repairs &amp; Maintenance - Transportation Eqmt.</t>
  </si>
  <si>
    <t>Other Maintenance &amp; Operating Expenses (PMHSO)</t>
  </si>
  <si>
    <t>Other Maintenance &amp; Operating Expenses (Hosp. Mgt.)</t>
  </si>
  <si>
    <t>SUMMARY OF OFFICES</t>
  </si>
  <si>
    <t>1. PGO</t>
  </si>
  <si>
    <t>2. VG/SP</t>
  </si>
  <si>
    <t>6.HRMDO</t>
  </si>
  <si>
    <t>3.HOUSING</t>
  </si>
  <si>
    <t>4. PTCAO</t>
  </si>
  <si>
    <t>5. PDRRMO</t>
  </si>
  <si>
    <t>7.PPDO</t>
  </si>
  <si>
    <t>8. GSO</t>
  </si>
  <si>
    <t>9. BUDGET</t>
  </si>
  <si>
    <t>10. ACCOUNTANT</t>
  </si>
  <si>
    <t>11.TRESURER</t>
  </si>
  <si>
    <t>13. PIO</t>
  </si>
  <si>
    <t>14. LEGAL</t>
  </si>
  <si>
    <t>12. ASSESSOR</t>
  </si>
  <si>
    <t>17. POPCOM</t>
  </si>
  <si>
    <t>15. PESO</t>
  </si>
  <si>
    <t>18. OPAG</t>
  </si>
  <si>
    <t>19. OPVET</t>
  </si>
  <si>
    <t>21. PEO</t>
  </si>
  <si>
    <t>16. PSWDO</t>
  </si>
  <si>
    <t>20. ENRO</t>
  </si>
  <si>
    <t>23. PHO</t>
  </si>
  <si>
    <t>22. PEDIPO</t>
  </si>
  <si>
    <t>PIA</t>
  </si>
  <si>
    <t>PPC</t>
  </si>
  <si>
    <t xml:space="preserve">  Past Year  </t>
  </si>
  <si>
    <t xml:space="preserve">  Current Year  </t>
  </si>
  <si>
    <t xml:space="preserve">  Budget Year  </t>
  </si>
  <si>
    <t xml:space="preserve">  Expenditures  </t>
  </si>
  <si>
    <t xml:space="preserve">  (Actual)  </t>
  </si>
  <si>
    <t xml:space="preserve">  (Actual and Estimate)  </t>
  </si>
  <si>
    <t xml:space="preserve">  (Proposed)  </t>
  </si>
  <si>
    <t xml:space="preserve">Salaries and Wages - Regular </t>
  </si>
  <si>
    <t>Salaries and  Wages-Casuals</t>
  </si>
  <si>
    <t>PERA - Casuals</t>
  </si>
  <si>
    <t>5 01 02 010-1</t>
  </si>
  <si>
    <t>Clothing/ Uniform Allowance</t>
  </si>
  <si>
    <t>Clothing/Uniform Allowance-Casuals</t>
  </si>
  <si>
    <t>5 01 02 040-1</t>
  </si>
  <si>
    <t>5 01 02 130</t>
  </si>
  <si>
    <t>Retirement &amp; Life Insurance Premiums</t>
  </si>
  <si>
    <t>Retirement &amp; Life Insurance Premiums-Casuals</t>
  </si>
  <si>
    <t>5 01 03 010-1</t>
  </si>
  <si>
    <t>Pag-IBIG  Contributions</t>
  </si>
  <si>
    <t>Pag-IBIG Contributions-Casuals</t>
  </si>
  <si>
    <t>5 01 03 020-1</t>
  </si>
  <si>
    <t>PhilHealth Contributions-Casuals</t>
  </si>
  <si>
    <t>5 01 03 030-1</t>
  </si>
  <si>
    <t>ECIP - Casuals</t>
  </si>
  <si>
    <t>5 01 03 040-1</t>
  </si>
  <si>
    <t>Terminal Leave (Office)</t>
  </si>
  <si>
    <t>5 01 99 990</t>
  </si>
  <si>
    <t>1999-2</t>
  </si>
  <si>
    <t>*Traveling Expenses - Local</t>
  </si>
  <si>
    <t>5 02 01 010-1</t>
  </si>
  <si>
    <t>Traveling Expenses - Monitoring &amp; Evaluation</t>
  </si>
  <si>
    <t>Trainings Expenses / Trainings/Seminars &amp; Conferences</t>
  </si>
  <si>
    <t>*Office Supplies Expenses</t>
  </si>
  <si>
    <t>5 02 03 010-1</t>
  </si>
  <si>
    <t>Office Supplies Expenses - Brochures, Plans &amp; Programs</t>
  </si>
  <si>
    <t>5 02 03 010-4</t>
  </si>
  <si>
    <t>Office Supplies Expenses - Monitoring &amp; Evaluation</t>
  </si>
  <si>
    <t>5 02 03 010-5</t>
  </si>
  <si>
    <t>Office Supplies Expenses - Stat. Programs &amp; Projects</t>
  </si>
  <si>
    <t>5 02 03 010-6</t>
  </si>
  <si>
    <t>Non-Accountable Forms Expenses</t>
  </si>
  <si>
    <t xml:space="preserve">Food Supplies Expenses </t>
  </si>
  <si>
    <t xml:space="preserve">Fuel, Oil &amp; Lubricants  Expenses </t>
  </si>
  <si>
    <t xml:space="preserve">*Fuel, Oil &amp; Lubricants  Expenses </t>
  </si>
  <si>
    <t>5 02 03 090-1</t>
  </si>
  <si>
    <t>Agricultural &amp; Marine Supplies Expenses</t>
  </si>
  <si>
    <t>Other Supplies &amp; Materials Exp. (Janitorial Supplies)</t>
  </si>
  <si>
    <t xml:space="preserve">Telephone Expenses </t>
  </si>
  <si>
    <t xml:space="preserve">*Telephone Expenses </t>
  </si>
  <si>
    <t>5 02 05 020-1</t>
  </si>
  <si>
    <t>5 02 03 040</t>
  </si>
  <si>
    <t>Environment / Sanitary Services</t>
  </si>
  <si>
    <t>5 01 12 990</t>
  </si>
  <si>
    <t>Repairs and Maint. - Buildings</t>
  </si>
  <si>
    <t>5 02 13 090</t>
  </si>
  <si>
    <t>Repairs &amp; Maint. -Machinery &amp; Equipment</t>
  </si>
  <si>
    <t>*Repairs &amp; Maint. -Machinery &amp; Equipment</t>
  </si>
  <si>
    <t>5 02 13 050-1</t>
  </si>
  <si>
    <t>Repairs &amp; Maint. -Transportation Equipment</t>
  </si>
  <si>
    <t>*Repairs &amp; Maint. -Transportation Equipment</t>
  </si>
  <si>
    <t>5 02 13 060-1</t>
  </si>
  <si>
    <t>Repairs &amp; Maint. -Furniture &amp; Fixtures</t>
  </si>
  <si>
    <t>Repairs &amp; Maint. - Other Property, Plant &amp; Equipment</t>
  </si>
  <si>
    <t xml:space="preserve">Extraordinary &amp; Miscellaneous Expenses </t>
  </si>
  <si>
    <t>5 02 10 030</t>
  </si>
  <si>
    <t>Representation Expense</t>
  </si>
  <si>
    <t>Other Maintenance &amp; Operating Expenses</t>
  </si>
  <si>
    <t>*Other Maintenance &amp; Operating Expenses</t>
  </si>
  <si>
    <t>Other Maint. &amp; Operating Expenses (Prov'l Activities)</t>
  </si>
  <si>
    <t>Other Maintenance &amp; Operating Expenses (CCDC)</t>
  </si>
  <si>
    <t>5 02 99 990-3</t>
  </si>
  <si>
    <t>Administrative</t>
  </si>
  <si>
    <t>Information &amp; Communication Technology Equipment</t>
  </si>
  <si>
    <t>1 07 05 030</t>
  </si>
  <si>
    <t>Other Machinery &amp; Equipment</t>
  </si>
  <si>
    <t>1 07 05 990</t>
  </si>
  <si>
    <t>Archives/Records</t>
  </si>
  <si>
    <t>Furnitures &amp; Fixtures</t>
  </si>
  <si>
    <t>1 07 07 010</t>
  </si>
  <si>
    <t>PART 1. RECEIPTS PROGRAM</t>
  </si>
  <si>
    <t>RECEIPTS PROGRAM</t>
  </si>
  <si>
    <t>Province of Pangasinan</t>
  </si>
  <si>
    <t>General Fund</t>
  </si>
  <si>
    <t>Account</t>
  </si>
  <si>
    <t>Income Sources</t>
  </si>
  <si>
    <t>Code</t>
  </si>
  <si>
    <t>I.  Tax Revenue</t>
  </si>
  <si>
    <t>Local Taxes</t>
  </si>
  <si>
    <t>Professional Tax</t>
  </si>
  <si>
    <t>4-01-01-020</t>
  </si>
  <si>
    <t>Amusement Tax</t>
  </si>
  <si>
    <t>4-01-03-060</t>
  </si>
  <si>
    <t xml:space="preserve">Franchise Tax </t>
  </si>
  <si>
    <t>4-01-03-070</t>
  </si>
  <si>
    <t>Real Property Transfer Tax</t>
  </si>
  <si>
    <t>4-01-02-080</t>
  </si>
  <si>
    <t>Real Property Tax-Basic</t>
  </si>
  <si>
    <t>4-01-02-040</t>
  </si>
  <si>
    <t>Less: Discount on Real Property Tax-Basic</t>
  </si>
  <si>
    <t>4-01-02-051</t>
  </si>
  <si>
    <t xml:space="preserve">Tax on Sand, Gravel &amp; Other Quarry    Products </t>
  </si>
  <si>
    <t>4-01-03-040</t>
  </si>
  <si>
    <t>Tax on Delivery Trucks and Vans</t>
  </si>
  <si>
    <t>4-01-03-050</t>
  </si>
  <si>
    <t>Fines and Penalties-Property Taxes</t>
  </si>
  <si>
    <t>4-01-05-020</t>
  </si>
  <si>
    <t xml:space="preserve">Fines and Penalties-Taxes on Goods and Services </t>
  </si>
  <si>
    <t>4-01-05-030</t>
  </si>
  <si>
    <t>Total Local Taxes</t>
  </si>
  <si>
    <t>National Taxes</t>
  </si>
  <si>
    <t>Share from Internal Revenue Collections/National Tax Allocation</t>
  </si>
  <si>
    <t>4-01-06-010</t>
  </si>
  <si>
    <t>Share from National Wealth</t>
  </si>
  <si>
    <t>4-01-06-030</t>
  </si>
  <si>
    <t>Share from Tobacco Excise Tax</t>
  </si>
  <si>
    <t>4-01-06-040</t>
  </si>
  <si>
    <t>Total National Taxes</t>
  </si>
  <si>
    <t xml:space="preserve">                  Sub Total</t>
  </si>
  <si>
    <t>Total Tax Revenue</t>
  </si>
  <si>
    <t>II. Non-Tax Revenue</t>
  </si>
  <si>
    <t>Service and Business Income</t>
  </si>
  <si>
    <t>Service Income</t>
  </si>
  <si>
    <t>Permit Fees</t>
  </si>
  <si>
    <t>4-02-01-010</t>
  </si>
  <si>
    <t>Clearances &amp; Certification Fees</t>
  </si>
  <si>
    <t>4-02-01-040</t>
  </si>
  <si>
    <t>Inspection Fees</t>
  </si>
  <si>
    <t>4-02-01-100</t>
  </si>
  <si>
    <t>Business Income</t>
  </si>
  <si>
    <t>Hospital Fees</t>
  </si>
  <si>
    <t>4-02-02-200</t>
  </si>
  <si>
    <t>Waterworks System Fees</t>
  </si>
  <si>
    <t>4-02-02-090</t>
  </si>
  <si>
    <t>Rent Income</t>
  </si>
  <si>
    <t>4-02-02-050</t>
  </si>
  <si>
    <t>Income from Hotels/Dormitories</t>
  </si>
  <si>
    <t>4-02-02-130</t>
  </si>
  <si>
    <t>Interest Income</t>
  </si>
  <si>
    <t>4-02-02-220</t>
  </si>
  <si>
    <t>Total Service and Business Income</t>
  </si>
  <si>
    <t>III.</t>
  </si>
  <si>
    <t>Shares,Grants and Donations</t>
  </si>
  <si>
    <t>Grants and Donations</t>
  </si>
  <si>
    <t>Share from PCSO</t>
  </si>
  <si>
    <t>4-04-01-020</t>
  </si>
  <si>
    <t>4-04-02-020</t>
  </si>
  <si>
    <t>IV.</t>
  </si>
  <si>
    <t>Miscellaneous Income*</t>
  </si>
  <si>
    <t>4-06-01-010</t>
  </si>
  <si>
    <t xml:space="preserve">Gain/Loss Account </t>
  </si>
  <si>
    <t>Gain on sale of  Property,Plant and Equipment</t>
  </si>
  <si>
    <t>4-05-01-050</t>
  </si>
  <si>
    <t>Gain on Initial Recognition of Bilogical Assets</t>
  </si>
  <si>
    <t>4-05-01-060</t>
  </si>
  <si>
    <t>Gain on Sale of Bilogical Assets</t>
  </si>
  <si>
    <t>4-05-01-070</t>
  </si>
  <si>
    <t>Other Gains</t>
  </si>
  <si>
    <t>4-05-01-990</t>
  </si>
  <si>
    <t>Total Non-Tax Revenue</t>
  </si>
  <si>
    <t xml:space="preserv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</si>
</sst>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4" formatCode="_(&quot;$&quot;* #,##0.00_);_(&quot;$&quot;* \(#,##0.00\);_(&quot;$&quot;* &quot;-&quot;??_);_(@_)"/>
    <numFmt numFmtId="43" formatCode="_(* #,##0.00_);_(* \(#,##0.00\);_(* &quot;-&quot;??_);_(@_)"/>
    <numFmt numFmtId="164" formatCode="_-* #,##0.00_-;\-* #,##0.00_-;_-* &quot;-&quot;??_-;_-@_-"/>
    <numFmt numFmtId="165" formatCode="[$Php-3409]#,##0.00_);\([$Php-3409]#,##0.00\)"/>
    <numFmt numFmtId="166" formatCode="&quot;$&quot;#,##0.00"/>
    <numFmt numFmtId="167" formatCode="_(\₱* #,##0.00_);_(&quot;$&quot;* \(#,##0.00\);_(&quot;$&quot;* &quot;-&quot;??_);_(@_)"/>
    <numFmt numFmtId="168" formatCode="_(\₱* #,##0.00_);_(\₱* \(#,##0.00\);_(\₱* &quot;-&quot;??_);_(@_)"/>
    <numFmt numFmtId="169" formatCode="_(* #,##0.0000_);_(* \(#,##0.0000\);_(* &quot;-&quot;??_);_(@_)"/>
    <numFmt numFmtId="170" formatCode="_(* #,##0.00_);_(* \(#,##0.00\);_(* \-??_);_(@_)"/>
  </numFmts>
  <fonts count="163">
    <font>
      <sz val="11"/>
      <color theme="1"/>
      <name val="Calibri"/>
      <family val="2"/>
      <scheme val="minor"/>
    </font>
    <font>
      <b/>
      <sz val="14"/>
      <color theme="1"/>
      <name val="Calibri"/>
      <family val="2"/>
      <scheme val="minor"/>
    </font>
    <font>
      <sz val="11"/>
      <color theme="1"/>
      <name val="Calibri"/>
      <family val="2"/>
      <scheme val="minor"/>
    </font>
    <font>
      <b/>
      <sz val="16"/>
      <color theme="1"/>
      <name val="Calibri"/>
      <family val="2"/>
      <scheme val="minor"/>
    </font>
    <font>
      <sz val="14"/>
      <color theme="1"/>
      <name val="Calibri"/>
      <family val="2"/>
      <scheme val="minor"/>
    </font>
    <font>
      <sz val="14"/>
      <color theme="1"/>
      <name val="Times New Roman"/>
      <family val="1"/>
    </font>
    <font>
      <b/>
      <sz val="14"/>
      <color theme="1"/>
      <name val="Times New Roman"/>
      <family val="1"/>
    </font>
    <font>
      <b/>
      <i/>
      <sz val="14"/>
      <color theme="1"/>
      <name val="Times New Roman"/>
      <family val="1"/>
    </font>
    <font>
      <sz val="14"/>
      <color rgb="FFFF0000"/>
      <name val="Times New Roman"/>
      <family val="1"/>
    </font>
    <font>
      <sz val="12"/>
      <color theme="1"/>
      <name val="Times New Roman"/>
      <family val="1"/>
    </font>
    <font>
      <sz val="10"/>
      <name val="Times New Roman"/>
      <family val="1"/>
    </font>
    <font>
      <b/>
      <sz val="18"/>
      <name val="Times New Roman"/>
      <family val="1"/>
    </font>
    <font>
      <sz val="18"/>
      <color theme="1"/>
      <name val="Arial Narrow"/>
      <family val="2"/>
    </font>
    <font>
      <sz val="18"/>
      <color theme="1"/>
      <name val="Times New Roman"/>
      <family val="1"/>
    </font>
    <font>
      <b/>
      <sz val="24"/>
      <name val="Times New Roman"/>
      <family val="1"/>
    </font>
    <font>
      <sz val="13"/>
      <color theme="1"/>
      <name val="Times New Roman"/>
      <family val="1"/>
    </font>
    <font>
      <b/>
      <sz val="12"/>
      <name val="Times New Roman"/>
      <family val="1"/>
    </font>
    <font>
      <sz val="12"/>
      <color rgb="FFFF0000"/>
      <name val="Times New Roman"/>
      <family val="1"/>
    </font>
    <font>
      <b/>
      <sz val="12"/>
      <color theme="1"/>
      <name val="Times New Roman"/>
      <family val="1"/>
    </font>
    <font>
      <b/>
      <sz val="14"/>
      <name val="Times New Roman"/>
      <family val="1"/>
    </font>
    <font>
      <sz val="14"/>
      <name val="Times New Roman"/>
      <family val="1"/>
    </font>
    <font>
      <b/>
      <sz val="15"/>
      <name val="Times New Roman"/>
      <family val="1"/>
    </font>
    <font>
      <sz val="11"/>
      <name val="Times New Roman"/>
      <family val="1"/>
    </font>
    <font>
      <sz val="10"/>
      <name val="Arial"/>
      <family val="2"/>
    </font>
    <font>
      <sz val="11"/>
      <name val="Times New Roman"/>
      <family val="1"/>
    </font>
    <font>
      <sz val="11"/>
      <name val="Times New Roman"/>
      <family val="1"/>
    </font>
    <font>
      <b/>
      <sz val="20"/>
      <name val="Times New Roman"/>
      <family val="1"/>
    </font>
    <font>
      <sz val="11"/>
      <color theme="1"/>
      <name val="Times New Roman"/>
      <family val="1"/>
    </font>
    <font>
      <sz val="11"/>
      <name val="Times New Roman"/>
      <family val="1"/>
    </font>
    <font>
      <sz val="10"/>
      <name val="Arial"/>
      <family val="2"/>
    </font>
    <font>
      <sz val="10"/>
      <name val="Times New Roman"/>
      <family val="1"/>
    </font>
    <font>
      <sz val="10.5"/>
      <color theme="1"/>
      <name val="Times New Roman"/>
      <family val="1"/>
    </font>
    <font>
      <i/>
      <sz val="14"/>
      <color rgb="FFFF0000"/>
      <name val="Times New Roman"/>
      <family val="1"/>
    </font>
    <font>
      <sz val="9"/>
      <name val="Times New Roman"/>
      <family val="1"/>
    </font>
    <font>
      <sz val="10"/>
      <name val="Century Gothic"/>
      <family val="2"/>
    </font>
    <font>
      <b/>
      <sz val="10"/>
      <name val="Times New Roman"/>
      <family val="1"/>
    </font>
    <font>
      <b/>
      <sz val="11"/>
      <name val="Arial Narrow"/>
      <family val="2"/>
    </font>
    <font>
      <i/>
      <sz val="10"/>
      <name val="Courier New"/>
      <family val="3"/>
    </font>
    <font>
      <sz val="11"/>
      <name val="Times New Roman"/>
    </font>
    <font>
      <b/>
      <sz val="12"/>
      <color indexed="8"/>
      <name val="Times New Roman"/>
      <family val="1"/>
    </font>
    <font>
      <b/>
      <sz val="9"/>
      <name val="Times New Roman"/>
      <family val="1"/>
    </font>
    <font>
      <b/>
      <sz val="14"/>
      <color indexed="8"/>
      <name val="Times New Roman"/>
      <family val="1"/>
    </font>
    <font>
      <sz val="14"/>
      <color indexed="8"/>
      <name val="Times New Roman"/>
      <family val="1"/>
    </font>
    <font>
      <sz val="12"/>
      <name val="Times New Roman"/>
      <family val="1"/>
    </font>
    <font>
      <sz val="10.5"/>
      <name val="Times New Roman"/>
      <family val="1"/>
    </font>
    <font>
      <sz val="14"/>
      <name val="Century Gothic"/>
      <family val="2"/>
    </font>
    <font>
      <b/>
      <sz val="14"/>
      <name val="Arial Narrow"/>
      <family val="2"/>
    </font>
    <font>
      <sz val="13"/>
      <name val="Times New Roman"/>
      <family val="1"/>
    </font>
    <font>
      <b/>
      <i/>
      <sz val="14"/>
      <name val="Times New Roman"/>
      <family val="1"/>
    </font>
    <font>
      <b/>
      <i/>
      <sz val="12"/>
      <name val="Times New Roman"/>
      <family val="1"/>
    </font>
    <font>
      <sz val="11.5"/>
      <name val="Times New Roman"/>
      <family val="1"/>
    </font>
    <font>
      <sz val="11"/>
      <color indexed="8"/>
      <name val="Calibri"/>
      <family val="2"/>
      <scheme val="minor"/>
    </font>
    <font>
      <b/>
      <sz val="10"/>
      <color theme="1"/>
      <name val="Times New Roman"/>
      <family val="1"/>
    </font>
    <font>
      <b/>
      <sz val="10"/>
      <name val="Century Gothic"/>
      <family val="2"/>
    </font>
    <font>
      <sz val="11"/>
      <color indexed="8"/>
      <name val="Calibri"/>
      <family val="2"/>
    </font>
    <font>
      <sz val="9.5"/>
      <name val="Century Gothic"/>
      <family val="2"/>
    </font>
    <font>
      <b/>
      <sz val="9"/>
      <color indexed="8"/>
      <name val="Century Gothic"/>
      <family val="2"/>
    </font>
    <font>
      <b/>
      <i/>
      <sz val="11"/>
      <color indexed="10"/>
      <name val="Times New Roman"/>
      <family val="1"/>
    </font>
    <font>
      <b/>
      <i/>
      <u/>
      <sz val="14"/>
      <name val="Times New Roman"/>
      <family val="1"/>
    </font>
    <font>
      <b/>
      <sz val="11"/>
      <name val="Arial"/>
      <family val="2"/>
    </font>
    <font>
      <b/>
      <sz val="9.5"/>
      <name val="Arial"/>
      <family val="2"/>
    </font>
    <font>
      <i/>
      <sz val="9.5"/>
      <name val="Arial"/>
      <family val="2"/>
    </font>
    <font>
      <sz val="10"/>
      <name val="Arial Narrow"/>
      <family val="2"/>
    </font>
    <font>
      <sz val="10"/>
      <color indexed="8"/>
      <name val="Arial Narrow"/>
      <family val="2"/>
    </font>
    <font>
      <b/>
      <sz val="10"/>
      <color indexed="8"/>
      <name val="Arial Narrow"/>
      <family val="2"/>
    </font>
    <font>
      <b/>
      <i/>
      <sz val="11"/>
      <color rgb="FFFF0000"/>
      <name val="Times New Roman"/>
      <family val="1"/>
    </font>
    <font>
      <b/>
      <i/>
      <sz val="11"/>
      <color rgb="FF92D050"/>
      <name val="Times New Roman"/>
      <family val="1"/>
    </font>
    <font>
      <b/>
      <i/>
      <sz val="10"/>
      <name val="Arial Narrow"/>
      <family val="2"/>
    </font>
    <font>
      <b/>
      <sz val="10"/>
      <name val="Arial Narrow"/>
      <family val="2"/>
    </font>
    <font>
      <sz val="9.5"/>
      <name val="Arial Narrow"/>
      <family val="2"/>
    </font>
    <font>
      <sz val="11"/>
      <color indexed="8"/>
      <name val="Times New Roman"/>
      <family val="1"/>
    </font>
    <font>
      <sz val="11"/>
      <color indexed="8"/>
      <name val="Arial Narrow"/>
      <family val="2"/>
    </font>
    <font>
      <b/>
      <sz val="12"/>
      <color indexed="8"/>
      <name val="Arial Narrow"/>
      <family val="2"/>
    </font>
    <font>
      <b/>
      <i/>
      <sz val="10"/>
      <color indexed="10"/>
      <name val="Arial Narrow"/>
      <family val="2"/>
    </font>
    <font>
      <b/>
      <i/>
      <sz val="11"/>
      <color rgb="FFFFFF00"/>
      <name val="Times New Roman"/>
      <family val="1"/>
    </font>
    <font>
      <b/>
      <i/>
      <sz val="11"/>
      <name val="Times New Roman"/>
      <family val="1"/>
    </font>
    <font>
      <b/>
      <sz val="9.5"/>
      <name val="Arial Narrow"/>
      <family val="2"/>
    </font>
    <font>
      <b/>
      <sz val="11"/>
      <name val="Times New Roman"/>
      <family val="1"/>
    </font>
    <font>
      <b/>
      <sz val="11"/>
      <color indexed="10"/>
      <name val="Times New Roman"/>
      <family val="1"/>
    </font>
    <font>
      <b/>
      <i/>
      <sz val="11"/>
      <color theme="0"/>
      <name val="Times New Roman"/>
      <family val="1"/>
    </font>
    <font>
      <b/>
      <sz val="10"/>
      <color indexed="8"/>
      <name val="Times New Roman"/>
      <family val="1"/>
    </font>
    <font>
      <strike/>
      <sz val="11"/>
      <color indexed="8"/>
      <name val="Times New Roman"/>
      <family val="1"/>
    </font>
    <font>
      <sz val="12"/>
      <color indexed="8"/>
      <name val="Times New Roman"/>
      <family val="1"/>
    </font>
    <font>
      <sz val="10"/>
      <color indexed="8"/>
      <name val="Times New Roman"/>
      <family val="1"/>
    </font>
    <font>
      <strike/>
      <sz val="12"/>
      <color indexed="8"/>
      <name val="Times New Roman"/>
      <family val="1"/>
    </font>
    <font>
      <b/>
      <sz val="12"/>
      <color indexed="10"/>
      <name val="Times New Roman"/>
      <family val="1"/>
    </font>
    <font>
      <sz val="8"/>
      <color indexed="8"/>
      <name val="Times New Roman"/>
      <family val="1"/>
    </font>
    <font>
      <i/>
      <sz val="10"/>
      <color indexed="8"/>
      <name val="Arial Narrow"/>
      <family val="2"/>
    </font>
    <font>
      <b/>
      <i/>
      <sz val="12"/>
      <color indexed="8"/>
      <name val="Times New Roman"/>
      <family val="1"/>
    </font>
    <font>
      <b/>
      <sz val="10"/>
      <color rgb="FFFFFF00"/>
      <name val="Arial Narrow"/>
      <family val="2"/>
    </font>
    <font>
      <b/>
      <sz val="11"/>
      <color indexed="8"/>
      <name val="Times New Roman"/>
      <family val="1"/>
    </font>
    <font>
      <b/>
      <sz val="11"/>
      <color indexed="8"/>
      <name val="Arial Narrow"/>
      <family val="2"/>
    </font>
    <font>
      <b/>
      <sz val="12"/>
      <color indexed="8"/>
      <name val="Century Gothic"/>
      <family val="2"/>
    </font>
    <font>
      <sz val="12"/>
      <color indexed="8"/>
      <name val="Century Gothic"/>
      <family val="2"/>
    </font>
    <font>
      <sz val="11"/>
      <color indexed="8"/>
      <name val="Century Gothic"/>
      <family val="2"/>
    </font>
    <font>
      <b/>
      <sz val="11"/>
      <color indexed="8"/>
      <name val="Century Gothic"/>
      <family val="2"/>
    </font>
    <font>
      <sz val="12"/>
      <color indexed="8"/>
      <name val="Arial Narrow"/>
      <family val="2"/>
    </font>
    <font>
      <b/>
      <u/>
      <sz val="10"/>
      <color indexed="8"/>
      <name val="Souvenir Lt BT"/>
      <family val="1"/>
    </font>
    <font>
      <b/>
      <u/>
      <sz val="14"/>
      <color indexed="8"/>
      <name val="Souvenir Lt BT"/>
      <family val="1"/>
    </font>
    <font>
      <sz val="11"/>
      <color theme="0"/>
      <name val="Calibri"/>
      <family val="2"/>
    </font>
    <font>
      <sz val="10"/>
      <name val="Simplified Arabic"/>
      <family val="1"/>
    </font>
    <font>
      <sz val="8"/>
      <name val="Times New Roman"/>
      <family val="1"/>
    </font>
    <font>
      <i/>
      <sz val="7"/>
      <name val="Times New Roman"/>
      <family val="1"/>
    </font>
    <font>
      <i/>
      <sz val="6"/>
      <name val="Times New Roman"/>
      <family val="1"/>
    </font>
    <font>
      <b/>
      <sz val="11"/>
      <color rgb="FFFF0000"/>
      <name val="Century Gothic"/>
      <family val="2"/>
    </font>
    <font>
      <b/>
      <sz val="8"/>
      <name val="Century Gothic"/>
      <family val="2"/>
    </font>
    <font>
      <b/>
      <i/>
      <sz val="10"/>
      <name val="Times New Roman"/>
      <family val="1"/>
    </font>
    <font>
      <sz val="11"/>
      <color rgb="FFFF0000"/>
      <name val="Times New Roman"/>
      <family val="1"/>
    </font>
    <font>
      <i/>
      <sz val="11"/>
      <name val="Times New Roman"/>
      <family val="1"/>
    </font>
    <font>
      <i/>
      <sz val="12"/>
      <name val="Times New Roman"/>
      <family val="1"/>
    </font>
    <font>
      <sz val="8"/>
      <name val="Century Gothic"/>
      <family val="2"/>
    </font>
    <font>
      <b/>
      <sz val="8"/>
      <color theme="0"/>
      <name val="Times New Roman"/>
      <family val="1"/>
    </font>
    <font>
      <sz val="8"/>
      <color theme="0"/>
      <name val="Times New Roman"/>
      <family val="1"/>
    </font>
    <font>
      <b/>
      <i/>
      <u/>
      <sz val="10"/>
      <name val="Times New Roman"/>
      <family val="1"/>
    </font>
    <font>
      <i/>
      <sz val="12"/>
      <color indexed="8"/>
      <name val="Times New Roman"/>
      <family val="1"/>
    </font>
    <font>
      <b/>
      <sz val="12"/>
      <color indexed="8"/>
      <name val="Arial"/>
      <family val="2"/>
    </font>
    <font>
      <b/>
      <sz val="10"/>
      <color indexed="8"/>
      <name val="Arial"/>
      <family val="2"/>
    </font>
    <font>
      <sz val="12"/>
      <color indexed="8"/>
      <name val="Arial"/>
      <family val="2"/>
    </font>
    <font>
      <sz val="8"/>
      <name val="Arial Narrow"/>
      <family val="2"/>
    </font>
    <font>
      <i/>
      <sz val="10"/>
      <name val="Arial Narrow"/>
      <family val="2"/>
    </font>
    <font>
      <b/>
      <u/>
      <sz val="12"/>
      <color indexed="8"/>
      <name val="Arial"/>
      <family val="2"/>
    </font>
    <font>
      <i/>
      <sz val="11"/>
      <color indexed="8"/>
      <name val="Times New Roman"/>
      <family val="1"/>
    </font>
    <font>
      <i/>
      <sz val="9"/>
      <color indexed="8"/>
      <name val="Times New Roman"/>
      <family val="1"/>
    </font>
    <font>
      <i/>
      <sz val="8"/>
      <color indexed="8"/>
      <name val="Times New Roman"/>
      <family val="1"/>
    </font>
    <font>
      <sz val="6"/>
      <color indexed="8"/>
      <name val="Century Gothic"/>
      <family val="2"/>
    </font>
    <font>
      <sz val="10"/>
      <color indexed="8"/>
      <name val="Century Gothic"/>
      <family val="2"/>
    </font>
    <font>
      <sz val="10"/>
      <name val="Book Antiqua"/>
      <family val="1"/>
    </font>
    <font>
      <b/>
      <sz val="10.5"/>
      <name val="Times New Roman"/>
      <family val="1"/>
    </font>
    <font>
      <sz val="10.5"/>
      <color indexed="10"/>
      <name val="Times New Roman"/>
      <family val="1"/>
    </font>
    <font>
      <i/>
      <sz val="14"/>
      <color indexed="8"/>
      <name val="Times New Roman"/>
      <family val="1"/>
    </font>
    <font>
      <b/>
      <strike/>
      <sz val="14"/>
      <color indexed="8"/>
      <name val="Arial"/>
      <family val="2"/>
    </font>
    <font>
      <strike/>
      <sz val="14"/>
      <color indexed="8"/>
      <name val="Times New Roman"/>
      <family val="1"/>
    </font>
    <font>
      <i/>
      <sz val="10"/>
      <color indexed="8"/>
      <name val="Times New Roman"/>
      <family val="1"/>
    </font>
    <font>
      <sz val="10"/>
      <name val="Times New Roman"/>
    </font>
    <font>
      <sz val="10"/>
      <color rgb="FFFF0000"/>
      <name val="Arial Narrow"/>
      <family val="2"/>
    </font>
    <font>
      <sz val="6"/>
      <name val="Arial Narrow"/>
      <family val="2"/>
    </font>
    <font>
      <b/>
      <sz val="12"/>
      <name val="Arial"/>
      <family val="2"/>
    </font>
    <font>
      <sz val="12"/>
      <name val="Arial"/>
      <family val="2"/>
    </font>
    <font>
      <sz val="9.5"/>
      <name val="Arial"/>
      <family val="2"/>
    </font>
    <font>
      <b/>
      <i/>
      <sz val="9.5"/>
      <name val="Arial"/>
      <family val="2"/>
    </font>
    <font>
      <i/>
      <sz val="8"/>
      <name val="Arial Narrow"/>
      <family val="2"/>
    </font>
    <font>
      <sz val="10.5"/>
      <name val="Arial"/>
      <family val="2"/>
    </font>
    <font>
      <sz val="11"/>
      <name val="Arial Narrow"/>
      <family val="2"/>
    </font>
    <font>
      <b/>
      <sz val="10.5"/>
      <name val="Arial"/>
      <family val="2"/>
    </font>
    <font>
      <b/>
      <sz val="10"/>
      <name val="Arial"/>
      <family val="2"/>
    </font>
    <font>
      <sz val="10.5"/>
      <name val="Arial Narrow"/>
      <family val="2"/>
    </font>
    <font>
      <b/>
      <sz val="10.5"/>
      <name val="Arial Narrow"/>
      <family val="2"/>
    </font>
    <font>
      <sz val="10.5"/>
      <color theme="1"/>
      <name val="Arial Narrow"/>
      <family val="2"/>
    </font>
    <font>
      <sz val="9"/>
      <name val="Arial"/>
      <family val="2"/>
    </font>
    <font>
      <sz val="11"/>
      <name val="Arial"/>
      <family val="2"/>
    </font>
    <font>
      <sz val="11"/>
      <color theme="1"/>
      <name val="Arial"/>
      <family val="2"/>
    </font>
    <font>
      <b/>
      <sz val="16"/>
      <color theme="1"/>
      <name val="Arial"/>
      <family val="2"/>
    </font>
    <font>
      <b/>
      <sz val="12"/>
      <color theme="1"/>
      <name val="Arial"/>
      <family val="2"/>
    </font>
    <font>
      <b/>
      <sz val="16"/>
      <name val="Times New Roman"/>
      <family val="1"/>
    </font>
    <font>
      <b/>
      <sz val="11"/>
      <color theme="1"/>
      <name val="Arial"/>
      <family val="2"/>
    </font>
    <font>
      <b/>
      <u/>
      <sz val="16"/>
      <name val="Times New Roman"/>
      <family val="1"/>
    </font>
    <font>
      <b/>
      <u/>
      <sz val="11"/>
      <name val="Times New Roman"/>
      <family val="1"/>
    </font>
    <font>
      <b/>
      <u/>
      <sz val="11"/>
      <color theme="1"/>
      <name val="Arial"/>
      <family val="2"/>
    </font>
    <font>
      <u/>
      <sz val="11"/>
      <color theme="1"/>
      <name val="Arial"/>
      <family val="2"/>
    </font>
    <font>
      <sz val="12"/>
      <color theme="1"/>
      <name val="Times New Roman"/>
      <family val="2"/>
    </font>
    <font>
      <sz val="10"/>
      <color theme="1"/>
      <name val="Calibri"/>
      <family val="2"/>
      <scheme val="minor"/>
    </font>
    <font>
      <sz val="12"/>
      <color theme="1"/>
      <name val="Calibri"/>
      <family val="2"/>
    </font>
    <font>
      <sz val="10"/>
      <name val="Courier"/>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54542">
    <xf numFmtId="0" fontId="0" fillId="0" borderId="0"/>
    <xf numFmtId="43" fontId="2" fillId="0" borderId="0" applyFont="0" applyFill="0" applyBorder="0" applyAlignment="0" applyProtection="0"/>
    <xf numFmtId="0" fontId="10" fillId="0" borderId="0"/>
    <xf numFmtId="0" fontId="22" fillId="0" borderId="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0" fontId="23" fillId="0" borderId="0"/>
    <xf numFmtId="0" fontId="23" fillId="0" borderId="0"/>
    <xf numFmtId="0" fontId="10" fillId="0" borderId="0"/>
    <xf numFmtId="0" fontId="10" fillId="0" borderId="0"/>
    <xf numFmtId="0" fontId="23" fillId="0" borderId="0"/>
    <xf numFmtId="0" fontId="23" fillId="0" borderId="0"/>
    <xf numFmtId="0" fontId="23" fillId="0" borderId="0"/>
    <xf numFmtId="0" fontId="10" fillId="0" borderId="0"/>
    <xf numFmtId="0" fontId="10" fillId="0" borderId="0"/>
    <xf numFmtId="0" fontId="10"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43" fontId="24" fillId="0" borderId="0" applyFont="0" applyFill="0" applyBorder="0" applyAlignment="0" applyProtection="0"/>
    <xf numFmtId="0" fontId="25" fillId="0" borderId="0"/>
    <xf numFmtId="43" fontId="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3" fillId="0" borderId="0"/>
    <xf numFmtId="0" fontId="10" fillId="0" borderId="0"/>
    <xf numFmtId="0" fontId="22" fillId="0" borderId="0"/>
    <xf numFmtId="0" fontId="10" fillId="0" borderId="0"/>
    <xf numFmtId="0" fontId="10" fillId="0" borderId="0"/>
    <xf numFmtId="0" fontId="10" fillId="0" borderId="0"/>
    <xf numFmtId="0" fontId="10" fillId="0" borderId="0"/>
    <xf numFmtId="0" fontId="23" fillId="0" borderId="0"/>
    <xf numFmtId="0" fontId="10" fillId="0" borderId="0"/>
    <xf numFmtId="0" fontId="23" fillId="0" borderId="0"/>
    <xf numFmtId="0" fontId="22" fillId="0" borderId="0"/>
    <xf numFmtId="0" fontId="23" fillId="0" borderId="0"/>
    <xf numFmtId="0" fontId="2" fillId="0" borderId="0"/>
    <xf numFmtId="0" fontId="23" fillId="0" borderId="0"/>
    <xf numFmtId="0" fontId="23" fillId="0" borderId="0"/>
    <xf numFmtId="0" fontId="28" fillId="0" borderId="0"/>
    <xf numFmtId="43" fontId="28" fillId="0" borderId="0" applyFont="0" applyFill="0" applyBorder="0" applyAlignment="0" applyProtection="0"/>
    <xf numFmtId="0" fontId="29" fillId="0" borderId="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0" fillId="0" borderId="0"/>
    <xf numFmtId="0" fontId="38" fillId="0" borderId="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43" fillId="0" borderId="0" applyFont="0" applyFill="0" applyBorder="0" applyAlignment="0" applyProtection="0"/>
    <xf numFmtId="43" fontId="2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43" fontId="23"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164" fontId="51" fillId="0" borderId="0" applyFont="0" applyFill="0" applyBorder="0" applyAlignment="0" applyProtection="0"/>
    <xf numFmtId="43" fontId="38"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51" fillId="0" borderId="0" applyFont="0" applyFill="0" applyBorder="0" applyAlignment="0" applyProtection="0"/>
    <xf numFmtId="44" fontId="54"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xf numFmtId="44" fontId="2" fillId="0" borderId="0" applyFont="0" applyFill="0" applyBorder="0" applyAlignment="0" applyProtection="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43" fillId="0" borderId="0"/>
    <xf numFmtId="0" fontId="43" fillId="0" borderId="0"/>
    <xf numFmtId="0" fontId="43" fillId="0" borderId="0"/>
    <xf numFmtId="0" fontId="2" fillId="0" borderId="0"/>
    <xf numFmtId="0" fontId="22" fillId="0" borderId="0"/>
    <xf numFmtId="0" fontId="22" fillId="0" borderId="0"/>
    <xf numFmtId="0" fontId="43" fillId="0" borderId="0"/>
    <xf numFmtId="0" fontId="2" fillId="0" borderId="0"/>
    <xf numFmtId="0" fontId="27" fillId="0" borderId="0"/>
    <xf numFmtId="0" fontId="43" fillId="0" borderId="0"/>
    <xf numFmtId="0" fontId="43" fillId="0" borderId="0"/>
    <xf numFmtId="0" fontId="43"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43" fillId="0" borderId="0"/>
    <xf numFmtId="0" fontId="23"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43" fillId="0" borderId="0"/>
    <xf numFmtId="0" fontId="43" fillId="0" borderId="0"/>
    <xf numFmtId="0" fontId="43" fillId="0" borderId="0"/>
    <xf numFmtId="0" fontId="22" fillId="0" borderId="0"/>
    <xf numFmtId="0" fontId="22" fillId="0" borderId="0"/>
    <xf numFmtId="0" fontId="23" fillId="0" borderId="0"/>
    <xf numFmtId="0" fontId="22" fillId="0" borderId="0"/>
    <xf numFmtId="0" fontId="43" fillId="0" borderId="0"/>
    <xf numFmtId="0" fontId="43" fillId="0" borderId="0"/>
    <xf numFmtId="0" fontId="2" fillId="0" borderId="0"/>
    <xf numFmtId="0" fontId="22" fillId="0" borderId="0"/>
    <xf numFmtId="0" fontId="22" fillId="0" borderId="0"/>
    <xf numFmtId="0" fontId="22" fillId="0" borderId="0"/>
    <xf numFmtId="0" fontId="23" fillId="0" borderId="0"/>
    <xf numFmtId="0" fontId="43" fillId="0" borderId="0"/>
    <xf numFmtId="0" fontId="10" fillId="0" borderId="0"/>
    <xf numFmtId="0" fontId="10" fillId="0" borderId="0"/>
    <xf numFmtId="0" fontId="22" fillId="0" borderId="0"/>
    <xf numFmtId="0" fontId="43" fillId="0" borderId="0"/>
    <xf numFmtId="0" fontId="43" fillId="0" borderId="0"/>
    <xf numFmtId="0" fontId="23" fillId="0" borderId="0"/>
    <xf numFmtId="0" fontId="2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2" fillId="0" borderId="0"/>
    <xf numFmtId="0" fontId="43" fillId="0" borderId="0"/>
    <xf numFmtId="0" fontId="43" fillId="0" borderId="0"/>
    <xf numFmtId="0" fontId="23" fillId="0" borderId="0"/>
    <xf numFmtId="0" fontId="43" fillId="0" borderId="0"/>
    <xf numFmtId="0" fontId="23" fillId="0" borderId="0"/>
    <xf numFmtId="0" fontId="43" fillId="0" borderId="0"/>
    <xf numFmtId="0" fontId="43" fillId="0" borderId="0"/>
    <xf numFmtId="0" fontId="2" fillId="0" borderId="0"/>
    <xf numFmtId="0" fontId="10" fillId="0" borderId="0"/>
    <xf numFmtId="9" fontId="54"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0" fontId="43" fillId="0" borderId="0"/>
    <xf numFmtId="0" fontId="38" fillId="0" borderId="0"/>
    <xf numFmtId="0" fontId="133"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4"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43" fontId="23" fillId="0" borderId="0" applyFont="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170" fontId="54" fillId="0" borderId="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64" fontId="54"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164"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4"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4"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159"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1" fillId="0" borderId="0"/>
    <xf numFmtId="39" fontId="162" fillId="0" borderId="0">
      <alignment vertical="top" wrapText="1"/>
    </xf>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23" fillId="0" borderId="0" applyNumberFormat="0" applyFon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cellStyleXfs>
  <cellXfs count="1341">
    <xf numFmtId="0" fontId="0" fillId="0" borderId="0" xfId="0"/>
    <xf numFmtId="0" fontId="1" fillId="0" borderId="0" xfId="0" applyFont="1" applyAlignment="1">
      <alignment horizontal="center"/>
    </xf>
    <xf numFmtId="0" fontId="4" fillId="0" borderId="0" xfId="0" applyFont="1"/>
    <xf numFmtId="43" fontId="4" fillId="0" borderId="0" xfId="1" applyFont="1"/>
    <xf numFmtId="0" fontId="1" fillId="0" borderId="9" xfId="0" applyFont="1" applyBorder="1" applyAlignment="1">
      <alignment horizontal="center"/>
    </xf>
    <xf numFmtId="43" fontId="1" fillId="0" borderId="8" xfId="1" applyFont="1" applyBorder="1" applyAlignment="1">
      <alignment horizontal="center"/>
    </xf>
    <xf numFmtId="43" fontId="1" fillId="0" borderId="10" xfId="1" applyFont="1" applyBorder="1" applyAlignment="1">
      <alignment horizontal="center"/>
    </xf>
    <xf numFmtId="43" fontId="4" fillId="0" borderId="6" xfId="1" applyFont="1" applyBorder="1"/>
    <xf numFmtId="43" fontId="4" fillId="0" borderId="11" xfId="1" applyFont="1" applyBorder="1"/>
    <xf numFmtId="43" fontId="4" fillId="0" borderId="1" xfId="1" applyFont="1" applyBorder="1"/>
    <xf numFmtId="43" fontId="4" fillId="0" borderId="12" xfId="1" applyFont="1" applyBorder="1"/>
    <xf numFmtId="43" fontId="4" fillId="0" borderId="7" xfId="1" applyFont="1" applyBorder="1"/>
    <xf numFmtId="43" fontId="4" fillId="0" borderId="13" xfId="1" applyFont="1" applyBorder="1"/>
    <xf numFmtId="43" fontId="1" fillId="0" borderId="15" xfId="1" applyFont="1" applyBorder="1"/>
    <xf numFmtId="43" fontId="1" fillId="0" borderId="16" xfId="1" applyFont="1" applyBorder="1"/>
    <xf numFmtId="0" fontId="4" fillId="0" borderId="17" xfId="0" applyFont="1" applyBorder="1"/>
    <xf numFmtId="0" fontId="4" fillId="0" borderId="18" xfId="0" applyFont="1" applyBorder="1"/>
    <xf numFmtId="0" fontId="4" fillId="0" borderId="5" xfId="0" applyFont="1" applyBorder="1"/>
    <xf numFmtId="0" fontId="1" fillId="0" borderId="14" xfId="0" applyFont="1" applyBorder="1" applyAlignment="1">
      <alignment horizontal="center"/>
    </xf>
    <xf numFmtId="43" fontId="5" fillId="0" borderId="1" xfId="1" applyFont="1" applyFill="1" applyBorder="1"/>
    <xf numFmtId="43" fontId="5" fillId="0" borderId="12" xfId="1" applyFont="1" applyFill="1" applyBorder="1"/>
    <xf numFmtId="0" fontId="5" fillId="0" borderId="0" xfId="0" applyFont="1"/>
    <xf numFmtId="43" fontId="11" fillId="0" borderId="0" xfId="1" applyFont="1" applyFill="1" applyAlignment="1"/>
    <xf numFmtId="0" fontId="9" fillId="0" borderId="1" xfId="0" applyFont="1" applyBorder="1" applyAlignment="1">
      <alignment horizontal="center" wrapText="1"/>
    </xf>
    <xf numFmtId="0" fontId="13" fillId="0" borderId="0" xfId="0" applyFont="1"/>
    <xf numFmtId="0" fontId="12" fillId="0" borderId="0" xfId="0" applyFont="1"/>
    <xf numFmtId="0" fontId="12" fillId="0" borderId="0" xfId="0" applyFont="1" applyAlignment="1">
      <alignment horizontal="center"/>
    </xf>
    <xf numFmtId="43" fontId="12" fillId="0" borderId="0" xfId="1" applyFont="1" applyFill="1"/>
    <xf numFmtId="43" fontId="13" fillId="0" borderId="0" xfId="1" applyFont="1" applyFill="1"/>
    <xf numFmtId="0" fontId="5" fillId="0" borderId="0" xfId="0" applyFont="1" applyAlignment="1">
      <alignment wrapText="1"/>
    </xf>
    <xf numFmtId="0" fontId="5" fillId="0" borderId="0" xfId="0" applyFont="1" applyAlignment="1">
      <alignment horizontal="center" wrapText="1"/>
    </xf>
    <xf numFmtId="43" fontId="5" fillId="0" borderId="0" xfId="1" applyFont="1" applyFill="1"/>
    <xf numFmtId="0" fontId="6" fillId="0" borderId="3" xfId="0" applyFont="1" applyBorder="1" applyAlignment="1">
      <alignment horizontal="center" vertical="center" wrapText="1"/>
    </xf>
    <xf numFmtId="43" fontId="6" fillId="0" borderId="3" xfId="1" applyFont="1" applyFill="1" applyBorder="1" applyAlignment="1">
      <alignment horizontal="center" vertical="center" wrapText="1"/>
    </xf>
    <xf numFmtId="43" fontId="6" fillId="0" borderId="3" xfId="1" applyFont="1" applyFill="1" applyBorder="1" applyAlignment="1">
      <alignment horizontal="center" vertical="center"/>
    </xf>
    <xf numFmtId="43" fontId="6" fillId="0" borderId="20" xfId="1" applyFont="1" applyFill="1" applyBorder="1" applyAlignment="1">
      <alignment horizontal="center" vertical="center"/>
    </xf>
    <xf numFmtId="43" fontId="6" fillId="0" borderId="4" xfId="1" applyFont="1" applyFill="1" applyBorder="1" applyAlignment="1">
      <alignment horizontal="center" vertical="center"/>
    </xf>
    <xf numFmtId="0" fontId="5" fillId="0" borderId="1" xfId="0" applyFont="1" applyBorder="1" applyAlignment="1">
      <alignment wrapText="1"/>
    </xf>
    <xf numFmtId="0" fontId="5" fillId="0" borderId="7" xfId="0" applyFont="1" applyBorder="1" applyAlignment="1">
      <alignment wrapText="1"/>
    </xf>
    <xf numFmtId="0" fontId="9" fillId="0" borderId="7" xfId="0" applyFont="1" applyBorder="1" applyAlignment="1">
      <alignment horizontal="center" wrapText="1"/>
    </xf>
    <xf numFmtId="43" fontId="5" fillId="0" borderId="7" xfId="1" applyFont="1" applyFill="1" applyBorder="1"/>
    <xf numFmtId="43" fontId="5" fillId="0" borderId="15" xfId="1" applyFont="1" applyFill="1" applyBorder="1"/>
    <xf numFmtId="43" fontId="6" fillId="0" borderId="3" xfId="1" applyFont="1" applyFill="1" applyBorder="1"/>
    <xf numFmtId="43" fontId="6" fillId="0" borderId="4" xfId="1" applyFont="1" applyFill="1" applyBorder="1"/>
    <xf numFmtId="0" fontId="6" fillId="0" borderId="5" xfId="0" applyFont="1" applyBorder="1"/>
    <xf numFmtId="43" fontId="6" fillId="0" borderId="28" xfId="1" applyFont="1" applyFill="1" applyBorder="1"/>
    <xf numFmtId="0" fontId="5" fillId="0" borderId="1" xfId="0" applyFont="1" applyBorder="1" applyAlignment="1">
      <alignment horizontal="left" wrapText="1"/>
    </xf>
    <xf numFmtId="0" fontId="5" fillId="0" borderId="1" xfId="0" applyFont="1" applyBorder="1" applyAlignment="1">
      <alignment horizontal="center" wrapText="1"/>
    </xf>
    <xf numFmtId="43" fontId="6" fillId="0" borderId="1" xfId="1" applyFont="1" applyFill="1" applyBorder="1"/>
    <xf numFmtId="43" fontId="5" fillId="0" borderId="0" xfId="0" applyNumberFormat="1" applyFont="1"/>
    <xf numFmtId="0" fontId="5" fillId="0" borderId="15" xfId="0" applyFont="1" applyBorder="1" applyAlignment="1">
      <alignment horizontal="left" wrapText="1"/>
    </xf>
    <xf numFmtId="0" fontId="5" fillId="0" borderId="15" xfId="0" applyFont="1" applyBorder="1" applyAlignment="1">
      <alignment horizontal="center" wrapText="1"/>
    </xf>
    <xf numFmtId="43" fontId="6" fillId="0" borderId="15" xfId="1" applyFont="1" applyFill="1" applyBorder="1"/>
    <xf numFmtId="0" fontId="6" fillId="0" borderId="9" xfId="0" applyFont="1" applyBorder="1"/>
    <xf numFmtId="0" fontId="6" fillId="0" borderId="10" xfId="0" applyFont="1" applyBorder="1" applyAlignment="1">
      <alignment wrapText="1"/>
    </xf>
    <xf numFmtId="0" fontId="6" fillId="0" borderId="10" xfId="0" applyFont="1" applyBorder="1" applyAlignment="1">
      <alignment horizontal="center" wrapText="1"/>
    </xf>
    <xf numFmtId="43" fontId="6" fillId="0" borderId="8" xfId="0" applyNumberFormat="1" applyFont="1" applyBorder="1"/>
    <xf numFmtId="43" fontId="8" fillId="0" borderId="0" xfId="0" applyNumberFormat="1" applyFont="1"/>
    <xf numFmtId="43" fontId="8" fillId="0" borderId="0" xfId="1" applyFont="1" applyFill="1"/>
    <xf numFmtId="43" fontId="16" fillId="0" borderId="0" xfId="2" applyNumberFormat="1" applyFont="1" applyAlignment="1">
      <alignment horizontal="center"/>
    </xf>
    <xf numFmtId="43" fontId="17" fillId="0" borderId="0" xfId="1" applyFont="1" applyFill="1"/>
    <xf numFmtId="43" fontId="18" fillId="0" borderId="0" xfId="1" applyFont="1" applyFill="1"/>
    <xf numFmtId="0" fontId="6" fillId="0" borderId="20" xfId="0" applyFont="1" applyBorder="1" applyAlignment="1">
      <alignment horizontal="center"/>
    </xf>
    <xf numFmtId="0" fontId="5" fillId="0" borderId="0" xfId="0" applyFont="1" applyAlignment="1">
      <alignment horizontal="left" wrapText="1"/>
    </xf>
    <xf numFmtId="0" fontId="5" fillId="0" borderId="6" xfId="0" applyFont="1" applyBorder="1" applyAlignment="1">
      <alignment horizontal="center" wrapText="1"/>
    </xf>
    <xf numFmtId="43" fontId="6" fillId="0" borderId="6" xfId="1" applyFont="1" applyFill="1" applyBorder="1"/>
    <xf numFmtId="43" fontId="6" fillId="0" borderId="11" xfId="1" applyFont="1" applyFill="1" applyBorder="1"/>
    <xf numFmtId="0" fontId="6" fillId="0" borderId="28" xfId="0" applyFont="1" applyBorder="1" applyAlignment="1">
      <alignment horizontal="center"/>
    </xf>
    <xf numFmtId="43" fontId="20" fillId="0" borderId="6" xfId="45" applyFont="1" applyFill="1" applyBorder="1" applyAlignment="1">
      <alignment vertical="center"/>
    </xf>
    <xf numFmtId="43" fontId="20" fillId="0" borderId="38" xfId="244" applyFont="1" applyFill="1" applyBorder="1" applyAlignment="1">
      <alignment vertical="center"/>
    </xf>
    <xf numFmtId="43" fontId="20" fillId="0" borderId="1" xfId="45" applyFont="1" applyFill="1" applyBorder="1" applyAlignment="1">
      <alignment vertical="center"/>
    </xf>
    <xf numFmtId="43" fontId="20" fillId="0" borderId="36" xfId="244" applyFont="1" applyFill="1" applyBorder="1" applyAlignment="1">
      <alignment vertical="center"/>
    </xf>
    <xf numFmtId="43" fontId="5" fillId="0" borderId="0" xfId="1" applyFont="1" applyFill="1" applyAlignment="1">
      <alignment vertical="center"/>
    </xf>
    <xf numFmtId="43" fontId="5" fillId="0" borderId="1" xfId="1" applyFont="1" applyFill="1" applyBorder="1" applyAlignment="1">
      <alignment vertical="center"/>
    </xf>
    <xf numFmtId="43" fontId="5" fillId="0" borderId="12" xfId="1" applyFont="1" applyFill="1" applyBorder="1" applyAlignment="1">
      <alignment vertical="center"/>
    </xf>
    <xf numFmtId="43" fontId="20" fillId="0" borderId="1" xfId="1" applyFont="1" applyFill="1" applyBorder="1" applyAlignment="1">
      <alignment vertical="center"/>
    </xf>
    <xf numFmtId="43" fontId="20" fillId="0" borderId="12" xfId="1" applyFont="1" applyFill="1" applyBorder="1" applyAlignment="1">
      <alignment vertical="center"/>
    </xf>
    <xf numFmtId="43" fontId="19" fillId="0" borderId="3" xfId="1" applyFont="1" applyFill="1" applyBorder="1" applyAlignment="1">
      <alignment vertical="center"/>
    </xf>
    <xf numFmtId="43" fontId="19" fillId="0" borderId="4" xfId="1" applyFont="1" applyFill="1" applyBorder="1" applyAlignment="1">
      <alignment vertical="center"/>
    </xf>
    <xf numFmtId="43" fontId="5" fillId="0" borderId="7" xfId="1" applyFont="1" applyFill="1" applyBorder="1" applyAlignment="1">
      <alignment vertical="center"/>
    </xf>
    <xf numFmtId="43" fontId="5" fillId="0" borderId="13" xfId="1" applyFont="1" applyFill="1" applyBorder="1" applyAlignment="1">
      <alignment vertical="center"/>
    </xf>
    <xf numFmtId="43" fontId="6" fillId="0" borderId="3" xfId="1" applyFont="1" applyFill="1" applyBorder="1" applyAlignment="1">
      <alignment vertical="center"/>
    </xf>
    <xf numFmtId="43" fontId="6" fillId="0" borderId="4" xfId="1" applyFont="1" applyFill="1" applyBorder="1" applyAlignment="1">
      <alignment vertical="center"/>
    </xf>
    <xf numFmtId="43" fontId="6" fillId="0" borderId="0" xfId="1" applyFont="1" applyFill="1" applyBorder="1" applyAlignment="1">
      <alignment vertical="center"/>
    </xf>
    <xf numFmtId="43" fontId="6" fillId="0" borderId="28" xfId="1" applyFont="1" applyFill="1" applyBorder="1" applyAlignment="1">
      <alignment vertical="center"/>
    </xf>
    <xf numFmtId="43" fontId="6" fillId="0" borderId="29" xfId="1" applyFont="1" applyFill="1" applyBorder="1" applyAlignment="1">
      <alignment vertical="center"/>
    </xf>
    <xf numFmtId="43" fontId="6" fillId="0" borderId="1" xfId="1" applyFont="1" applyFill="1" applyBorder="1" applyAlignment="1">
      <alignment vertical="center"/>
    </xf>
    <xf numFmtId="43" fontId="6" fillId="0" borderId="7" xfId="1" applyFont="1" applyFill="1" applyBorder="1" applyAlignment="1">
      <alignment vertical="center"/>
    </xf>
    <xf numFmtId="43" fontId="20" fillId="0" borderId="15" xfId="246" applyFont="1" applyFill="1" applyBorder="1" applyAlignment="1">
      <alignment vertical="center"/>
    </xf>
    <xf numFmtId="43" fontId="6" fillId="0" borderId="40" xfId="1" applyFont="1" applyFill="1" applyBorder="1" applyAlignment="1">
      <alignment vertical="center"/>
    </xf>
    <xf numFmtId="43" fontId="19" fillId="0" borderId="0" xfId="1" applyFont="1" applyFill="1" applyAlignment="1">
      <alignment vertical="center"/>
    </xf>
    <xf numFmtId="43" fontId="9" fillId="0" borderId="0" xfId="1" applyFont="1" applyFill="1" applyAlignment="1">
      <alignment vertical="center"/>
    </xf>
    <xf numFmtId="43" fontId="8" fillId="0" borderId="0" xfId="1" applyFont="1" applyFill="1" applyAlignment="1">
      <alignment vertical="center"/>
    </xf>
    <xf numFmtId="43" fontId="18" fillId="0" borderId="0" xfId="1" applyFont="1" applyFill="1" applyAlignment="1">
      <alignment vertical="center"/>
    </xf>
    <xf numFmtId="43" fontId="7" fillId="0" borderId="0" xfId="1" applyFont="1" applyFill="1" applyAlignment="1">
      <alignment horizontal="right" vertical="center"/>
    </xf>
    <xf numFmtId="43" fontId="17" fillId="0" borderId="0" xfId="1" applyFont="1" applyFill="1" applyAlignment="1">
      <alignment vertical="center"/>
    </xf>
    <xf numFmtId="43" fontId="8" fillId="0" borderId="0" xfId="1" applyFont="1" applyFill="1" applyAlignment="1">
      <alignment horizontal="right" vertical="center"/>
    </xf>
    <xf numFmtId="43" fontId="5" fillId="0" borderId="0" xfId="1" applyFont="1" applyFill="1" applyBorder="1" applyAlignment="1">
      <alignment vertical="center"/>
    </xf>
    <xf numFmtId="0" fontId="6" fillId="0" borderId="18" xfId="0" applyFont="1" applyFill="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0" xfId="0" applyFont="1" applyFill="1" applyAlignment="1">
      <alignment vertical="center"/>
    </xf>
    <xf numFmtId="0" fontId="5" fillId="0" borderId="1"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32" xfId="0" applyFont="1" applyFill="1" applyBorder="1" applyAlignment="1">
      <alignment vertical="center"/>
    </xf>
    <xf numFmtId="0" fontId="27" fillId="0" borderId="1" xfId="0" applyFont="1" applyFill="1" applyBorder="1" applyAlignment="1">
      <alignment vertical="center" wrapText="1"/>
    </xf>
    <xf numFmtId="43" fontId="5" fillId="0" borderId="0" xfId="0" applyNumberFormat="1" applyFont="1" applyFill="1" applyAlignment="1">
      <alignment vertical="center"/>
    </xf>
    <xf numFmtId="43" fontId="20" fillId="0" borderId="0" xfId="0" applyNumberFormat="1" applyFont="1" applyFill="1" applyAlignment="1">
      <alignment vertical="center"/>
    </xf>
    <xf numFmtId="0" fontId="5" fillId="0" borderId="28" xfId="0" applyFont="1" applyFill="1" applyBorder="1" applyAlignment="1">
      <alignment horizontal="center" vertical="center" wrapText="1"/>
    </xf>
    <xf numFmtId="0" fontId="5" fillId="0" borderId="7" xfId="0" applyFont="1" applyFill="1" applyBorder="1" applyAlignment="1">
      <alignment vertical="center" wrapText="1"/>
    </xf>
    <xf numFmtId="0" fontId="9" fillId="0" borderId="7" xfId="0" applyFont="1" applyFill="1" applyBorder="1" applyAlignment="1">
      <alignment horizontal="center" vertical="center" wrapText="1"/>
    </xf>
    <xf numFmtId="0" fontId="6" fillId="0" borderId="23" xfId="0" applyFont="1" applyFill="1" applyBorder="1" applyAlignment="1">
      <alignment vertical="center"/>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5" xfId="0" applyFont="1" applyFill="1" applyBorder="1" applyAlignment="1">
      <alignment vertical="center"/>
    </xf>
    <xf numFmtId="0" fontId="5" fillId="0" borderId="6" xfId="0" applyFont="1" applyFill="1" applyBorder="1" applyAlignment="1">
      <alignment horizontal="left" vertical="center" wrapText="1"/>
    </xf>
    <xf numFmtId="0" fontId="6" fillId="0" borderId="9" xfId="0" applyFont="1" applyFill="1" applyBorder="1" applyAlignment="1">
      <alignment vertical="center"/>
    </xf>
    <xf numFmtId="0" fontId="6" fillId="0" borderId="10" xfId="0" applyFont="1" applyFill="1" applyBorder="1" applyAlignment="1">
      <alignment vertical="center" wrapText="1"/>
    </xf>
    <xf numFmtId="0" fontId="6" fillId="0" borderId="10" xfId="0" applyFont="1" applyFill="1" applyBorder="1" applyAlignment="1">
      <alignment horizontal="center" vertical="center" wrapText="1"/>
    </xf>
    <xf numFmtId="43" fontId="19" fillId="0" borderId="8" xfId="0" applyNumberFormat="1" applyFont="1" applyFill="1" applyBorder="1" applyAlignment="1">
      <alignment vertical="center"/>
    </xf>
    <xf numFmtId="43" fontId="8" fillId="0" borderId="0" xfId="0" applyNumberFormat="1" applyFont="1" applyFill="1" applyAlignment="1">
      <alignment vertical="center"/>
    </xf>
    <xf numFmtId="0" fontId="6" fillId="0" borderId="0" xfId="0" applyFont="1" applyFill="1" applyAlignment="1">
      <alignment vertical="center"/>
    </xf>
    <xf numFmtId="43" fontId="16" fillId="0" borderId="0" xfId="2" applyNumberFormat="1" applyFont="1" applyFill="1" applyAlignment="1">
      <alignment horizontal="center" vertical="center"/>
    </xf>
    <xf numFmtId="43" fontId="20" fillId="0" borderId="0" xfId="0" applyNumberFormat="1" applyFont="1" applyFill="1" applyAlignment="1">
      <alignment horizontal="center" vertical="center"/>
    </xf>
    <xf numFmtId="43" fontId="7" fillId="0" borderId="24" xfId="1" applyFont="1" applyFill="1" applyBorder="1" applyAlignment="1">
      <alignment vertical="center"/>
    </xf>
    <xf numFmtId="0" fontId="31" fillId="0" borderId="1" xfId="0" applyFont="1" applyFill="1" applyBorder="1" applyAlignment="1">
      <alignment vertical="center" wrapText="1"/>
    </xf>
    <xf numFmtId="43" fontId="20" fillId="0" borderId="7" xfId="45" applyFont="1" applyFill="1" applyBorder="1" applyAlignment="1">
      <alignment vertical="center"/>
    </xf>
    <xf numFmtId="43" fontId="20" fillId="0" borderId="39" xfId="244" applyFont="1" applyFill="1" applyBorder="1" applyAlignment="1">
      <alignment vertical="center"/>
    </xf>
    <xf numFmtId="164" fontId="5" fillId="0" borderId="0" xfId="0" applyNumberFormat="1" applyFont="1" applyFill="1" applyAlignment="1">
      <alignment vertical="center"/>
    </xf>
    <xf numFmtId="0" fontId="15" fillId="0" borderId="1" xfId="0" applyFont="1" applyFill="1" applyBorder="1" applyAlignment="1">
      <alignment vertical="center" wrapText="1"/>
    </xf>
    <xf numFmtId="0" fontId="5" fillId="0" borderId="28" xfId="0" applyFont="1" applyFill="1" applyBorder="1" applyAlignment="1">
      <alignment horizontal="center" wrapText="1"/>
    </xf>
    <xf numFmtId="43" fontId="5" fillId="0" borderId="24" xfId="1" applyFont="1" applyFill="1" applyBorder="1" applyAlignment="1"/>
    <xf numFmtId="43" fontId="5" fillId="0" borderId="25" xfId="1" applyFont="1" applyFill="1" applyBorder="1" applyAlignment="1"/>
    <xf numFmtId="43" fontId="5" fillId="0" borderId="12" xfId="1" applyFont="1" applyFill="1" applyBorder="1" applyAlignment="1"/>
    <xf numFmtId="43" fontId="32" fillId="0" borderId="0" xfId="0" applyNumberFormat="1" applyFont="1" applyFill="1" applyAlignment="1">
      <alignment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43" fontId="26" fillId="0" borderId="0" xfId="1" applyFont="1" applyFill="1" applyAlignment="1">
      <alignment vertical="center"/>
    </xf>
    <xf numFmtId="43" fontId="21" fillId="0" borderId="0" xfId="1" applyFont="1" applyFill="1" applyAlignment="1">
      <alignment vertical="center"/>
    </xf>
    <xf numFmtId="0" fontId="21" fillId="0" borderId="0" xfId="0" applyFont="1" applyFill="1" applyAlignment="1">
      <alignment vertical="center"/>
    </xf>
    <xf numFmtId="43" fontId="26" fillId="0" borderId="0" xfId="1" applyFont="1" applyFill="1" applyAlignment="1">
      <alignment horizontal="center" vertical="center"/>
    </xf>
    <xf numFmtId="43" fontId="21" fillId="0" borderId="0" xfId="1" applyFont="1" applyFill="1" applyAlignment="1">
      <alignment horizontal="center" vertical="center"/>
    </xf>
    <xf numFmtId="0" fontId="26" fillId="0" borderId="0" xfId="0" applyFont="1" applyFill="1" applyAlignment="1">
      <alignment horizontal="left" vertical="center"/>
    </xf>
    <xf numFmtId="0" fontId="21" fillId="0" borderId="0" xfId="0" quotePrefix="1" applyFont="1" applyFill="1" applyAlignment="1">
      <alignment horizontal="right" vertical="center"/>
    </xf>
    <xf numFmtId="0" fontId="18" fillId="0" borderId="3" xfId="0" applyFont="1" applyFill="1" applyBorder="1" applyAlignment="1">
      <alignment horizontal="center" vertical="center" wrapText="1"/>
    </xf>
    <xf numFmtId="0" fontId="5" fillId="0" borderId="5" xfId="0" applyFont="1" applyFill="1" applyBorder="1" applyAlignment="1">
      <alignment vertical="center"/>
    </xf>
    <xf numFmtId="43" fontId="5" fillId="0" borderId="6" xfId="1" applyFont="1" applyFill="1" applyBorder="1" applyAlignment="1">
      <alignment vertical="center"/>
    </xf>
    <xf numFmtId="43" fontId="5" fillId="0" borderId="21" xfId="1" applyFont="1" applyFill="1" applyBorder="1" applyAlignment="1">
      <alignment vertical="center"/>
    </xf>
    <xf numFmtId="43" fontId="5" fillId="0" borderId="11" xfId="1" applyFont="1" applyFill="1" applyBorder="1" applyAlignment="1">
      <alignment vertical="center"/>
    </xf>
    <xf numFmtId="0" fontId="5" fillId="0" borderId="30" xfId="0" applyFont="1" applyFill="1" applyBorder="1" applyAlignment="1">
      <alignment vertical="center"/>
    </xf>
    <xf numFmtId="43" fontId="5" fillId="0" borderId="22" xfId="1" applyFont="1" applyFill="1" applyBorder="1" applyAlignment="1">
      <alignment vertical="center"/>
    </xf>
    <xf numFmtId="0" fontId="5" fillId="0" borderId="31" xfId="0" applyFont="1" applyFill="1" applyBorder="1" applyAlignment="1">
      <alignment vertical="center"/>
    </xf>
    <xf numFmtId="43" fontId="20" fillId="0" borderId="7" xfId="244" applyFont="1" applyFill="1" applyBorder="1" applyAlignment="1">
      <alignment vertical="center"/>
    </xf>
    <xf numFmtId="0" fontId="15" fillId="0" borderId="24" xfId="0" applyFont="1" applyFill="1" applyBorder="1" applyAlignment="1">
      <alignment vertical="center"/>
    </xf>
    <xf numFmtId="0" fontId="9" fillId="0" borderId="35" xfId="0" applyFont="1" applyFill="1" applyBorder="1" applyAlignment="1">
      <alignment horizontal="center" vertical="center" wrapText="1"/>
    </xf>
    <xf numFmtId="43" fontId="20" fillId="0" borderId="15" xfId="244" applyFont="1" applyFill="1" applyBorder="1" applyAlignment="1">
      <alignment vertical="center"/>
    </xf>
    <xf numFmtId="43" fontId="5" fillId="0" borderId="24" xfId="1" applyFont="1" applyFill="1" applyBorder="1" applyAlignment="1">
      <alignment vertical="center"/>
    </xf>
    <xf numFmtId="0" fontId="5" fillId="0" borderId="9" xfId="0" applyFont="1" applyFill="1" applyBorder="1" applyAlignment="1">
      <alignment vertical="center"/>
    </xf>
    <xf numFmtId="0" fontId="6" fillId="0" borderId="19" xfId="0" applyFont="1" applyFill="1" applyBorder="1" applyAlignment="1">
      <alignment horizontal="center" vertical="center" wrapText="1"/>
    </xf>
    <xf numFmtId="43" fontId="7" fillId="0" borderId="3" xfId="1" applyFont="1" applyFill="1" applyBorder="1" applyAlignment="1">
      <alignment vertical="center"/>
    </xf>
    <xf numFmtId="43" fontId="7" fillId="0" borderId="4" xfId="1" applyFont="1" applyFill="1" applyBorder="1" applyAlignment="1">
      <alignment vertical="center"/>
    </xf>
    <xf numFmtId="43" fontId="5" fillId="0" borderId="28" xfId="1" applyFont="1" applyFill="1" applyBorder="1" applyAlignment="1">
      <alignment vertical="center"/>
    </xf>
    <xf numFmtId="43" fontId="5" fillId="0" borderId="29" xfId="1" applyFont="1" applyFill="1" applyBorder="1" applyAlignment="1">
      <alignment vertical="center"/>
    </xf>
    <xf numFmtId="0" fontId="6" fillId="0" borderId="17" xfId="0" applyFont="1" applyFill="1" applyBorder="1" applyAlignment="1">
      <alignment vertical="center"/>
    </xf>
    <xf numFmtId="43" fontId="20" fillId="0" borderId="36" xfId="45" applyFont="1" applyFill="1" applyBorder="1" applyAlignment="1">
      <alignment vertical="center"/>
    </xf>
    <xf numFmtId="43" fontId="20" fillId="0" borderId="38" xfId="45" applyFont="1" applyFill="1" applyBorder="1" applyAlignment="1">
      <alignment vertical="center"/>
    </xf>
    <xf numFmtId="43" fontId="20" fillId="0" borderId="15" xfId="45" applyFont="1" applyFill="1" applyBorder="1" applyAlignment="1">
      <alignment vertical="center"/>
    </xf>
    <xf numFmtId="43" fontId="20" fillId="0" borderId="37" xfId="45" applyFont="1" applyFill="1" applyBorder="1" applyAlignment="1">
      <alignment vertical="center"/>
    </xf>
    <xf numFmtId="0" fontId="9" fillId="0" borderId="2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0" xfId="146" applyFont="1" applyFill="1" applyAlignment="1">
      <alignment vertical="center"/>
    </xf>
    <xf numFmtId="43" fontId="10" fillId="0" borderId="0" xfId="45" applyFont="1" applyFill="1" applyAlignment="1">
      <alignment vertical="center"/>
    </xf>
    <xf numFmtId="0" fontId="33" fillId="0" borderId="0" xfId="146" applyFont="1" applyFill="1" applyAlignment="1">
      <alignment vertical="center"/>
    </xf>
    <xf numFmtId="43" fontId="34" fillId="0" borderId="0" xfId="146" applyNumberFormat="1" applyFont="1" applyFill="1" applyAlignment="1">
      <alignment vertical="center"/>
    </xf>
    <xf numFmtId="43" fontId="35" fillId="0" borderId="0" xfId="146" applyNumberFormat="1" applyFont="1" applyFill="1" applyAlignment="1">
      <alignment vertical="center"/>
    </xf>
    <xf numFmtId="0" fontId="36" fillId="0" borderId="0" xfId="146" applyFont="1" applyFill="1" applyAlignment="1">
      <alignment vertical="center"/>
    </xf>
    <xf numFmtId="0" fontId="22" fillId="0" borderId="0" xfId="146" applyFont="1" applyFill="1" applyAlignment="1">
      <alignment vertical="center"/>
    </xf>
    <xf numFmtId="0" fontId="16" fillId="0" borderId="0" xfId="230" applyFont="1" applyFill="1" applyAlignment="1">
      <alignment vertical="center"/>
    </xf>
    <xf numFmtId="0" fontId="35" fillId="0" borderId="0" xfId="230" applyFont="1" applyFill="1" applyAlignment="1">
      <alignment horizontal="center" vertical="center"/>
    </xf>
    <xf numFmtId="0" fontId="16" fillId="0" borderId="0" xfId="230" applyFont="1" applyFill="1" applyAlignment="1">
      <alignment horizontal="center" vertical="center"/>
    </xf>
    <xf numFmtId="43" fontId="16" fillId="0" borderId="0" xfId="230" applyNumberFormat="1" applyFont="1" applyFill="1" applyAlignment="1">
      <alignment horizontal="center" vertical="center"/>
    </xf>
    <xf numFmtId="0" fontId="36" fillId="0" borderId="0" xfId="230" applyFont="1" applyFill="1" applyAlignment="1">
      <alignment horizontal="center" vertical="center"/>
    </xf>
    <xf numFmtId="0" fontId="22" fillId="0" borderId="0" xfId="146" applyFont="1" applyFill="1" applyBorder="1" applyAlignment="1">
      <alignment vertical="center"/>
    </xf>
    <xf numFmtId="0" fontId="34" fillId="0" borderId="0" xfId="230" applyFont="1" applyFill="1" applyAlignment="1">
      <alignment vertical="center"/>
    </xf>
    <xf numFmtId="43" fontId="36" fillId="0" borderId="0" xfId="230" applyNumberFormat="1" applyFont="1" applyFill="1" applyAlignment="1">
      <alignment vertical="center"/>
    </xf>
    <xf numFmtId="0" fontId="10" fillId="0" borderId="0" xfId="230" applyFont="1" applyFill="1" applyAlignment="1">
      <alignment vertical="center"/>
    </xf>
    <xf numFmtId="43" fontId="10" fillId="0" borderId="0" xfId="183" applyFont="1" applyFill="1" applyAlignment="1">
      <alignment horizontal="left" vertical="center"/>
    </xf>
    <xf numFmtId="0" fontId="37" fillId="0" borderId="0" xfId="230" applyFont="1" applyFill="1" applyBorder="1" applyAlignment="1">
      <alignment vertical="center"/>
    </xf>
    <xf numFmtId="0" fontId="10" fillId="0" borderId="0" xfId="230" applyFont="1" applyFill="1" applyBorder="1"/>
    <xf numFmtId="0" fontId="16" fillId="0" borderId="0" xfId="146" applyFont="1" applyFill="1" applyAlignment="1">
      <alignment vertical="center"/>
    </xf>
    <xf numFmtId="0" fontId="16" fillId="0" borderId="0" xfId="146" applyFont="1" applyFill="1" applyAlignment="1">
      <alignment horizontal="center" vertical="center"/>
    </xf>
    <xf numFmtId="0" fontId="39" fillId="0" borderId="0" xfId="266" applyNumberFormat="1" applyFont="1" applyFill="1" applyAlignment="1">
      <alignment vertical="justify" wrapText="1"/>
    </xf>
    <xf numFmtId="0" fontId="39" fillId="0" borderId="0" xfId="266" applyNumberFormat="1" applyFont="1" applyFill="1" applyAlignment="1">
      <alignment horizontal="center" vertical="justify" wrapText="1"/>
    </xf>
    <xf numFmtId="0" fontId="39" fillId="0" borderId="0" xfId="266" applyFont="1" applyFill="1" applyAlignment="1">
      <alignment vertical="justify" wrapText="1"/>
    </xf>
    <xf numFmtId="0" fontId="43" fillId="0" borderId="0" xfId="146" applyFont="1" applyFill="1" applyAlignment="1">
      <alignment vertical="center"/>
    </xf>
    <xf numFmtId="0" fontId="10" fillId="0" borderId="0" xfId="146" applyFont="1" applyFill="1" applyAlignment="1">
      <alignment vertical="center" wrapText="1"/>
    </xf>
    <xf numFmtId="0" fontId="44" fillId="0" borderId="0" xfId="146" applyFont="1" applyFill="1" applyAlignment="1">
      <alignment vertical="center"/>
    </xf>
    <xf numFmtId="0" fontId="20" fillId="0" borderId="0" xfId="146" applyFont="1" applyFill="1" applyAlignment="1">
      <alignment vertical="center"/>
    </xf>
    <xf numFmtId="43" fontId="20" fillId="0" borderId="0" xfId="45" applyFont="1" applyFill="1" applyAlignment="1">
      <alignment vertical="center"/>
    </xf>
    <xf numFmtId="43" fontId="45" fillId="0" borderId="0" xfId="146" applyNumberFormat="1" applyFont="1" applyFill="1" applyAlignment="1">
      <alignment vertical="center"/>
    </xf>
    <xf numFmtId="43" fontId="19" fillId="0" borderId="0" xfId="146" applyNumberFormat="1" applyFont="1" applyFill="1" applyAlignment="1">
      <alignment vertical="center"/>
    </xf>
    <xf numFmtId="0" fontId="46" fillId="0" borderId="0" xfId="146" applyFont="1" applyFill="1" applyAlignment="1">
      <alignment vertical="center"/>
    </xf>
    <xf numFmtId="0" fontId="43" fillId="0" borderId="0" xfId="146" applyFont="1" applyFill="1" applyAlignment="1">
      <alignment horizontal="left" vertical="center"/>
    </xf>
    <xf numFmtId="0" fontId="47" fillId="0" borderId="0" xfId="146" applyFont="1" applyFill="1" applyAlignment="1">
      <alignment vertical="center"/>
    </xf>
    <xf numFmtId="0" fontId="48" fillId="0" borderId="0" xfId="146" applyFont="1" applyFill="1" applyAlignment="1">
      <alignment vertical="center"/>
    </xf>
    <xf numFmtId="0" fontId="19" fillId="0" borderId="0" xfId="146" applyFont="1" applyFill="1" applyAlignment="1">
      <alignment vertical="center"/>
    </xf>
    <xf numFmtId="165" fontId="20" fillId="0" borderId="0" xfId="45" applyNumberFormat="1" applyFont="1" applyFill="1" applyAlignment="1">
      <alignment vertical="center"/>
    </xf>
    <xf numFmtId="43" fontId="46" fillId="0" borderId="0" xfId="146" applyNumberFormat="1" applyFont="1" applyFill="1" applyBorder="1" applyAlignment="1">
      <alignment vertical="center"/>
    </xf>
    <xf numFmtId="0" fontId="48" fillId="0" borderId="0" xfId="146" quotePrefix="1" applyFont="1" applyFill="1" applyBorder="1" applyAlignment="1">
      <alignment vertical="center"/>
    </xf>
    <xf numFmtId="0" fontId="5" fillId="0" borderId="0" xfId="146" applyFont="1" applyFill="1"/>
    <xf numFmtId="0" fontId="19" fillId="0" borderId="0" xfId="146" applyFont="1" applyFill="1" applyAlignment="1">
      <alignment horizontal="left" vertical="center" wrapText="1"/>
    </xf>
    <xf numFmtId="43" fontId="19" fillId="0" borderId="0" xfId="146" applyNumberFormat="1" applyFont="1" applyFill="1" applyBorder="1" applyAlignment="1">
      <alignment vertical="center"/>
    </xf>
    <xf numFmtId="0" fontId="49" fillId="0" borderId="0" xfId="146" quotePrefix="1" applyFont="1" applyFill="1" applyAlignment="1">
      <alignment vertical="center"/>
    </xf>
    <xf numFmtId="0" fontId="18" fillId="0" borderId="0" xfId="146" applyFont="1" applyFill="1"/>
    <xf numFmtId="0" fontId="50" fillId="0" borderId="0" xfId="146" applyFont="1" applyFill="1" applyAlignment="1">
      <alignment vertical="center"/>
    </xf>
    <xf numFmtId="43" fontId="33" fillId="0" borderId="0" xfId="45" applyFont="1" applyFill="1" applyAlignment="1">
      <alignment vertical="center"/>
    </xf>
    <xf numFmtId="165" fontId="10" fillId="0" borderId="0" xfId="45" applyNumberFormat="1" applyFont="1" applyFill="1" applyAlignment="1">
      <alignment vertical="center"/>
    </xf>
    <xf numFmtId="43" fontId="52" fillId="0" borderId="0" xfId="267" applyFont="1" applyFill="1" applyBorder="1"/>
    <xf numFmtId="0" fontId="10" fillId="0" borderId="0" xfId="45" applyNumberFormat="1" applyFont="1" applyFill="1" applyAlignment="1">
      <alignment horizontal="center" vertical="center"/>
    </xf>
    <xf numFmtId="43" fontId="35" fillId="0" borderId="0" xfId="146" applyNumberFormat="1" applyFont="1" applyFill="1" applyBorder="1" applyAlignment="1">
      <alignment vertical="center"/>
    </xf>
    <xf numFmtId="43" fontId="0" fillId="0" borderId="0" xfId="45" applyFont="1" applyFill="1" applyAlignment="1">
      <alignment vertical="center"/>
    </xf>
    <xf numFmtId="43" fontId="10" fillId="0" borderId="0" xfId="146" applyNumberFormat="1" applyFont="1" applyFill="1" applyAlignment="1">
      <alignment vertical="center"/>
    </xf>
    <xf numFmtId="0" fontId="53" fillId="0" borderId="0" xfId="146" applyFont="1" applyFill="1" applyAlignment="1">
      <alignment vertical="center"/>
    </xf>
    <xf numFmtId="43" fontId="16" fillId="0" borderId="0" xfId="146" applyNumberFormat="1" applyFont="1" applyFill="1" applyAlignment="1">
      <alignment vertical="center"/>
    </xf>
    <xf numFmtId="0" fontId="16" fillId="0" borderId="0" xfId="266" applyFont="1" applyFill="1" applyAlignment="1">
      <alignment vertical="center"/>
    </xf>
    <xf numFmtId="0" fontId="10" fillId="0" borderId="0" xfId="135" applyFont="1" applyFill="1" applyBorder="1" applyAlignment="1">
      <alignment horizontal="center" vertical="center"/>
    </xf>
    <xf numFmtId="43" fontId="55" fillId="0" borderId="0" xfId="135" applyNumberFormat="1" applyFont="1" applyFill="1" applyBorder="1" applyAlignment="1">
      <alignment vertical="center"/>
    </xf>
    <xf numFmtId="43" fontId="56" fillId="0" borderId="0" xfId="407" applyFont="1" applyFill="1" applyBorder="1"/>
    <xf numFmtId="0" fontId="57" fillId="0" borderId="0" xfId="266" applyFont="1" applyFill="1" applyBorder="1"/>
    <xf numFmtId="0" fontId="58" fillId="0" borderId="0" xfId="266" applyFont="1" applyFill="1" applyAlignment="1">
      <alignment vertical="center"/>
    </xf>
    <xf numFmtId="43" fontId="60" fillId="0" borderId="7" xfId="2" applyNumberFormat="1" applyFont="1" applyFill="1" applyBorder="1" applyAlignment="1">
      <alignment horizontal="center" vertical="center"/>
    </xf>
    <xf numFmtId="43" fontId="60" fillId="0" borderId="24" xfId="2" applyNumberFormat="1" applyFont="1" applyFill="1" applyBorder="1" applyAlignment="1">
      <alignment horizontal="center" vertical="center"/>
    </xf>
    <xf numFmtId="43" fontId="61" fillId="0" borderId="24" xfId="2" applyNumberFormat="1" applyFont="1" applyFill="1" applyBorder="1" applyAlignment="1">
      <alignment horizontal="center" vertical="center"/>
    </xf>
    <xf numFmtId="43" fontId="60" fillId="0" borderId="6" xfId="470" quotePrefix="1" applyNumberFormat="1" applyFont="1" applyFill="1" applyBorder="1" applyAlignment="1">
      <alignment horizontal="center" vertical="center"/>
    </xf>
    <xf numFmtId="0" fontId="62" fillId="0" borderId="1" xfId="449" applyFont="1" applyFill="1" applyBorder="1" applyAlignment="1">
      <alignment horizontal="center" vertical="center"/>
    </xf>
    <xf numFmtId="43" fontId="62" fillId="0" borderId="1" xfId="33" applyNumberFormat="1" applyFont="1" applyFill="1" applyBorder="1" applyAlignment="1">
      <alignment vertical="center"/>
    </xf>
    <xf numFmtId="43" fontId="62" fillId="0" borderId="12" xfId="33" applyNumberFormat="1" applyFont="1" applyFill="1" applyBorder="1" applyAlignment="1">
      <alignment vertical="center"/>
    </xf>
    <xf numFmtId="0" fontId="62" fillId="0" borderId="18" xfId="449" applyFont="1" applyFill="1" applyBorder="1" applyAlignment="1">
      <alignment vertical="center"/>
    </xf>
    <xf numFmtId="0" fontId="63" fillId="0" borderId="1" xfId="266" applyFont="1" applyFill="1" applyBorder="1" applyAlignment="1">
      <alignment horizontal="left"/>
    </xf>
    <xf numFmtId="0" fontId="64" fillId="0" borderId="1" xfId="266" applyFont="1" applyFill="1" applyBorder="1" applyAlignment="1">
      <alignment horizontal="left"/>
    </xf>
    <xf numFmtId="0" fontId="62" fillId="0" borderId="1" xfId="135" applyFont="1" applyFill="1" applyBorder="1" applyAlignment="1">
      <alignment vertical="center"/>
    </xf>
    <xf numFmtId="0" fontId="63" fillId="0" borderId="1" xfId="266" applyFont="1" applyFill="1" applyBorder="1"/>
    <xf numFmtId="0" fontId="62" fillId="0" borderId="44" xfId="449" applyFont="1" applyFill="1" applyBorder="1" applyAlignment="1">
      <alignment vertical="center"/>
    </xf>
    <xf numFmtId="0" fontId="63" fillId="0" borderId="45" xfId="266" applyFont="1" applyFill="1" applyBorder="1" applyAlignment="1">
      <alignment horizontal="left"/>
    </xf>
    <xf numFmtId="0" fontId="64" fillId="0" borderId="45" xfId="266" applyFont="1" applyFill="1" applyBorder="1" applyAlignment="1">
      <alignment horizontal="left"/>
    </xf>
    <xf numFmtId="0" fontId="62" fillId="0" borderId="45" xfId="135" applyFont="1" applyFill="1" applyBorder="1" applyAlignment="1">
      <alignment vertical="center"/>
    </xf>
    <xf numFmtId="0" fontId="63" fillId="0" borderId="36" xfId="266" applyFont="1" applyFill="1" applyBorder="1"/>
    <xf numFmtId="0" fontId="62" fillId="0" borderId="30" xfId="449" applyFont="1" applyFill="1" applyBorder="1" applyAlignment="1">
      <alignment vertical="center"/>
    </xf>
    <xf numFmtId="0" fontId="63" fillId="0" borderId="7" xfId="266" applyFont="1" applyFill="1" applyBorder="1" applyAlignment="1">
      <alignment horizontal="left"/>
    </xf>
    <xf numFmtId="0" fontId="64" fillId="0" borderId="7" xfId="266" applyFont="1" applyFill="1" applyBorder="1" applyAlignment="1">
      <alignment horizontal="left"/>
    </xf>
    <xf numFmtId="0" fontId="62" fillId="0" borderId="7" xfId="135" applyFont="1" applyFill="1" applyBorder="1" applyAlignment="1">
      <alignment vertical="center"/>
    </xf>
    <xf numFmtId="0" fontId="63" fillId="0" borderId="7" xfId="266" applyFont="1" applyFill="1" applyBorder="1"/>
    <xf numFmtId="164" fontId="57" fillId="0" borderId="0" xfId="266" applyNumberFormat="1" applyFont="1" applyFill="1" applyBorder="1"/>
    <xf numFmtId="43" fontId="65" fillId="0" borderId="0" xfId="407" applyFont="1" applyFill="1" applyBorder="1"/>
    <xf numFmtId="43" fontId="62" fillId="0" borderId="1" xfId="135" applyNumberFormat="1" applyFont="1" applyFill="1" applyBorder="1" applyAlignment="1">
      <alignment vertical="center"/>
    </xf>
    <xf numFmtId="43" fontId="62" fillId="0" borderId="12" xfId="135" applyNumberFormat="1" applyFont="1" applyFill="1" applyBorder="1" applyAlignment="1">
      <alignment vertical="center"/>
    </xf>
    <xf numFmtId="43" fontId="66" fillId="0" borderId="0" xfId="407" applyFont="1" applyFill="1" applyBorder="1"/>
    <xf numFmtId="0" fontId="62" fillId="0" borderId="1" xfId="135" applyFont="1" applyFill="1" applyBorder="1" applyAlignment="1">
      <alignment horizontal="center" vertical="center"/>
    </xf>
    <xf numFmtId="43" fontId="68" fillId="0" borderId="1" xfId="135" applyNumberFormat="1" applyFont="1" applyFill="1" applyBorder="1" applyAlignment="1">
      <alignment vertical="center"/>
    </xf>
    <xf numFmtId="43" fontId="68" fillId="0" borderId="12" xfId="135" applyNumberFormat="1" applyFont="1" applyFill="1" applyBorder="1" applyAlignment="1">
      <alignment vertical="center"/>
    </xf>
    <xf numFmtId="0" fontId="69" fillId="0" borderId="46" xfId="490" applyFont="1" applyFill="1" applyBorder="1" applyAlignment="1">
      <alignment horizontal="left" vertical="center"/>
    </xf>
    <xf numFmtId="0" fontId="69" fillId="0" borderId="1" xfId="449" applyFont="1" applyFill="1" applyBorder="1" applyAlignment="1">
      <alignment vertical="center"/>
    </xf>
    <xf numFmtId="0" fontId="69" fillId="0" borderId="22" xfId="449" applyFont="1" applyFill="1" applyBorder="1" applyAlignment="1">
      <alignment vertical="center"/>
    </xf>
    <xf numFmtId="0" fontId="62" fillId="0" borderId="1" xfId="266" applyFont="1" applyFill="1" applyBorder="1" applyAlignment="1">
      <alignment horizontal="center" vertical="center"/>
    </xf>
    <xf numFmtId="0" fontId="62" fillId="0" borderId="44" xfId="490" applyFont="1" applyFill="1" applyBorder="1" applyAlignment="1">
      <alignment horizontal="left" vertical="center"/>
    </xf>
    <xf numFmtId="0" fontId="63" fillId="0" borderId="22" xfId="266" applyFont="1" applyFill="1" applyBorder="1" applyAlignment="1"/>
    <xf numFmtId="43" fontId="62" fillId="0" borderId="47" xfId="135" applyNumberFormat="1" applyFont="1" applyFill="1" applyBorder="1" applyAlignment="1">
      <alignment vertical="center"/>
    </xf>
    <xf numFmtId="0" fontId="62" fillId="0" borderId="1" xfId="449" applyFont="1" applyFill="1" applyBorder="1" applyAlignment="1">
      <alignment vertical="center"/>
    </xf>
    <xf numFmtId="0" fontId="62" fillId="0" borderId="22" xfId="449" applyFont="1" applyFill="1" applyBorder="1" applyAlignment="1">
      <alignment vertical="center"/>
    </xf>
    <xf numFmtId="0" fontId="62" fillId="0" borderId="18" xfId="266" applyFont="1" applyFill="1" applyBorder="1" applyAlignment="1">
      <alignment horizontal="left" vertical="center"/>
    </xf>
    <xf numFmtId="0" fontId="62" fillId="0" borderId="30" xfId="266" applyFont="1" applyFill="1" applyBorder="1" applyAlignment="1">
      <alignment horizontal="left" vertical="center"/>
    </xf>
    <xf numFmtId="0" fontId="70" fillId="0" borderId="1" xfId="266" applyFont="1" applyFill="1" applyBorder="1" applyAlignment="1">
      <alignment horizontal="left"/>
    </xf>
    <xf numFmtId="0" fontId="39" fillId="0" borderId="1" xfId="266" applyFont="1" applyFill="1" applyBorder="1" applyAlignment="1">
      <alignment horizontal="left"/>
    </xf>
    <xf numFmtId="0" fontId="10" fillId="0" borderId="1" xfId="135" applyFont="1" applyFill="1" applyBorder="1" applyAlignment="1">
      <alignment vertical="center"/>
    </xf>
    <xf numFmtId="0" fontId="70" fillId="0" borderId="1" xfId="266" applyFont="1" applyFill="1" applyBorder="1"/>
    <xf numFmtId="0" fontId="62" fillId="0" borderId="6" xfId="135" applyFont="1" applyFill="1" applyBorder="1" applyAlignment="1">
      <alignment horizontal="center" vertical="center"/>
    </xf>
    <xf numFmtId="43" fontId="62" fillId="0" borderId="6" xfId="135" applyNumberFormat="1" applyFont="1" applyFill="1" applyBorder="1" applyAlignment="1">
      <alignment vertical="center"/>
    </xf>
    <xf numFmtId="43" fontId="62" fillId="0" borderId="11" xfId="135" applyNumberFormat="1" applyFont="1" applyFill="1" applyBorder="1" applyAlignment="1">
      <alignment vertical="center"/>
    </xf>
    <xf numFmtId="0" fontId="63" fillId="0" borderId="43" xfId="266" applyFont="1" applyFill="1" applyBorder="1" applyAlignment="1">
      <alignment horizontal="left"/>
    </xf>
    <xf numFmtId="0" fontId="64" fillId="0" borderId="43" xfId="266" applyFont="1" applyFill="1" applyBorder="1" applyAlignment="1">
      <alignment horizontal="left"/>
    </xf>
    <xf numFmtId="0" fontId="62" fillId="0" borderId="43" xfId="135" applyFont="1" applyFill="1" applyBorder="1" applyAlignment="1">
      <alignment vertical="center"/>
    </xf>
    <xf numFmtId="0" fontId="63" fillId="0" borderId="38" xfId="266" applyFont="1" applyFill="1" applyBorder="1" applyAlignment="1"/>
    <xf numFmtId="0" fontId="69" fillId="0" borderId="44" xfId="490" applyFont="1" applyFill="1" applyBorder="1" applyAlignment="1">
      <alignment horizontal="left" vertical="center"/>
    </xf>
    <xf numFmtId="0" fontId="71" fillId="0" borderId="1" xfId="266" applyFont="1" applyFill="1" applyBorder="1" applyAlignment="1">
      <alignment horizontal="left"/>
    </xf>
    <xf numFmtId="0" fontId="72" fillId="0" borderId="1" xfId="266" applyFont="1" applyFill="1" applyBorder="1" applyAlignment="1">
      <alignment horizontal="left"/>
    </xf>
    <xf numFmtId="0" fontId="71" fillId="0" borderId="1" xfId="266" applyFont="1" applyFill="1" applyBorder="1" applyAlignment="1"/>
    <xf numFmtId="43" fontId="62" fillId="0" borderId="1" xfId="449" applyNumberFormat="1" applyFont="1" applyFill="1" applyBorder="1" applyAlignment="1">
      <alignment vertical="center"/>
    </xf>
    <xf numFmtId="43" fontId="62" fillId="0" borderId="12" xfId="449" applyNumberFormat="1" applyFont="1" applyFill="1" applyBorder="1" applyAlignment="1">
      <alignment vertical="center"/>
    </xf>
    <xf numFmtId="0" fontId="70" fillId="0" borderId="1" xfId="266" applyFont="1" applyFill="1" applyBorder="1" applyAlignment="1"/>
    <xf numFmtId="0" fontId="62" fillId="0" borderId="0" xfId="266" applyFont="1" applyFill="1" applyBorder="1" applyAlignment="1">
      <alignment horizontal="left" vertical="center"/>
    </xf>
    <xf numFmtId="0" fontId="70" fillId="0" borderId="0" xfId="266" applyFont="1" applyFill="1" applyBorder="1" applyAlignment="1">
      <alignment horizontal="left"/>
    </xf>
    <xf numFmtId="0" fontId="39" fillId="0" borderId="0" xfId="266" applyFont="1" applyFill="1" applyBorder="1" applyAlignment="1">
      <alignment horizontal="left"/>
    </xf>
    <xf numFmtId="0" fontId="10" fillId="0" borderId="0" xfId="135" applyFont="1" applyFill="1" applyBorder="1" applyAlignment="1">
      <alignment vertical="center"/>
    </xf>
    <xf numFmtId="0" fontId="70" fillId="0" borderId="0" xfId="266" applyFont="1" applyFill="1" applyBorder="1" applyAlignment="1"/>
    <xf numFmtId="0" fontId="62" fillId="0" borderId="0" xfId="449" applyFont="1" applyFill="1" applyBorder="1" applyAlignment="1">
      <alignment horizontal="center" vertical="center"/>
    </xf>
    <xf numFmtId="43" fontId="62" fillId="0" borderId="0" xfId="33" applyNumberFormat="1" applyFont="1" applyFill="1" applyBorder="1" applyAlignment="1">
      <alignment vertical="center"/>
    </xf>
    <xf numFmtId="0" fontId="62" fillId="0" borderId="17" xfId="266" applyFont="1" applyFill="1" applyBorder="1" applyAlignment="1">
      <alignment vertical="center"/>
    </xf>
    <xf numFmtId="0" fontId="62" fillId="0" borderId="6" xfId="449" applyFont="1" applyFill="1" applyBorder="1" applyAlignment="1">
      <alignment vertical="center"/>
    </xf>
    <xf numFmtId="0" fontId="62" fillId="0" borderId="6" xfId="449" applyFont="1" applyFill="1" applyBorder="1" applyAlignment="1">
      <alignment horizontal="center" vertical="center"/>
    </xf>
    <xf numFmtId="43" fontId="62" fillId="0" borderId="6" xfId="33" applyNumberFormat="1" applyFont="1" applyFill="1" applyBorder="1" applyAlignment="1">
      <alignment vertical="center"/>
    </xf>
    <xf numFmtId="43" fontId="62" fillId="0" borderId="11" xfId="33" applyNumberFormat="1" applyFont="1" applyFill="1" applyBorder="1" applyAlignment="1">
      <alignment vertical="center"/>
    </xf>
    <xf numFmtId="0" fontId="63" fillId="0" borderId="1" xfId="266" applyFont="1" applyFill="1" applyBorder="1" applyAlignment="1"/>
    <xf numFmtId="0" fontId="69" fillId="0" borderId="18" xfId="266" applyFont="1" applyFill="1" applyBorder="1" applyAlignment="1">
      <alignment horizontal="left" vertical="center"/>
    </xf>
    <xf numFmtId="0" fontId="62" fillId="0" borderId="1" xfId="449" applyFont="1" applyFill="1" applyBorder="1" applyAlignment="1">
      <alignment horizontal="left" vertical="center" wrapText="1"/>
    </xf>
    <xf numFmtId="0" fontId="68" fillId="0" borderId="43" xfId="2" applyFont="1" applyFill="1" applyBorder="1" applyAlignment="1">
      <alignment horizontal="center" vertical="center"/>
    </xf>
    <xf numFmtId="0" fontId="68" fillId="0" borderId="38" xfId="2" applyFont="1" applyFill="1" applyBorder="1" applyAlignment="1">
      <alignment horizontal="center" vertical="center"/>
    </xf>
    <xf numFmtId="0" fontId="62" fillId="0" borderId="45" xfId="449" applyFont="1" applyFill="1" applyBorder="1" applyAlignment="1">
      <alignment vertical="center"/>
    </xf>
    <xf numFmtId="0" fontId="62" fillId="0" borderId="36" xfId="449" applyFont="1" applyFill="1" applyBorder="1" applyAlignment="1">
      <alignment vertical="center"/>
    </xf>
    <xf numFmtId="43" fontId="64" fillId="0" borderId="0" xfId="407" applyFont="1" applyFill="1" applyBorder="1"/>
    <xf numFmtId="0" fontId="73" fillId="0" borderId="0" xfId="266" applyFont="1" applyFill="1" applyBorder="1"/>
    <xf numFmtId="0" fontId="62" fillId="0" borderId="18" xfId="266" applyFont="1" applyFill="1" applyBorder="1" applyAlignment="1">
      <alignment vertical="center"/>
    </xf>
    <xf numFmtId="0" fontId="62" fillId="0" borderId="1" xfId="449" applyFont="1" applyFill="1" applyBorder="1" applyAlignment="1">
      <alignment vertical="center" wrapText="1"/>
    </xf>
    <xf numFmtId="43" fontId="56" fillId="0" borderId="0" xfId="407" applyFont="1" applyFill="1" applyBorder="1" applyAlignment="1">
      <alignment horizontal="left"/>
    </xf>
    <xf numFmtId="0" fontId="57" fillId="0" borderId="0" xfId="266" applyFont="1" applyFill="1" applyBorder="1" applyAlignment="1">
      <alignment horizontal="left"/>
    </xf>
    <xf numFmtId="0" fontId="62" fillId="0" borderId="0" xfId="266" applyFont="1" applyFill="1" applyBorder="1" applyAlignment="1">
      <alignment vertical="center"/>
    </xf>
    <xf numFmtId="0" fontId="62" fillId="0" borderId="0" xfId="449" applyFont="1" applyFill="1" applyBorder="1" applyAlignment="1">
      <alignment vertical="center" wrapText="1"/>
    </xf>
    <xf numFmtId="43" fontId="62" fillId="0" borderId="7" xfId="449" applyNumberFormat="1" applyFont="1" applyFill="1" applyBorder="1" applyAlignment="1">
      <alignment vertical="center"/>
    </xf>
    <xf numFmtId="43" fontId="62" fillId="0" borderId="13" xfId="449" applyNumberFormat="1" applyFont="1" applyFill="1" applyBorder="1" applyAlignment="1">
      <alignment vertical="center"/>
    </xf>
    <xf numFmtId="43" fontId="62" fillId="0" borderId="1" xfId="449" applyNumberFormat="1" applyFont="1" applyFill="1" applyBorder="1" applyAlignment="1">
      <alignment horizontal="center" vertical="center"/>
    </xf>
    <xf numFmtId="43" fontId="62" fillId="0" borderId="1" xfId="529" applyNumberFormat="1" applyFont="1" applyFill="1" applyBorder="1" applyAlignment="1">
      <alignment vertical="center"/>
    </xf>
    <xf numFmtId="0" fontId="63" fillId="0" borderId="6" xfId="266" applyFont="1" applyFill="1" applyBorder="1" applyAlignment="1">
      <alignment horizontal="left"/>
    </xf>
    <xf numFmtId="0" fontId="64" fillId="0" borderId="6" xfId="266" applyFont="1" applyFill="1" applyBorder="1" applyAlignment="1">
      <alignment horizontal="left"/>
    </xf>
    <xf numFmtId="0" fontId="62" fillId="0" borderId="6" xfId="135" applyFont="1" applyFill="1" applyBorder="1" applyAlignment="1">
      <alignment vertical="center"/>
    </xf>
    <xf numFmtId="0" fontId="63" fillId="0" borderId="6" xfId="266" applyFont="1" applyFill="1" applyBorder="1"/>
    <xf numFmtId="0" fontId="69" fillId="0" borderId="18" xfId="266" applyFont="1" applyFill="1" applyBorder="1" applyAlignment="1">
      <alignment vertical="center"/>
    </xf>
    <xf numFmtId="43" fontId="57" fillId="0" borderId="0" xfId="266" applyNumberFormat="1" applyFont="1" applyFill="1" applyBorder="1"/>
    <xf numFmtId="164" fontId="74" fillId="0" borderId="0" xfId="266" applyNumberFormat="1" applyFont="1" applyFill="1" applyBorder="1"/>
    <xf numFmtId="0" fontId="70" fillId="0" borderId="7" xfId="266" applyFont="1" applyFill="1" applyBorder="1" applyAlignment="1">
      <alignment horizontal="left"/>
    </xf>
    <xf numFmtId="0" fontId="39" fillId="0" borderId="7" xfId="266" applyFont="1" applyFill="1" applyBorder="1" applyAlignment="1">
      <alignment horizontal="left"/>
    </xf>
    <xf numFmtId="0" fontId="10" fillId="0" borderId="7" xfId="135" applyFont="1" applyFill="1" applyBorder="1" applyAlignment="1">
      <alignment vertical="center"/>
    </xf>
    <xf numFmtId="0" fontId="70" fillId="0" borderId="7" xfId="266" applyFont="1" applyFill="1" applyBorder="1"/>
    <xf numFmtId="0" fontId="62" fillId="0" borderId="36" xfId="135" applyFont="1" applyFill="1" applyBorder="1" applyAlignment="1">
      <alignment horizontal="center" vertical="center"/>
    </xf>
    <xf numFmtId="0" fontId="62" fillId="0" borderId="38" xfId="135" applyFont="1" applyFill="1" applyBorder="1" applyAlignment="1">
      <alignment horizontal="center" vertical="center"/>
    </xf>
    <xf numFmtId="0" fontId="75" fillId="0" borderId="0" xfId="266" applyFont="1" applyFill="1" applyBorder="1" applyAlignment="1">
      <alignment horizontal="center"/>
    </xf>
    <xf numFmtId="43" fontId="76" fillId="0" borderId="1" xfId="135" applyNumberFormat="1" applyFont="1" applyFill="1" applyBorder="1" applyAlignment="1">
      <alignment vertical="center"/>
    </xf>
    <xf numFmtId="43" fontId="68" fillId="0" borderId="6" xfId="33" applyNumberFormat="1" applyFont="1" applyFill="1" applyBorder="1" applyAlignment="1">
      <alignment vertical="center"/>
    </xf>
    <xf numFmtId="43" fontId="68" fillId="0" borderId="11" xfId="33" applyNumberFormat="1" applyFont="1" applyFill="1" applyBorder="1" applyAlignment="1">
      <alignment vertical="center"/>
    </xf>
    <xf numFmtId="43" fontId="57" fillId="0" borderId="0" xfId="407" applyFont="1" applyFill="1" applyBorder="1"/>
    <xf numFmtId="0" fontId="73" fillId="0" borderId="3" xfId="266" applyFont="1" applyFill="1" applyBorder="1"/>
    <xf numFmtId="43" fontId="76" fillId="0" borderId="3" xfId="33" applyFont="1" applyFill="1" applyBorder="1" applyAlignment="1">
      <alignment vertical="center"/>
    </xf>
    <xf numFmtId="43" fontId="76" fillId="0" borderId="4" xfId="33" applyFont="1" applyFill="1" applyBorder="1" applyAlignment="1">
      <alignment vertical="center"/>
    </xf>
    <xf numFmtId="43" fontId="77" fillId="0" borderId="0" xfId="266" applyNumberFormat="1" applyFont="1" applyFill="1" applyBorder="1"/>
    <xf numFmtId="43" fontId="78" fillId="0" borderId="0" xfId="266" applyNumberFormat="1" applyFont="1" applyFill="1" applyBorder="1"/>
    <xf numFmtId="0" fontId="67" fillId="0" borderId="0" xfId="449" applyFont="1" applyFill="1" applyBorder="1" applyAlignment="1">
      <alignment horizontal="center" vertical="center"/>
    </xf>
    <xf numFmtId="0" fontId="62" fillId="0" borderId="0" xfId="135" applyFont="1" applyFill="1" applyBorder="1" applyAlignment="1">
      <alignment horizontal="center" vertical="center"/>
    </xf>
    <xf numFmtId="43" fontId="68" fillId="0" borderId="0" xfId="135" applyNumberFormat="1" applyFont="1" applyFill="1" applyBorder="1" applyAlignment="1">
      <alignment vertical="center"/>
    </xf>
    <xf numFmtId="0" fontId="77" fillId="0" borderId="0" xfId="266" applyFont="1" applyFill="1" applyBorder="1"/>
    <xf numFmtId="43" fontId="67" fillId="0" borderId="0" xfId="135" applyNumberFormat="1" applyFont="1" applyFill="1" applyBorder="1" applyAlignment="1">
      <alignment horizontal="right" vertical="center"/>
    </xf>
    <xf numFmtId="43" fontId="75" fillId="0" borderId="0" xfId="407" applyFont="1" applyFill="1" applyBorder="1"/>
    <xf numFmtId="0" fontId="79" fillId="0" borderId="0" xfId="266" applyFont="1" applyFill="1" applyBorder="1"/>
    <xf numFmtId="0" fontId="70" fillId="0" borderId="0" xfId="266" applyFont="1" applyFill="1"/>
    <xf numFmtId="0" fontId="70" fillId="0" borderId="0" xfId="266" applyFont="1" applyFill="1" applyAlignment="1">
      <alignment horizontal="left"/>
    </xf>
    <xf numFmtId="0" fontId="39" fillId="0" borderId="0" xfId="266" quotePrefix="1" applyFont="1" applyFill="1" applyAlignment="1">
      <alignment horizontal="center"/>
    </xf>
    <xf numFmtId="0" fontId="39" fillId="0" borderId="0" xfId="266" quotePrefix="1" applyFont="1" applyFill="1" applyAlignment="1">
      <alignment horizontal="left"/>
    </xf>
    <xf numFmtId="0" fontId="80" fillId="0" borderId="0" xfId="266" quotePrefix="1" applyFont="1" applyFill="1" applyAlignment="1">
      <alignment horizontal="center"/>
    </xf>
    <xf numFmtId="166" fontId="81" fillId="0" borderId="0" xfId="266" applyNumberFormat="1" applyFont="1" applyFill="1" applyAlignment="1">
      <alignment horizontal="right"/>
    </xf>
    <xf numFmtId="0" fontId="82" fillId="0" borderId="0" xfId="266" applyFont="1" applyFill="1"/>
    <xf numFmtId="0" fontId="82" fillId="0" borderId="0" xfId="266" applyFont="1" applyFill="1" applyAlignment="1">
      <alignment horizontal="left"/>
    </xf>
    <xf numFmtId="0" fontId="83" fillId="0" borderId="0" xfId="266" applyFont="1" applyFill="1"/>
    <xf numFmtId="0" fontId="16" fillId="0" borderId="0" xfId="266" applyFont="1" applyFill="1" applyAlignment="1"/>
    <xf numFmtId="43" fontId="16" fillId="0" borderId="0" xfId="295" applyFont="1" applyFill="1" applyAlignment="1">
      <alignment vertical="center"/>
    </xf>
    <xf numFmtId="43" fontId="60" fillId="0" borderId="48" xfId="2" applyNumberFormat="1" applyFont="1" applyFill="1" applyBorder="1" applyAlignment="1">
      <alignment horizontal="center" vertical="center"/>
    </xf>
    <xf numFmtId="43" fontId="60" fillId="0" borderId="49" xfId="2" applyNumberFormat="1" applyFont="1" applyFill="1" applyBorder="1" applyAlignment="1">
      <alignment horizontal="center" vertical="center"/>
    </xf>
    <xf numFmtId="166" fontId="84" fillId="0" borderId="0" xfId="266" applyNumberFormat="1" applyFont="1" applyFill="1" applyAlignment="1">
      <alignment horizontal="right"/>
    </xf>
    <xf numFmtId="43" fontId="85" fillId="0" borderId="0" xfId="266" applyNumberFormat="1" applyFont="1" applyFill="1"/>
    <xf numFmtId="0" fontId="16" fillId="0" borderId="0" xfId="266" applyFont="1" applyFill="1"/>
    <xf numFmtId="43" fontId="60" fillId="0" borderId="50" xfId="2" applyNumberFormat="1" applyFont="1" applyFill="1" applyBorder="1" applyAlignment="1">
      <alignment horizontal="center" vertical="center"/>
    </xf>
    <xf numFmtId="43" fontId="61" fillId="0" borderId="50" xfId="2" applyNumberFormat="1" applyFont="1" applyFill="1" applyBorder="1" applyAlignment="1">
      <alignment horizontal="center" vertical="center"/>
    </xf>
    <xf numFmtId="43" fontId="60" fillId="0" borderId="11" xfId="470" quotePrefix="1" applyNumberFormat="1" applyFont="1" applyFill="1" applyBorder="1" applyAlignment="1">
      <alignment horizontal="center" vertical="center"/>
    </xf>
    <xf numFmtId="0" fontId="63" fillId="0" borderId="44" xfId="135" applyFont="1" applyFill="1" applyBorder="1" applyAlignment="1"/>
    <xf numFmtId="0" fontId="63" fillId="0" borderId="45" xfId="135" applyFont="1" applyFill="1" applyBorder="1" applyAlignment="1"/>
    <xf numFmtId="0" fontId="63" fillId="0" borderId="36" xfId="135" applyFont="1" applyFill="1" applyBorder="1" applyAlignment="1"/>
    <xf numFmtId="0" fontId="86" fillId="0" borderId="1" xfId="135" applyFont="1" applyFill="1" applyBorder="1" applyAlignment="1">
      <alignment horizontal="center"/>
    </xf>
    <xf numFmtId="43" fontId="62" fillId="0" borderId="1" xfId="33" applyFont="1" applyFill="1" applyBorder="1"/>
    <xf numFmtId="43" fontId="62" fillId="0" borderId="12" xfId="33" applyFont="1" applyFill="1" applyBorder="1"/>
    <xf numFmtId="0" fontId="63" fillId="0" borderId="44" xfId="135" applyFont="1" applyFill="1" applyBorder="1"/>
    <xf numFmtId="0" fontId="63" fillId="0" borderId="45" xfId="135" applyFont="1" applyFill="1" applyBorder="1"/>
    <xf numFmtId="0" fontId="62" fillId="0" borderId="45" xfId="135" applyFont="1" applyFill="1" applyBorder="1"/>
    <xf numFmtId="0" fontId="62" fillId="0" borderId="36" xfId="135" applyFont="1" applyFill="1" applyBorder="1"/>
    <xf numFmtId="0" fontId="86" fillId="0" borderId="24" xfId="135" applyFont="1" applyFill="1" applyBorder="1" applyAlignment="1">
      <alignment horizontal="center"/>
    </xf>
    <xf numFmtId="43" fontId="62" fillId="0" borderId="24" xfId="33" applyFont="1" applyFill="1" applyBorder="1"/>
    <xf numFmtId="43" fontId="62" fillId="0" borderId="50" xfId="33" applyFont="1" applyFill="1" applyBorder="1"/>
    <xf numFmtId="0" fontId="86" fillId="0" borderId="6" xfId="135" applyFont="1" applyFill="1" applyBorder="1" applyAlignment="1">
      <alignment horizontal="center"/>
    </xf>
    <xf numFmtId="43" fontId="62" fillId="0" borderId="6" xfId="33" applyFont="1" applyFill="1" applyBorder="1" applyAlignment="1">
      <alignment horizontal="center"/>
    </xf>
    <xf numFmtId="43" fontId="62" fillId="0" borderId="11" xfId="33" applyFont="1" applyFill="1" applyBorder="1" applyAlignment="1">
      <alignment horizontal="center"/>
    </xf>
    <xf numFmtId="0" fontId="87" fillId="0" borderId="45" xfId="135" applyFont="1" applyFill="1" applyBorder="1"/>
    <xf numFmtId="43" fontId="82" fillId="0" borderId="0" xfId="266" applyNumberFormat="1" applyFont="1" applyFill="1"/>
    <xf numFmtId="43" fontId="76" fillId="0" borderId="1" xfId="33" applyFont="1" applyFill="1" applyBorder="1" applyAlignment="1">
      <alignment horizontal="center"/>
    </xf>
    <xf numFmtId="43" fontId="68" fillId="0" borderId="1" xfId="33" applyFont="1" applyFill="1" applyBorder="1" applyAlignment="1">
      <alignment horizontal="center"/>
    </xf>
    <xf numFmtId="43" fontId="68" fillId="0" borderId="12" xfId="33" applyFont="1" applyFill="1" applyBorder="1" applyAlignment="1">
      <alignment horizontal="center"/>
    </xf>
    <xf numFmtId="0" fontId="88" fillId="0" borderId="0" xfId="135" applyFont="1" applyFill="1" applyBorder="1" applyAlignment="1"/>
    <xf numFmtId="43" fontId="62" fillId="0" borderId="1" xfId="33" applyFont="1" applyFill="1" applyBorder="1" applyAlignment="1"/>
    <xf numFmtId="43" fontId="62" fillId="0" borderId="12" xfId="33" applyFont="1" applyFill="1" applyBorder="1" applyAlignment="1"/>
    <xf numFmtId="43" fontId="63" fillId="0" borderId="0" xfId="407" applyFont="1" applyFill="1"/>
    <xf numFmtId="164" fontId="89" fillId="0" borderId="0" xfId="266" applyNumberFormat="1" applyFont="1" applyFill="1"/>
    <xf numFmtId="43" fontId="68" fillId="0" borderId="6" xfId="33" applyFont="1" applyFill="1" applyBorder="1" applyAlignment="1"/>
    <xf numFmtId="43" fontId="68" fillId="0" borderId="11" xfId="33" applyFont="1" applyFill="1" applyBorder="1" applyAlignment="1"/>
    <xf numFmtId="43" fontId="76" fillId="0" borderId="40" xfId="33" applyFont="1" applyFill="1" applyBorder="1"/>
    <xf numFmtId="43" fontId="68" fillId="0" borderId="40" xfId="33" applyFont="1" applyFill="1" applyBorder="1"/>
    <xf numFmtId="43" fontId="68" fillId="0" borderId="53" xfId="33" applyFont="1" applyFill="1" applyBorder="1"/>
    <xf numFmtId="0" fontId="90" fillId="0" borderId="54" xfId="135" applyFont="1" applyFill="1" applyBorder="1" applyAlignment="1">
      <alignment vertical="center"/>
    </xf>
    <xf numFmtId="43" fontId="77" fillId="0" borderId="0" xfId="135" applyNumberFormat="1" applyFont="1" applyFill="1" applyBorder="1" applyAlignment="1">
      <alignment vertical="center"/>
    </xf>
    <xf numFmtId="0" fontId="90" fillId="0" borderId="0" xfId="135" applyFont="1" applyFill="1" applyBorder="1" applyAlignment="1">
      <alignment vertical="center"/>
    </xf>
    <xf numFmtId="0" fontId="19" fillId="0" borderId="0" xfId="266" applyFont="1" applyFill="1" applyAlignment="1"/>
    <xf numFmtId="164" fontId="19" fillId="0" borderId="0" xfId="266" applyNumberFormat="1" applyFont="1" applyFill="1" applyAlignment="1"/>
    <xf numFmtId="43" fontId="16" fillId="0" borderId="0" xfId="33" applyFont="1" applyFill="1" applyAlignment="1">
      <alignment vertical="center"/>
    </xf>
    <xf numFmtId="0" fontId="22" fillId="0" borderId="0" xfId="266" applyFont="1" applyFill="1" applyBorder="1"/>
    <xf numFmtId="0" fontId="77" fillId="0" borderId="0" xfId="266" quotePrefix="1" applyFont="1" applyFill="1" applyBorder="1"/>
    <xf numFmtId="0" fontId="90" fillId="0" borderId="0" xfId="266" applyFont="1" applyFill="1" applyBorder="1"/>
    <xf numFmtId="43" fontId="22" fillId="0" borderId="0" xfId="266" applyNumberFormat="1" applyFont="1" applyFill="1" applyBorder="1"/>
    <xf numFmtId="43" fontId="60" fillId="0" borderId="48" xfId="470" applyNumberFormat="1" applyFont="1" applyFill="1" applyBorder="1" applyAlignment="1">
      <alignment horizontal="center" vertical="center"/>
    </xf>
    <xf numFmtId="43" fontId="60" fillId="0" borderId="49" xfId="470" applyNumberFormat="1" applyFont="1" applyFill="1" applyBorder="1" applyAlignment="1">
      <alignment horizontal="center" vertical="center"/>
    </xf>
    <xf numFmtId="43" fontId="60" fillId="0" borderId="24" xfId="470" applyNumberFormat="1" applyFont="1" applyFill="1" applyBorder="1" applyAlignment="1">
      <alignment horizontal="center" vertical="center"/>
    </xf>
    <xf numFmtId="43" fontId="60" fillId="0" borderId="50" xfId="470" applyNumberFormat="1" applyFont="1" applyFill="1" applyBorder="1" applyAlignment="1">
      <alignment horizontal="center" vertical="center"/>
    </xf>
    <xf numFmtId="43" fontId="61" fillId="0" borderId="24" xfId="470" applyNumberFormat="1" applyFont="1" applyFill="1" applyBorder="1" applyAlignment="1">
      <alignment horizontal="center" vertical="center"/>
    </xf>
    <xf numFmtId="43" fontId="61" fillId="0" borderId="50" xfId="470" applyNumberFormat="1" applyFont="1" applyFill="1" applyBorder="1" applyAlignment="1">
      <alignment horizontal="center" vertical="center"/>
    </xf>
    <xf numFmtId="0" fontId="22" fillId="0" borderId="18" xfId="529" quotePrefix="1" applyFont="1" applyFill="1" applyBorder="1"/>
    <xf numFmtId="0" fontId="68" fillId="0" borderId="1" xfId="2" applyFont="1" applyFill="1" applyBorder="1"/>
    <xf numFmtId="0" fontId="82" fillId="0" borderId="1" xfId="266" applyFont="1" applyFill="1" applyBorder="1"/>
    <xf numFmtId="0" fontId="82" fillId="0" borderId="1" xfId="266" applyFont="1" applyFill="1" applyBorder="1" applyAlignment="1">
      <alignment horizontal="left"/>
    </xf>
    <xf numFmtId="43" fontId="62" fillId="0" borderId="1" xfId="295" applyFont="1" applyFill="1" applyBorder="1"/>
    <xf numFmtId="43" fontId="62" fillId="0" borderId="24" xfId="295" applyNumberFormat="1" applyFont="1" applyFill="1" applyBorder="1"/>
    <xf numFmtId="43" fontId="62" fillId="0" borderId="50" xfId="295" applyNumberFormat="1" applyFont="1" applyFill="1" applyBorder="1"/>
    <xf numFmtId="43" fontId="62" fillId="0" borderId="12" xfId="295" applyFont="1" applyFill="1" applyBorder="1"/>
    <xf numFmtId="43" fontId="62" fillId="0" borderId="1" xfId="295" applyNumberFormat="1" applyFont="1" applyFill="1" applyBorder="1"/>
    <xf numFmtId="0" fontId="90" fillId="0" borderId="15" xfId="529" applyFont="1" applyFill="1" applyBorder="1" applyAlignment="1">
      <alignment vertical="center"/>
    </xf>
    <xf numFmtId="43" fontId="64" fillId="0" borderId="15" xfId="529" applyNumberFormat="1" applyFont="1" applyFill="1" applyBorder="1" applyAlignment="1">
      <alignment vertical="center"/>
    </xf>
    <xf numFmtId="43" fontId="64" fillId="0" borderId="16" xfId="529" applyNumberFormat="1" applyFont="1" applyFill="1" applyBorder="1" applyAlignment="1">
      <alignment vertical="center"/>
    </xf>
    <xf numFmtId="43" fontId="16" fillId="0" borderId="0" xfId="266" applyNumberFormat="1" applyFont="1" applyFill="1"/>
    <xf numFmtId="0" fontId="90" fillId="0" borderId="0" xfId="529" applyFont="1" applyFill="1" applyBorder="1" applyAlignment="1">
      <alignment horizontal="center" vertical="center"/>
    </xf>
    <xf numFmtId="0" fontId="90" fillId="0" borderId="0" xfId="529" applyFont="1" applyFill="1" applyBorder="1" applyAlignment="1">
      <alignment vertical="center"/>
    </xf>
    <xf numFmtId="43" fontId="64" fillId="0" borderId="0" xfId="529" applyNumberFormat="1" applyFont="1" applyFill="1" applyBorder="1" applyAlignment="1">
      <alignment vertical="center"/>
    </xf>
    <xf numFmtId="0" fontId="22" fillId="0" borderId="0" xfId="266" applyFont="1" applyFill="1"/>
    <xf numFmtId="43" fontId="77" fillId="0" borderId="0" xfId="407" applyFont="1" applyFill="1"/>
    <xf numFmtId="43" fontId="22" fillId="0" borderId="0" xfId="407" applyFont="1" applyFill="1"/>
    <xf numFmtId="0" fontId="57" fillId="0" borderId="0" xfId="266" applyFont="1" applyFill="1"/>
    <xf numFmtId="0" fontId="64" fillId="0" borderId="0" xfId="266" applyFont="1" applyFill="1" applyBorder="1" applyAlignment="1">
      <alignment horizontal="center"/>
    </xf>
    <xf numFmtId="43" fontId="64" fillId="0" borderId="8" xfId="407" applyFont="1" applyFill="1" applyBorder="1" applyAlignment="1">
      <alignment horizontal="center"/>
    </xf>
    <xf numFmtId="167" fontId="91" fillId="0" borderId="0" xfId="266" applyNumberFormat="1" applyFont="1" applyFill="1" applyBorder="1" applyAlignment="1">
      <alignment horizontal="center"/>
    </xf>
    <xf numFmtId="0" fontId="92" fillId="0" borderId="0" xfId="266" applyFont="1" applyFill="1" applyBorder="1" applyAlignment="1">
      <alignment horizontal="right"/>
    </xf>
    <xf numFmtId="43" fontId="64" fillId="0" borderId="56" xfId="407" applyFont="1" applyFill="1" applyBorder="1" applyAlignment="1">
      <alignment horizontal="center"/>
    </xf>
    <xf numFmtId="0" fontId="93" fillId="0" borderId="0" xfId="266" applyFont="1" applyFill="1" applyBorder="1"/>
    <xf numFmtId="0" fontId="64" fillId="0" borderId="0" xfId="266" applyFont="1" applyFill="1" applyBorder="1" applyAlignment="1">
      <alignment horizontal="left"/>
    </xf>
    <xf numFmtId="0" fontId="94" fillId="0" borderId="5" xfId="266" applyFont="1" applyFill="1" applyBorder="1"/>
    <xf numFmtId="167" fontId="72" fillId="0" borderId="0" xfId="266" applyNumberFormat="1" applyFont="1" applyFill="1" applyBorder="1" applyAlignment="1">
      <alignment horizontal="center"/>
    </xf>
    <xf numFmtId="0" fontId="94" fillId="0" borderId="0" xfId="266" applyFont="1" applyFill="1" applyBorder="1" applyAlignment="1">
      <alignment horizontal="center"/>
    </xf>
    <xf numFmtId="0" fontId="94" fillId="0" borderId="5" xfId="266" applyFont="1" applyFill="1" applyBorder="1" applyAlignment="1">
      <alignment horizontal="center"/>
    </xf>
    <xf numFmtId="0" fontId="63" fillId="0" borderId="5" xfId="266" applyFont="1" applyFill="1" applyBorder="1"/>
    <xf numFmtId="0" fontId="63" fillId="0" borderId="0" xfId="266" applyFont="1" applyFill="1" applyBorder="1"/>
    <xf numFmtId="43" fontId="64" fillId="0" borderId="56" xfId="407" applyFont="1" applyFill="1" applyBorder="1" applyAlignment="1">
      <alignment horizontal="left"/>
    </xf>
    <xf numFmtId="0" fontId="64" fillId="0" borderId="0" xfId="266" applyFont="1" applyFill="1" applyBorder="1" applyAlignment="1">
      <alignment horizontal="right"/>
    </xf>
    <xf numFmtId="43" fontId="64" fillId="0" borderId="57" xfId="407" applyFont="1" applyFill="1" applyBorder="1" applyAlignment="1">
      <alignment horizontal="left"/>
    </xf>
    <xf numFmtId="0" fontId="63" fillId="0" borderId="0" xfId="266" applyFont="1" applyFill="1" applyBorder="1" applyAlignment="1">
      <alignment horizontal="left"/>
    </xf>
    <xf numFmtId="0" fontId="95" fillId="0" borderId="0" xfId="266" applyFont="1" applyFill="1" applyBorder="1" applyAlignment="1"/>
    <xf numFmtId="0" fontId="95" fillId="0" borderId="55" xfId="266" applyFont="1" applyFill="1" applyBorder="1" applyAlignment="1"/>
    <xf numFmtId="0" fontId="95" fillId="0" borderId="10" xfId="266" applyFont="1" applyFill="1" applyBorder="1" applyAlignment="1"/>
    <xf numFmtId="0" fontId="95" fillId="0" borderId="9" xfId="266" applyFont="1" applyFill="1" applyBorder="1" applyAlignment="1"/>
    <xf numFmtId="44" fontId="57" fillId="0" borderId="0" xfId="266" applyNumberFormat="1" applyFont="1" applyFill="1"/>
    <xf numFmtId="167" fontId="72" fillId="0" borderId="0" xfId="266" applyNumberFormat="1" applyFont="1" applyFill="1" applyAlignment="1">
      <alignment horizontal="center"/>
    </xf>
    <xf numFmtId="0" fontId="92" fillId="0" borderId="0" xfId="266" applyFont="1" applyFill="1" applyAlignment="1">
      <alignment horizontal="right"/>
    </xf>
    <xf numFmtId="0" fontId="92" fillId="0" borderId="0" xfId="266" applyFont="1" applyFill="1" applyAlignment="1">
      <alignment horizontal="left"/>
    </xf>
    <xf numFmtId="0" fontId="93" fillId="0" borderId="0" xfId="266" applyFont="1" applyFill="1"/>
    <xf numFmtId="0" fontId="90" fillId="0" borderId="0" xfId="266" applyFont="1" applyFill="1" applyAlignment="1">
      <alignment horizontal="left"/>
    </xf>
    <xf numFmtId="0" fontId="94" fillId="0" borderId="0" xfId="266" applyFont="1" applyFill="1" applyAlignment="1">
      <alignment horizontal="left"/>
    </xf>
    <xf numFmtId="0" fontId="94" fillId="0" borderId="0" xfId="266" applyFont="1" applyFill="1"/>
    <xf numFmtId="0" fontId="39" fillId="0" borderId="0" xfId="266" applyFont="1" applyFill="1" applyAlignment="1">
      <alignment horizontal="left"/>
    </xf>
    <xf numFmtId="43" fontId="57" fillId="0" borderId="0" xfId="266" applyNumberFormat="1" applyFont="1" applyFill="1"/>
    <xf numFmtId="43" fontId="74" fillId="0" borderId="0" xfId="266" applyNumberFormat="1" applyFont="1" applyFill="1"/>
    <xf numFmtId="43" fontId="96" fillId="0" borderId="0" xfId="407" applyFont="1" applyFill="1" applyBorder="1" applyAlignment="1">
      <alignment horizontal="center"/>
    </xf>
    <xf numFmtId="0" fontId="82" fillId="0" borderId="0" xfId="266" applyFont="1" applyFill="1" applyAlignment="1"/>
    <xf numFmtId="167" fontId="96" fillId="0" borderId="0" xfId="266" applyNumberFormat="1" applyFont="1" applyFill="1" applyBorder="1" applyAlignment="1">
      <alignment horizontal="center"/>
    </xf>
    <xf numFmtId="0" fontId="96" fillId="0" borderId="0" xfId="266" applyFont="1" applyFill="1" applyBorder="1"/>
    <xf numFmtId="0" fontId="93" fillId="0" borderId="0" xfId="266" applyFont="1" applyFill="1" applyAlignment="1">
      <alignment horizontal="left"/>
    </xf>
    <xf numFmtId="164" fontId="57" fillId="0" borderId="0" xfId="266" applyNumberFormat="1" applyFont="1" applyFill="1"/>
    <xf numFmtId="0" fontId="97" fillId="0" borderId="0" xfId="266" applyFont="1" applyFill="1" applyAlignment="1">
      <alignment horizontal="center"/>
    </xf>
    <xf numFmtId="0" fontId="98" fillId="0" borderId="0" xfId="266" applyFont="1" applyFill="1" applyAlignment="1">
      <alignment horizontal="center"/>
    </xf>
    <xf numFmtId="0" fontId="98" fillId="0" borderId="0" xfId="266" applyFont="1" applyFill="1" applyAlignment="1">
      <alignment horizontal="left"/>
    </xf>
    <xf numFmtId="43" fontId="99" fillId="0" borderId="0" xfId="266" applyNumberFormat="1" applyFont="1" applyFill="1" applyAlignment="1">
      <alignment horizontal="center"/>
    </xf>
    <xf numFmtId="43" fontId="100" fillId="0" borderId="0" xfId="407" applyNumberFormat="1" applyFont="1" applyFill="1"/>
    <xf numFmtId="43" fontId="101" fillId="0" borderId="0" xfId="407" applyFont="1" applyFill="1"/>
    <xf numFmtId="43" fontId="102" fillId="0" borderId="0" xfId="407" applyFont="1" applyFill="1" applyAlignment="1">
      <alignment horizontal="left"/>
    </xf>
    <xf numFmtId="0" fontId="103" fillId="0" borderId="0" xfId="266" applyFont="1" applyFill="1"/>
    <xf numFmtId="43" fontId="22" fillId="0" borderId="0" xfId="266" applyNumberFormat="1" applyFont="1" applyFill="1"/>
    <xf numFmtId="43" fontId="104" fillId="0" borderId="0" xfId="459" applyNumberFormat="1" applyFont="1" applyFill="1"/>
    <xf numFmtId="43" fontId="68" fillId="0" borderId="58" xfId="407" applyFont="1" applyFill="1" applyBorder="1"/>
    <xf numFmtId="43" fontId="68" fillId="0" borderId="59" xfId="407" applyFont="1" applyFill="1" applyBorder="1"/>
    <xf numFmtId="43" fontId="105" fillId="0" borderId="58" xfId="407" applyFont="1" applyFill="1" applyBorder="1"/>
    <xf numFmtId="43" fontId="107" fillId="0" borderId="0" xfId="266" applyNumberFormat="1" applyFont="1" applyFill="1"/>
    <xf numFmtId="43" fontId="105" fillId="0" borderId="0" xfId="407" applyFont="1" applyFill="1"/>
    <xf numFmtId="43" fontId="68" fillId="0" borderId="62" xfId="407" applyFont="1" applyFill="1" applyBorder="1"/>
    <xf numFmtId="43" fontId="68" fillId="0" borderId="63" xfId="407" applyFont="1" applyFill="1" applyBorder="1"/>
    <xf numFmtId="43" fontId="105" fillId="0" borderId="62" xfId="407" applyFont="1" applyFill="1" applyBorder="1"/>
    <xf numFmtId="43" fontId="68" fillId="0" borderId="1" xfId="407" applyFont="1" applyFill="1" applyBorder="1" applyAlignment="1">
      <alignment wrapText="1"/>
    </xf>
    <xf numFmtId="43" fontId="68" fillId="0" borderId="1" xfId="407" applyFont="1" applyFill="1" applyBorder="1"/>
    <xf numFmtId="43" fontId="68" fillId="0" borderId="6" xfId="407" applyFont="1" applyFill="1" applyBorder="1" applyAlignment="1"/>
    <xf numFmtId="43" fontId="62" fillId="0" borderId="25" xfId="33" applyFont="1" applyFill="1" applyBorder="1" applyAlignment="1"/>
    <xf numFmtId="0" fontId="83" fillId="0" borderId="6" xfId="266" applyFont="1" applyFill="1" applyBorder="1" applyAlignment="1">
      <alignment horizontal="center"/>
    </xf>
    <xf numFmtId="0" fontId="106" fillId="0" borderId="0" xfId="266" quotePrefix="1" applyFont="1" applyFill="1" applyBorder="1"/>
    <xf numFmtId="0" fontId="35" fillId="0" borderId="25" xfId="266" quotePrefix="1" applyFont="1" applyFill="1" applyBorder="1"/>
    <xf numFmtId="43" fontId="108" fillId="0" borderId="0" xfId="266" applyNumberFormat="1" applyFont="1" applyFill="1" applyBorder="1"/>
    <xf numFmtId="43" fontId="68" fillId="0" borderId="6" xfId="407" applyFont="1" applyFill="1" applyBorder="1" applyAlignment="1">
      <alignment wrapText="1"/>
    </xf>
    <xf numFmtId="43" fontId="68" fillId="0" borderId="6" xfId="407" applyFont="1" applyFill="1" applyBorder="1"/>
    <xf numFmtId="43" fontId="62" fillId="0" borderId="6" xfId="33" applyFont="1" applyFill="1" applyBorder="1" applyAlignment="1"/>
    <xf numFmtId="0" fontId="82" fillId="0" borderId="38" xfId="266" applyFont="1" applyFill="1" applyBorder="1" applyAlignment="1"/>
    <xf numFmtId="0" fontId="82" fillId="0" borderId="43" xfId="266" applyFont="1" applyFill="1" applyBorder="1" applyAlignment="1"/>
    <xf numFmtId="0" fontId="108" fillId="0" borderId="0" xfId="266" applyFont="1" applyFill="1"/>
    <xf numFmtId="0" fontId="108" fillId="0" borderId="0" xfId="266" applyFont="1" applyFill="1" applyBorder="1"/>
    <xf numFmtId="43" fontId="109" fillId="0" borderId="38" xfId="407" quotePrefix="1" applyFont="1" applyFill="1" applyBorder="1" applyAlignment="1">
      <alignment horizontal="center"/>
    </xf>
    <xf numFmtId="43" fontId="109" fillId="0" borderId="66" xfId="407" quotePrefix="1" applyFont="1" applyFill="1" applyBorder="1" applyAlignment="1">
      <alignment horizontal="center"/>
    </xf>
    <xf numFmtId="43" fontId="109" fillId="0" borderId="43" xfId="407" quotePrefix="1" applyFont="1" applyFill="1" applyBorder="1" applyAlignment="1">
      <alignment horizontal="center"/>
    </xf>
    <xf numFmtId="0" fontId="109" fillId="0" borderId="43" xfId="266" applyFont="1" applyFill="1" applyBorder="1"/>
    <xf numFmtId="0" fontId="109" fillId="0" borderId="43" xfId="266" quotePrefix="1" applyFont="1" applyFill="1" applyBorder="1"/>
    <xf numFmtId="0" fontId="109" fillId="0" borderId="21" xfId="266" applyFont="1" applyFill="1" applyBorder="1"/>
    <xf numFmtId="0" fontId="77" fillId="0" borderId="0" xfId="266" applyFont="1" applyFill="1"/>
    <xf numFmtId="43" fontId="16" fillId="0" borderId="35" xfId="407" applyFont="1" applyFill="1" applyBorder="1" applyAlignment="1">
      <alignment horizontal="center"/>
    </xf>
    <xf numFmtId="43" fontId="16" fillId="0" borderId="56" xfId="407" applyFont="1" applyFill="1" applyBorder="1" applyAlignment="1">
      <alignment horizontal="center"/>
    </xf>
    <xf numFmtId="43" fontId="16" fillId="0" borderId="0" xfId="407" applyFont="1" applyFill="1" applyBorder="1" applyAlignment="1">
      <alignment horizontal="center"/>
    </xf>
    <xf numFmtId="0" fontId="16" fillId="0" borderId="0" xfId="266" applyFont="1" applyFill="1" applyBorder="1" applyAlignment="1">
      <alignment horizontal="center"/>
    </xf>
    <xf numFmtId="0" fontId="16" fillId="0" borderId="25" xfId="266" applyFont="1" applyFill="1" applyBorder="1" applyAlignment="1">
      <alignment horizontal="center"/>
    </xf>
    <xf numFmtId="43" fontId="77" fillId="0" borderId="35" xfId="407" applyFont="1" applyFill="1" applyBorder="1" applyAlignment="1">
      <alignment horizontal="center"/>
    </xf>
    <xf numFmtId="43" fontId="40" fillId="0" borderId="56" xfId="407" applyFont="1" applyFill="1" applyBorder="1" applyAlignment="1">
      <alignment horizontal="center"/>
    </xf>
    <xf numFmtId="43" fontId="77" fillId="0" borderId="0" xfId="407" applyFont="1" applyFill="1" applyBorder="1" applyAlignment="1">
      <alignment horizontal="center"/>
    </xf>
    <xf numFmtId="43" fontId="77" fillId="0" borderId="56" xfId="407" applyFont="1" applyFill="1" applyBorder="1" applyAlignment="1">
      <alignment horizontal="center"/>
    </xf>
    <xf numFmtId="43" fontId="77" fillId="0" borderId="39" xfId="407" quotePrefix="1" applyFont="1" applyFill="1" applyBorder="1" applyAlignment="1">
      <alignment horizontal="center"/>
    </xf>
    <xf numFmtId="43" fontId="40" fillId="0" borderId="67" xfId="407" applyFont="1" applyFill="1" applyBorder="1" applyAlignment="1">
      <alignment horizontal="center"/>
    </xf>
    <xf numFmtId="43" fontId="77" fillId="0" borderId="42" xfId="407" applyFont="1" applyFill="1" applyBorder="1" applyAlignment="1">
      <alignment horizontal="center"/>
    </xf>
    <xf numFmtId="43" fontId="77" fillId="0" borderId="67" xfId="407" applyFont="1" applyFill="1" applyBorder="1" applyAlignment="1">
      <alignment horizontal="center"/>
    </xf>
    <xf numFmtId="0" fontId="16" fillId="0" borderId="42" xfId="266" applyFont="1" applyFill="1" applyBorder="1"/>
    <xf numFmtId="0" fontId="16" fillId="0" borderId="41" xfId="266" applyFont="1" applyFill="1" applyBorder="1"/>
    <xf numFmtId="0" fontId="21" fillId="0" borderId="0" xfId="266" applyFont="1" applyFill="1"/>
    <xf numFmtId="43" fontId="21" fillId="0" borderId="0" xfId="407" applyFont="1" applyFill="1" applyAlignment="1"/>
    <xf numFmtId="0" fontId="21" fillId="0" borderId="0" xfId="266" quotePrefix="1" applyFont="1" applyFill="1" applyAlignment="1">
      <alignment horizontal="right"/>
    </xf>
    <xf numFmtId="43" fontId="68" fillId="0" borderId="0" xfId="407" applyFont="1" applyFill="1" applyBorder="1" applyAlignment="1">
      <alignment wrapText="1"/>
    </xf>
    <xf numFmtId="43" fontId="68" fillId="0" borderId="0" xfId="407" applyFont="1" applyFill="1" applyBorder="1"/>
    <xf numFmtId="43" fontId="62" fillId="0" borderId="0" xfId="33" applyFont="1" applyFill="1" applyBorder="1" applyAlignment="1"/>
    <xf numFmtId="43" fontId="68" fillId="0" borderId="0" xfId="407" applyFont="1" applyFill="1" applyBorder="1" applyAlignment="1"/>
    <xf numFmtId="0" fontId="83" fillId="0" borderId="0" xfId="266" applyFont="1" applyFill="1" applyBorder="1" applyAlignment="1">
      <alignment horizontal="center"/>
    </xf>
    <xf numFmtId="0" fontId="82" fillId="0" borderId="0" xfId="266" applyFont="1" applyFill="1" applyBorder="1" applyAlignment="1">
      <alignment horizontal="left"/>
    </xf>
    <xf numFmtId="0" fontId="35" fillId="0" borderId="0" xfId="266" quotePrefix="1" applyFont="1" applyFill="1" applyBorder="1"/>
    <xf numFmtId="43" fontId="68" fillId="0" borderId="1" xfId="407" applyFont="1" applyFill="1" applyBorder="1" applyAlignment="1"/>
    <xf numFmtId="0" fontId="106" fillId="0" borderId="43" xfId="266" quotePrefix="1" applyFont="1" applyFill="1" applyBorder="1"/>
    <xf numFmtId="0" fontId="35" fillId="0" borderId="21" xfId="266" quotePrefix="1" applyFont="1" applyFill="1" applyBorder="1"/>
    <xf numFmtId="43" fontId="62" fillId="0" borderId="21" xfId="357" applyFont="1" applyFill="1" applyBorder="1" applyAlignment="1"/>
    <xf numFmtId="0" fontId="83" fillId="0" borderId="1" xfId="266" applyFont="1" applyFill="1" applyBorder="1" applyAlignment="1">
      <alignment horizontal="center"/>
    </xf>
    <xf numFmtId="0" fontId="83" fillId="0" borderId="24" xfId="266" applyFont="1" applyFill="1" applyBorder="1" applyAlignment="1">
      <alignment horizontal="center"/>
    </xf>
    <xf numFmtId="0" fontId="68" fillId="0" borderId="0" xfId="266" applyFont="1" applyFill="1" applyBorder="1" applyAlignment="1"/>
    <xf numFmtId="43" fontId="62" fillId="0" borderId="24" xfId="33" applyFont="1" applyFill="1" applyBorder="1" applyAlignment="1"/>
    <xf numFmtId="0" fontId="83" fillId="0" borderId="22" xfId="266" applyFont="1" applyFill="1" applyBorder="1" applyAlignment="1">
      <alignment horizontal="center"/>
    </xf>
    <xf numFmtId="43" fontId="110" fillId="0" borderId="1" xfId="407" applyFont="1" applyFill="1" applyBorder="1"/>
    <xf numFmtId="0" fontId="49" fillId="0" borderId="45" xfId="266" applyFont="1" applyFill="1" applyBorder="1" applyAlignment="1"/>
    <xf numFmtId="0" fontId="22" fillId="0" borderId="0" xfId="266" applyFont="1" applyFill="1" applyAlignment="1">
      <alignment wrapText="1"/>
    </xf>
    <xf numFmtId="43" fontId="22" fillId="0" borderId="0" xfId="266" applyNumberFormat="1" applyFont="1" applyFill="1" applyBorder="1" applyAlignment="1">
      <alignment wrapText="1"/>
    </xf>
    <xf numFmtId="43" fontId="68" fillId="0" borderId="68" xfId="407" applyFont="1" applyFill="1" applyBorder="1"/>
    <xf numFmtId="43" fontId="68" fillId="0" borderId="69" xfId="407" applyFont="1" applyFill="1" applyBorder="1"/>
    <xf numFmtId="43" fontId="105" fillId="0" borderId="68" xfId="407" applyFont="1" applyFill="1" applyBorder="1"/>
    <xf numFmtId="0" fontId="22" fillId="0" borderId="0" xfId="266" applyFont="1" applyFill="1" applyBorder="1" applyAlignment="1">
      <alignment wrapText="1"/>
    </xf>
    <xf numFmtId="43" fontId="68" fillId="0" borderId="70" xfId="407" applyFont="1" applyFill="1" applyBorder="1" applyAlignment="1">
      <alignment wrapText="1"/>
    </xf>
    <xf numFmtId="43" fontId="68" fillId="0" borderId="68" xfId="407" applyFont="1" applyFill="1" applyBorder="1" applyAlignment="1">
      <alignment wrapText="1"/>
    </xf>
    <xf numFmtId="43" fontId="68" fillId="0" borderId="71" xfId="407" applyFont="1" applyFill="1" applyBorder="1" applyAlignment="1">
      <alignment wrapText="1"/>
    </xf>
    <xf numFmtId="43" fontId="62" fillId="0" borderId="68" xfId="33" applyNumberFormat="1" applyFont="1" applyFill="1" applyBorder="1"/>
    <xf numFmtId="0" fontId="10" fillId="0" borderId="72" xfId="266" applyFont="1" applyFill="1" applyBorder="1" applyAlignment="1">
      <alignment horizontal="center" vertical="center" wrapText="1"/>
    </xf>
    <xf numFmtId="0" fontId="106" fillId="0" borderId="71" xfId="266" quotePrefix="1" applyFont="1" applyFill="1" applyBorder="1"/>
    <xf numFmtId="0" fontId="35" fillId="0" borderId="69" xfId="266" quotePrefix="1" applyFont="1" applyFill="1" applyBorder="1"/>
    <xf numFmtId="43" fontId="68" fillId="0" borderId="28" xfId="407" applyFont="1" applyFill="1" applyBorder="1"/>
    <xf numFmtId="43" fontId="105" fillId="0" borderId="73" xfId="407" applyFont="1" applyFill="1" applyBorder="1"/>
    <xf numFmtId="0" fontId="106" fillId="0" borderId="27" xfId="266" applyFont="1" applyFill="1" applyBorder="1" applyAlignment="1">
      <alignment horizontal="center"/>
    </xf>
    <xf numFmtId="0" fontId="106" fillId="0" borderId="27" xfId="266" quotePrefix="1" applyFont="1" applyFill="1" applyBorder="1"/>
    <xf numFmtId="0" fontId="106" fillId="0" borderId="73" xfId="266" applyFont="1" applyFill="1" applyBorder="1" applyAlignment="1">
      <alignment horizontal="center"/>
    </xf>
    <xf numFmtId="43" fontId="22" fillId="0" borderId="0" xfId="266" applyNumberFormat="1" applyFont="1" applyFill="1" applyAlignment="1">
      <alignment wrapText="1"/>
    </xf>
    <xf numFmtId="43" fontId="22" fillId="0" borderId="0" xfId="266" applyNumberFormat="1" applyFont="1" applyFill="1" applyBorder="1" applyAlignment="1">
      <alignment horizontal="right" wrapText="1"/>
    </xf>
    <xf numFmtId="43" fontId="68" fillId="0" borderId="25" xfId="407" applyFont="1" applyFill="1" applyBorder="1" applyAlignment="1">
      <alignment wrapText="1"/>
    </xf>
    <xf numFmtId="43" fontId="62" fillId="0" borderId="25" xfId="407" applyFont="1" applyFill="1" applyBorder="1" applyAlignment="1">
      <alignment wrapText="1"/>
    </xf>
    <xf numFmtId="43" fontId="62" fillId="0" borderId="25" xfId="176" applyNumberFormat="1" applyFont="1" applyFill="1" applyBorder="1" applyAlignment="1"/>
    <xf numFmtId="0" fontId="10" fillId="0" borderId="24" xfId="266" applyFont="1" applyFill="1" applyBorder="1" applyAlignment="1">
      <alignment horizontal="center" vertical="center" wrapText="1"/>
    </xf>
    <xf numFmtId="0" fontId="106" fillId="0" borderId="0" xfId="266" quotePrefix="1" applyFont="1" applyFill="1" applyBorder="1" applyAlignment="1">
      <alignment wrapText="1"/>
    </xf>
    <xf numFmtId="0" fontId="35" fillId="0" borderId="25" xfId="266" quotePrefix="1" applyFont="1" applyFill="1" applyBorder="1" applyAlignment="1">
      <alignment wrapText="1"/>
    </xf>
    <xf numFmtId="43" fontId="62" fillId="0" borderId="1" xfId="176" applyNumberFormat="1" applyFont="1" applyFill="1" applyBorder="1" applyAlignment="1"/>
    <xf numFmtId="0" fontId="10" fillId="0" borderId="1" xfId="266" applyFont="1" applyFill="1" applyBorder="1" applyAlignment="1">
      <alignment horizontal="center" vertical="center" wrapText="1"/>
    </xf>
    <xf numFmtId="43" fontId="62" fillId="0" borderId="1" xfId="536" applyNumberFormat="1" applyFont="1" applyFill="1" applyBorder="1" applyAlignment="1"/>
    <xf numFmtId="0" fontId="10" fillId="0" borderId="6" xfId="266" applyFont="1" applyFill="1" applyBorder="1" applyAlignment="1">
      <alignment horizontal="center" vertical="center" wrapText="1"/>
    </xf>
    <xf numFmtId="43" fontId="62" fillId="0" borderId="6" xfId="176" applyNumberFormat="1" applyFont="1" applyFill="1" applyBorder="1" applyAlignment="1"/>
    <xf numFmtId="43" fontId="62" fillId="0" borderId="1" xfId="407" applyFont="1" applyFill="1" applyBorder="1" applyAlignment="1">
      <alignment wrapText="1"/>
    </xf>
    <xf numFmtId="0" fontId="43" fillId="0" borderId="36" xfId="266" applyFont="1" applyFill="1" applyBorder="1" applyAlignment="1">
      <alignment horizontal="left" vertical="center" wrapText="1"/>
    </xf>
    <xf numFmtId="0" fontId="43" fillId="0" borderId="45" xfId="266" applyFont="1" applyFill="1" applyBorder="1" applyAlignment="1">
      <alignment horizontal="left" vertical="center" wrapText="1"/>
    </xf>
    <xf numFmtId="0" fontId="43" fillId="0" borderId="45" xfId="266" applyFont="1" applyFill="1" applyBorder="1" applyAlignment="1">
      <alignment horizontal="left"/>
    </xf>
    <xf numFmtId="43" fontId="62" fillId="0" borderId="6" xfId="536" applyNumberFormat="1" applyFont="1" applyFill="1" applyBorder="1" applyAlignment="1"/>
    <xf numFmtId="0" fontId="10" fillId="0" borderId="38" xfId="266" applyFont="1" applyFill="1" applyBorder="1" applyAlignment="1">
      <alignment horizontal="center" vertical="center" wrapText="1"/>
    </xf>
    <xf numFmtId="0" fontId="43" fillId="0" borderId="45" xfId="536" applyFont="1" applyFill="1" applyBorder="1" applyAlignment="1">
      <alignment horizontal="left" vertical="center" wrapText="1"/>
    </xf>
    <xf numFmtId="0" fontId="10" fillId="0" borderId="6" xfId="536" applyFont="1" applyFill="1" applyBorder="1" applyAlignment="1">
      <alignment horizontal="center" vertical="center"/>
    </xf>
    <xf numFmtId="0" fontId="43" fillId="0" borderId="45" xfId="266" applyFont="1" applyFill="1" applyBorder="1" applyAlignment="1">
      <alignment horizontal="left" vertical="center"/>
    </xf>
    <xf numFmtId="0" fontId="10" fillId="0" borderId="1" xfId="536" applyFont="1" applyFill="1" applyBorder="1" applyAlignment="1">
      <alignment horizontal="center" vertical="center"/>
    </xf>
    <xf numFmtId="0" fontId="43" fillId="0" borderId="45" xfId="266" applyFont="1" applyFill="1" applyBorder="1"/>
    <xf numFmtId="0" fontId="82" fillId="0" borderId="43" xfId="266" applyFont="1" applyFill="1" applyBorder="1" applyAlignment="1">
      <alignment horizontal="left"/>
    </xf>
    <xf numFmtId="43" fontId="62" fillId="0" borderId="6" xfId="449" applyNumberFormat="1" applyFont="1" applyFill="1" applyBorder="1" applyAlignment="1"/>
    <xf numFmtId="0" fontId="10" fillId="0" borderId="6" xfId="266" applyFont="1" applyFill="1" applyBorder="1" applyAlignment="1">
      <alignment horizontal="center" wrapText="1"/>
    </xf>
    <xf numFmtId="0" fontId="10" fillId="0" borderId="1" xfId="266" applyFont="1" applyFill="1" applyBorder="1" applyAlignment="1">
      <alignment horizontal="center" wrapText="1"/>
    </xf>
    <xf numFmtId="43" fontId="62" fillId="0" borderId="0" xfId="536" applyNumberFormat="1" applyFont="1" applyFill="1" applyBorder="1" applyAlignment="1"/>
    <xf numFmtId="0" fontId="10" fillId="0" borderId="0" xfId="266" applyFont="1" applyFill="1" applyBorder="1" applyAlignment="1">
      <alignment horizontal="center" vertical="center" wrapText="1"/>
    </xf>
    <xf numFmtId="0" fontId="43" fillId="0" borderId="0" xfId="266" applyFont="1" applyFill="1" applyBorder="1" applyAlignment="1">
      <alignment horizontal="left" vertical="center" wrapText="1"/>
    </xf>
    <xf numFmtId="0" fontId="35" fillId="0" borderId="0" xfId="266" quotePrefix="1" applyFont="1" applyFill="1" applyBorder="1" applyAlignment="1">
      <alignment wrapText="1"/>
    </xf>
    <xf numFmtId="0" fontId="106" fillId="0" borderId="43" xfId="266" quotePrefix="1" applyFont="1" applyFill="1" applyBorder="1" applyAlignment="1">
      <alignment wrapText="1"/>
    </xf>
    <xf numFmtId="0" fontId="35" fillId="0" borderId="21" xfId="266" quotePrefix="1" applyFont="1" applyFill="1" applyBorder="1" applyAlignment="1">
      <alignment wrapText="1"/>
    </xf>
    <xf numFmtId="43" fontId="68" fillId="0" borderId="7" xfId="407" applyFont="1" applyFill="1" applyBorder="1" applyAlignment="1">
      <alignment wrapText="1"/>
    </xf>
    <xf numFmtId="0" fontId="10" fillId="0" borderId="7" xfId="266" applyFont="1" applyFill="1" applyBorder="1" applyAlignment="1">
      <alignment horizontal="center" vertical="center" wrapText="1"/>
    </xf>
    <xf numFmtId="0" fontId="22" fillId="0" borderId="0" xfId="266" applyFont="1" applyFill="1" applyAlignment="1">
      <alignment vertical="center" wrapText="1"/>
    </xf>
    <xf numFmtId="43" fontId="22" fillId="0" borderId="0" xfId="266" applyNumberFormat="1" applyFont="1" applyFill="1" applyAlignment="1">
      <alignment horizontal="right" vertical="center" wrapText="1"/>
    </xf>
    <xf numFmtId="43" fontId="22" fillId="0" borderId="0" xfId="266" applyNumberFormat="1" applyFont="1" applyFill="1" applyBorder="1" applyAlignment="1">
      <alignment horizontal="right" vertical="center" wrapText="1"/>
    </xf>
    <xf numFmtId="43" fontId="68" fillId="0" borderId="1" xfId="407" applyFont="1" applyFill="1" applyBorder="1" applyAlignment="1">
      <alignment vertical="center" wrapText="1"/>
    </xf>
    <xf numFmtId="43" fontId="62" fillId="0" borderId="1" xfId="176" applyNumberFormat="1" applyFont="1" applyFill="1" applyBorder="1" applyAlignment="1">
      <alignment vertical="center"/>
    </xf>
    <xf numFmtId="0" fontId="106" fillId="0" borderId="0" xfId="266" quotePrefix="1" applyFont="1" applyFill="1" applyBorder="1" applyAlignment="1">
      <alignment vertical="center" wrapText="1"/>
    </xf>
    <xf numFmtId="0" fontId="35" fillId="0" borderId="25" xfId="266" quotePrefix="1" applyFont="1" applyFill="1" applyBorder="1" applyAlignment="1">
      <alignment vertical="center" wrapText="1"/>
    </xf>
    <xf numFmtId="0" fontId="22" fillId="0" borderId="0" xfId="266" applyFont="1" applyFill="1" applyBorder="1" applyAlignment="1">
      <alignment vertical="center" wrapText="1"/>
    </xf>
    <xf numFmtId="43" fontId="68" fillId="0" borderId="38" xfId="407" applyFont="1" applyFill="1" applyBorder="1" applyAlignment="1">
      <alignment vertical="center" wrapText="1"/>
    </xf>
    <xf numFmtId="43" fontId="68" fillId="0" borderId="6" xfId="407" applyFont="1" applyFill="1" applyBorder="1" applyAlignment="1">
      <alignment vertical="center" wrapText="1"/>
    </xf>
    <xf numFmtId="43" fontId="68" fillId="0" borderId="43" xfId="407" applyFont="1" applyFill="1" applyBorder="1" applyAlignment="1">
      <alignment vertical="center" wrapText="1"/>
    </xf>
    <xf numFmtId="43" fontId="62" fillId="0" borderId="6" xfId="536" applyNumberFormat="1" applyFont="1" applyFill="1" applyBorder="1" applyAlignment="1">
      <alignment vertical="center"/>
    </xf>
    <xf numFmtId="43" fontId="68" fillId="0" borderId="36" xfId="407" applyFont="1" applyFill="1" applyBorder="1" applyAlignment="1">
      <alignment vertical="center" wrapText="1"/>
    </xf>
    <xf numFmtId="43" fontId="68" fillId="0" borderId="45" xfId="407" applyFont="1" applyFill="1" applyBorder="1" applyAlignment="1">
      <alignment vertical="center" wrapText="1"/>
    </xf>
    <xf numFmtId="43" fontId="62" fillId="0" borderId="1" xfId="536" applyNumberFormat="1" applyFont="1" applyFill="1" applyBorder="1" applyAlignment="1">
      <alignment vertical="center"/>
    </xf>
    <xf numFmtId="43" fontId="68" fillId="0" borderId="39" xfId="407" applyFont="1" applyFill="1" applyBorder="1" applyAlignment="1">
      <alignment vertical="center" wrapText="1"/>
    </xf>
    <xf numFmtId="43" fontId="68" fillId="0" borderId="7" xfId="407" applyFont="1" applyFill="1" applyBorder="1" applyAlignment="1">
      <alignment vertical="center" wrapText="1"/>
    </xf>
    <xf numFmtId="43" fontId="68" fillId="0" borderId="42" xfId="407" applyFont="1" applyFill="1" applyBorder="1" applyAlignment="1">
      <alignment vertical="center" wrapText="1"/>
    </xf>
    <xf numFmtId="43" fontId="62" fillId="0" borderId="7" xfId="536" applyNumberFormat="1" applyFont="1" applyFill="1" applyBorder="1" applyAlignment="1">
      <alignment vertical="center"/>
    </xf>
    <xf numFmtId="0" fontId="43" fillId="0" borderId="42" xfId="266" applyFont="1" applyFill="1" applyBorder="1" applyAlignment="1">
      <alignment horizontal="left" vertical="center" wrapText="1"/>
    </xf>
    <xf numFmtId="0" fontId="43" fillId="0" borderId="42" xfId="266" applyFont="1" applyFill="1" applyBorder="1" applyAlignment="1">
      <alignment horizontal="left" vertical="center"/>
    </xf>
    <xf numFmtId="43" fontId="62" fillId="0" borderId="36" xfId="176" applyNumberFormat="1" applyFont="1" applyFill="1" applyBorder="1" applyAlignment="1">
      <alignment vertical="center"/>
    </xf>
    <xf numFmtId="43" fontId="62" fillId="0" borderId="6" xfId="176" applyNumberFormat="1" applyFont="1" applyFill="1" applyBorder="1" applyAlignment="1">
      <alignment vertical="center"/>
    </xf>
    <xf numFmtId="43" fontId="68" fillId="0" borderId="0" xfId="407" applyFont="1" applyFill="1" applyBorder="1" applyAlignment="1">
      <alignment vertical="center" wrapText="1"/>
    </xf>
    <xf numFmtId="43" fontId="62" fillId="0" borderId="0" xfId="176" applyNumberFormat="1" applyFont="1" applyFill="1" applyBorder="1" applyAlignment="1">
      <alignment vertical="center"/>
    </xf>
    <xf numFmtId="0" fontId="35" fillId="0" borderId="0" xfId="266" quotePrefix="1" applyFont="1" applyFill="1" applyBorder="1" applyAlignment="1">
      <alignment vertical="center" wrapText="1"/>
    </xf>
    <xf numFmtId="0" fontId="106" fillId="0" borderId="43" xfId="266" quotePrefix="1" applyFont="1" applyFill="1" applyBorder="1" applyAlignment="1">
      <alignment vertical="center" wrapText="1"/>
    </xf>
    <xf numFmtId="0" fontId="35" fillId="0" borderId="21" xfId="266" quotePrefix="1" applyFont="1" applyFill="1" applyBorder="1" applyAlignment="1">
      <alignment vertical="center" wrapText="1"/>
    </xf>
    <xf numFmtId="43" fontId="68" fillId="0" borderId="6" xfId="407" applyFont="1" applyFill="1" applyBorder="1" applyAlignment="1">
      <alignment vertical="center"/>
    </xf>
    <xf numFmtId="43" fontId="68" fillId="0" borderId="1" xfId="407" applyFont="1" applyFill="1" applyBorder="1" applyAlignment="1">
      <alignment vertical="center"/>
    </xf>
    <xf numFmtId="0" fontId="83" fillId="0" borderId="6" xfId="266" applyFont="1" applyFill="1" applyBorder="1" applyAlignment="1">
      <alignment horizontal="center" vertical="center"/>
    </xf>
    <xf numFmtId="0" fontId="106" fillId="0" borderId="0" xfId="266" quotePrefix="1" applyFont="1" applyFill="1" applyBorder="1" applyAlignment="1">
      <alignment vertical="center"/>
    </xf>
    <xf numFmtId="0" fontId="35" fillId="0" borderId="25" xfId="266" quotePrefix="1" applyFont="1" applyFill="1" applyBorder="1" applyAlignment="1">
      <alignment vertical="center"/>
    </xf>
    <xf numFmtId="43" fontId="62" fillId="0" borderId="1" xfId="407" applyFont="1" applyFill="1" applyBorder="1" applyAlignment="1">
      <alignment vertical="center" wrapText="1"/>
    </xf>
    <xf numFmtId="43" fontId="22" fillId="0" borderId="0" xfId="266" applyNumberFormat="1" applyFont="1" applyFill="1" applyBorder="1" applyAlignment="1">
      <alignment vertical="center" wrapText="1"/>
    </xf>
    <xf numFmtId="43" fontId="68" fillId="0" borderId="62" xfId="407" applyFont="1" applyFill="1" applyBorder="1" applyAlignment="1">
      <alignment vertical="center"/>
    </xf>
    <xf numFmtId="43" fontId="68" fillId="0" borderId="63" xfId="407" applyFont="1" applyFill="1" applyBorder="1" applyAlignment="1">
      <alignment vertical="center"/>
    </xf>
    <xf numFmtId="43" fontId="105" fillId="0" borderId="62" xfId="407" applyFont="1" applyFill="1" applyBorder="1" applyAlignment="1">
      <alignment vertical="center"/>
    </xf>
    <xf numFmtId="43" fontId="68" fillId="0" borderId="25" xfId="407" applyFont="1" applyFill="1" applyBorder="1" applyAlignment="1">
      <alignment vertical="center"/>
    </xf>
    <xf numFmtId="43" fontId="62" fillId="0" borderId="25" xfId="407" applyFont="1" applyFill="1" applyBorder="1" applyAlignment="1">
      <alignment vertical="center"/>
    </xf>
    <xf numFmtId="0" fontId="106" fillId="0" borderId="0" xfId="266" applyFont="1" applyFill="1" applyBorder="1" applyAlignment="1">
      <alignment horizontal="center" vertical="center"/>
    </xf>
    <xf numFmtId="0" fontId="106" fillId="0" borderId="25" xfId="266" applyFont="1" applyFill="1" applyBorder="1" applyAlignment="1">
      <alignment horizontal="center" vertical="center"/>
    </xf>
    <xf numFmtId="43" fontId="68" fillId="0" borderId="22" xfId="407" applyFont="1" applyFill="1" applyBorder="1" applyAlignment="1">
      <alignment vertical="center" wrapText="1"/>
    </xf>
    <xf numFmtId="43" fontId="62" fillId="0" borderId="22" xfId="33" applyNumberFormat="1" applyFont="1" applyFill="1" applyBorder="1" applyAlignment="1">
      <alignment vertical="center"/>
    </xf>
    <xf numFmtId="0" fontId="43" fillId="0" borderId="38" xfId="266" applyFont="1" applyFill="1" applyBorder="1" applyAlignment="1">
      <alignment horizontal="left" vertical="center" wrapText="1"/>
    </xf>
    <xf numFmtId="0" fontId="43" fillId="0" borderId="43" xfId="266" applyFont="1" applyFill="1" applyBorder="1" applyAlignment="1">
      <alignment horizontal="left" vertical="center" wrapText="1"/>
    </xf>
    <xf numFmtId="43" fontId="68" fillId="0" borderId="25" xfId="407" applyFont="1" applyFill="1" applyBorder="1" applyAlignment="1">
      <alignment vertical="center" wrapText="1"/>
    </xf>
    <xf numFmtId="43" fontId="62" fillId="0" borderId="25" xfId="33" applyNumberFormat="1" applyFont="1" applyFill="1" applyBorder="1" applyAlignment="1">
      <alignment vertical="center"/>
    </xf>
    <xf numFmtId="0" fontId="43" fillId="0" borderId="35" xfId="266" applyFont="1" applyFill="1" applyBorder="1" applyAlignment="1">
      <alignment horizontal="left" vertical="center" wrapText="1"/>
    </xf>
    <xf numFmtId="0" fontId="43" fillId="0" borderId="0" xfId="266" applyFont="1" applyFill="1" applyBorder="1" applyAlignment="1">
      <alignment horizontal="left" vertical="center"/>
    </xf>
    <xf numFmtId="0" fontId="43" fillId="0" borderId="45" xfId="449" applyFont="1" applyFill="1" applyBorder="1" applyAlignment="1">
      <alignment vertical="center"/>
    </xf>
    <xf numFmtId="0" fontId="22" fillId="0" borderId="0" xfId="266" applyFont="1" applyFill="1" applyAlignment="1">
      <alignment vertical="center"/>
    </xf>
    <xf numFmtId="0" fontId="22" fillId="0" borderId="0" xfId="266" applyFont="1" applyFill="1" applyBorder="1" applyAlignment="1">
      <alignment vertical="center"/>
    </xf>
    <xf numFmtId="43" fontId="105" fillId="0" borderId="24" xfId="407" applyFont="1" applyFill="1" applyBorder="1" applyAlignment="1">
      <alignment vertical="center"/>
    </xf>
    <xf numFmtId="43" fontId="105" fillId="0" borderId="6" xfId="407" applyFont="1" applyFill="1" applyBorder="1" applyAlignment="1">
      <alignment vertical="center"/>
    </xf>
    <xf numFmtId="43" fontId="110" fillId="0" borderId="24" xfId="407" applyFont="1" applyFill="1" applyBorder="1" applyAlignment="1">
      <alignment vertical="center"/>
    </xf>
    <xf numFmtId="0" fontId="43" fillId="0" borderId="35" xfId="266" applyFont="1" applyFill="1" applyBorder="1" applyAlignment="1">
      <alignment vertical="center"/>
    </xf>
    <xf numFmtId="0" fontId="43" fillId="0" borderId="0" xfId="266" applyFont="1" applyFill="1" applyBorder="1" applyAlignment="1">
      <alignment vertical="center"/>
    </xf>
    <xf numFmtId="0" fontId="10" fillId="0" borderId="0" xfId="266" applyFont="1" applyFill="1" applyBorder="1" applyAlignment="1">
      <alignment vertical="center"/>
    </xf>
    <xf numFmtId="0" fontId="106" fillId="0" borderId="0" xfId="266" applyFont="1" applyFill="1" applyBorder="1" applyAlignment="1">
      <alignment vertical="center"/>
    </xf>
    <xf numFmtId="0" fontId="77" fillId="0" borderId="0" xfId="266" applyFont="1" applyFill="1" applyBorder="1" applyAlignment="1">
      <alignment vertical="center"/>
    </xf>
    <xf numFmtId="0" fontId="43" fillId="0" borderId="24" xfId="266" applyFont="1" applyFill="1" applyBorder="1" applyAlignment="1">
      <alignment vertical="center"/>
    </xf>
    <xf numFmtId="0" fontId="10" fillId="0" borderId="24" xfId="266" applyFont="1" applyFill="1" applyBorder="1" applyAlignment="1">
      <alignment vertical="center"/>
    </xf>
    <xf numFmtId="0" fontId="106" fillId="0" borderId="24" xfId="266" applyFont="1" applyFill="1" applyBorder="1" applyAlignment="1">
      <alignment vertical="center"/>
    </xf>
    <xf numFmtId="43" fontId="107" fillId="0" borderId="0" xfId="266" applyNumberFormat="1" applyFont="1" applyFill="1" applyBorder="1" applyAlignment="1">
      <alignment vertical="center"/>
    </xf>
    <xf numFmtId="43" fontId="68" fillId="0" borderId="62" xfId="2" applyNumberFormat="1" applyFont="1" applyFill="1" applyBorder="1" applyAlignment="1">
      <alignment horizontal="center" vertical="center"/>
    </xf>
    <xf numFmtId="0" fontId="43" fillId="0" borderId="65" xfId="266" applyFont="1" applyFill="1" applyBorder="1" applyAlignment="1">
      <alignment vertical="center"/>
    </xf>
    <xf numFmtId="0" fontId="10" fillId="0" borderId="65" xfId="266" applyFont="1" applyFill="1" applyBorder="1" applyAlignment="1">
      <alignment vertical="center"/>
    </xf>
    <xf numFmtId="0" fontId="22" fillId="0" borderId="65" xfId="266" applyFont="1" applyFill="1" applyBorder="1" applyAlignment="1">
      <alignment vertical="center"/>
    </xf>
    <xf numFmtId="0" fontId="35" fillId="0" borderId="63" xfId="266" quotePrefix="1" applyFont="1" applyFill="1" applyBorder="1" applyAlignment="1">
      <alignment vertical="center"/>
    </xf>
    <xf numFmtId="43" fontId="22" fillId="0" borderId="0" xfId="266" applyNumberFormat="1" applyFont="1" applyFill="1" applyAlignment="1">
      <alignment vertical="center"/>
    </xf>
    <xf numFmtId="43" fontId="22" fillId="0" borderId="0" xfId="407" applyFont="1" applyFill="1" applyAlignment="1">
      <alignment vertical="center"/>
    </xf>
    <xf numFmtId="0" fontId="106" fillId="0" borderId="65" xfId="266" applyFont="1" applyFill="1" applyBorder="1" applyAlignment="1">
      <alignment horizontal="right" vertical="center"/>
    </xf>
    <xf numFmtId="0" fontId="10" fillId="0" borderId="65" xfId="266" quotePrefix="1" applyFont="1" applyFill="1" applyBorder="1" applyAlignment="1">
      <alignment vertical="center"/>
    </xf>
    <xf numFmtId="0" fontId="10" fillId="0" borderId="63" xfId="266" applyFont="1" applyFill="1" applyBorder="1" applyAlignment="1">
      <alignment vertical="center"/>
    </xf>
    <xf numFmtId="43" fontId="68" fillId="0" borderId="68" xfId="407" applyFont="1" applyFill="1" applyBorder="1" applyAlignment="1">
      <alignment vertical="center"/>
    </xf>
    <xf numFmtId="43" fontId="62" fillId="0" borderId="42" xfId="357" applyFont="1" applyFill="1" applyBorder="1" applyAlignment="1">
      <alignment vertical="center"/>
    </xf>
    <xf numFmtId="43" fontId="110" fillId="0" borderId="68" xfId="407" applyFont="1" applyFill="1" applyBorder="1" applyAlignment="1">
      <alignment vertical="center"/>
    </xf>
    <xf numFmtId="0" fontId="43" fillId="0" borderId="71" xfId="266" applyFont="1" applyFill="1" applyBorder="1" applyAlignment="1">
      <alignment vertical="center"/>
    </xf>
    <xf numFmtId="0" fontId="101" fillId="0" borderId="71" xfId="266" applyFont="1" applyFill="1" applyBorder="1" applyAlignment="1">
      <alignment vertical="center"/>
    </xf>
    <xf numFmtId="0" fontId="10" fillId="0" borderId="69" xfId="266" applyFont="1" applyFill="1" applyBorder="1" applyAlignment="1">
      <alignment vertical="center"/>
    </xf>
    <xf numFmtId="43" fontId="68" fillId="0" borderId="38" xfId="407" applyFont="1" applyFill="1" applyBorder="1" applyAlignment="1">
      <alignment vertical="center"/>
    </xf>
    <xf numFmtId="43" fontId="62" fillId="0" borderId="43" xfId="407" applyFont="1" applyFill="1" applyBorder="1" applyAlignment="1">
      <alignment vertical="center"/>
    </xf>
    <xf numFmtId="43" fontId="62" fillId="0" borderId="6" xfId="357" applyFont="1" applyFill="1" applyBorder="1" applyAlignment="1">
      <alignment vertical="center"/>
    </xf>
    <xf numFmtId="43" fontId="110" fillId="0" borderId="6" xfId="407" applyFont="1" applyFill="1" applyBorder="1" applyAlignment="1">
      <alignment vertical="center"/>
    </xf>
    <xf numFmtId="0" fontId="101" fillId="0" borderId="0" xfId="266" applyFont="1" applyFill="1" applyBorder="1" applyAlignment="1">
      <alignment vertical="center"/>
    </xf>
    <xf numFmtId="0" fontId="10" fillId="0" borderId="25" xfId="266" applyFont="1" applyFill="1" applyBorder="1" applyAlignment="1">
      <alignment vertical="center"/>
    </xf>
    <xf numFmtId="43" fontId="68" fillId="0" borderId="36" xfId="407" applyFont="1" applyFill="1" applyBorder="1"/>
    <xf numFmtId="43" fontId="62" fillId="0" borderId="45" xfId="407" applyFont="1" applyFill="1" applyBorder="1"/>
    <xf numFmtId="43" fontId="62" fillId="0" borderId="1" xfId="357" applyFont="1" applyFill="1" applyBorder="1"/>
    <xf numFmtId="0" fontId="44" fillId="0" borderId="45" xfId="266" applyFont="1" applyFill="1" applyBorder="1"/>
    <xf numFmtId="0" fontId="101" fillId="0" borderId="0" xfId="266" applyFont="1" applyFill="1" applyBorder="1"/>
    <xf numFmtId="0" fontId="10" fillId="0" borderId="25" xfId="266" applyFont="1" applyFill="1" applyBorder="1"/>
    <xf numFmtId="43" fontId="62" fillId="0" borderId="45" xfId="357" applyFont="1" applyFill="1" applyBorder="1"/>
    <xf numFmtId="0" fontId="43" fillId="0" borderId="43" xfId="266" applyFont="1" applyFill="1" applyBorder="1"/>
    <xf numFmtId="0" fontId="44" fillId="0" borderId="43" xfId="266" applyFont="1" applyFill="1" applyBorder="1"/>
    <xf numFmtId="43" fontId="68" fillId="0" borderId="24" xfId="407" applyFont="1" applyFill="1" applyBorder="1"/>
    <xf numFmtId="43" fontId="62" fillId="0" borderId="43" xfId="357" applyFont="1" applyFill="1" applyBorder="1"/>
    <xf numFmtId="43" fontId="62" fillId="0" borderId="6" xfId="357" applyFont="1" applyFill="1" applyBorder="1"/>
    <xf numFmtId="43" fontId="110" fillId="0" borderId="24" xfId="407" applyFont="1" applyFill="1" applyBorder="1"/>
    <xf numFmtId="0" fontId="43" fillId="0" borderId="0" xfId="266" applyFont="1" applyFill="1" applyBorder="1"/>
    <xf numFmtId="43" fontId="62" fillId="0" borderId="22" xfId="357" applyFont="1" applyFill="1" applyBorder="1"/>
    <xf numFmtId="0" fontId="22" fillId="0" borderId="43" xfId="266" applyFont="1" applyFill="1" applyBorder="1"/>
    <xf numFmtId="43" fontId="62" fillId="0" borderId="0" xfId="357" applyFont="1" applyFill="1" applyBorder="1"/>
    <xf numFmtId="43" fontId="110" fillId="0" borderId="0" xfId="407" applyFont="1" applyFill="1" applyBorder="1"/>
    <xf numFmtId="0" fontId="43" fillId="0" borderId="0" xfId="266" applyFont="1" applyFill="1" applyBorder="1" applyAlignment="1">
      <alignment horizontal="left" wrapText="1"/>
    </xf>
    <xf numFmtId="0" fontId="10" fillId="0" borderId="0" xfId="266" applyFont="1" applyFill="1" applyBorder="1"/>
    <xf numFmtId="43" fontId="62" fillId="0" borderId="1" xfId="407" applyFont="1" applyFill="1" applyBorder="1"/>
    <xf numFmtId="43" fontId="62" fillId="0" borderId="22" xfId="407" applyFont="1" applyFill="1" applyBorder="1"/>
    <xf numFmtId="0" fontId="101" fillId="0" borderId="43" xfId="266" applyFont="1" applyFill="1" applyBorder="1"/>
    <xf numFmtId="0" fontId="10" fillId="0" borderId="21" xfId="266" applyFont="1" applyFill="1" applyBorder="1"/>
    <xf numFmtId="43" fontId="62" fillId="0" borderId="24" xfId="407" applyFont="1" applyFill="1" applyBorder="1"/>
    <xf numFmtId="43" fontId="62" fillId="0" borderId="21" xfId="407" applyFont="1" applyFill="1" applyBorder="1"/>
    <xf numFmtId="43" fontId="110" fillId="0" borderId="6" xfId="407" applyFont="1" applyFill="1" applyBorder="1"/>
    <xf numFmtId="0" fontId="22" fillId="0" borderId="45" xfId="266" applyFont="1" applyFill="1" applyBorder="1"/>
    <xf numFmtId="43" fontId="62" fillId="0" borderId="6" xfId="407" applyFont="1" applyFill="1" applyBorder="1"/>
    <xf numFmtId="43" fontId="68" fillId="0" borderId="1" xfId="397" applyFont="1" applyFill="1" applyBorder="1"/>
    <xf numFmtId="43" fontId="62" fillId="0" borderId="25" xfId="407" applyFont="1" applyFill="1" applyBorder="1"/>
    <xf numFmtId="43" fontId="110" fillId="0" borderId="1" xfId="407" quotePrefix="1" applyFont="1" applyFill="1" applyBorder="1"/>
    <xf numFmtId="43" fontId="110" fillId="0" borderId="1" xfId="407" applyFont="1" applyFill="1" applyBorder="1" applyAlignment="1">
      <alignment vertical="center"/>
    </xf>
    <xf numFmtId="43" fontId="110" fillId="0" borderId="25" xfId="407" applyFont="1" applyFill="1" applyBorder="1"/>
    <xf numFmtId="0" fontId="101" fillId="0" borderId="0" xfId="266" quotePrefix="1" applyFont="1" applyFill="1" applyBorder="1"/>
    <xf numFmtId="43" fontId="105" fillId="0" borderId="24" xfId="407" applyFont="1" applyFill="1" applyBorder="1"/>
    <xf numFmtId="0" fontId="106" fillId="0" borderId="0" xfId="266" applyFont="1" applyFill="1" applyBorder="1"/>
    <xf numFmtId="0" fontId="35" fillId="0" borderId="25" xfId="266" applyFont="1" applyFill="1" applyBorder="1"/>
    <xf numFmtId="0" fontId="77" fillId="0" borderId="0" xfId="266" applyFont="1" applyFill="1" applyAlignment="1">
      <alignment vertical="center"/>
    </xf>
    <xf numFmtId="43" fontId="77" fillId="0" borderId="0" xfId="266" applyNumberFormat="1" applyFont="1" applyFill="1" applyAlignment="1">
      <alignment vertical="center"/>
    </xf>
    <xf numFmtId="43" fontId="77" fillId="0" borderId="0" xfId="266" applyNumberFormat="1" applyFont="1" applyFill="1" applyBorder="1" applyAlignment="1">
      <alignment vertical="center"/>
    </xf>
    <xf numFmtId="43" fontId="68" fillId="0" borderId="69" xfId="407" applyFont="1" applyFill="1" applyBorder="1" applyAlignment="1">
      <alignment vertical="center"/>
    </xf>
    <xf numFmtId="43" fontId="105" fillId="0" borderId="68" xfId="407" applyFont="1" applyFill="1" applyBorder="1" applyAlignment="1">
      <alignment vertical="center"/>
    </xf>
    <xf numFmtId="0" fontId="16" fillId="0" borderId="71" xfId="266" applyFont="1" applyFill="1" applyBorder="1" applyAlignment="1">
      <alignment vertical="center"/>
    </xf>
    <xf numFmtId="0" fontId="106" fillId="0" borderId="71" xfId="266" applyFont="1" applyFill="1" applyBorder="1" applyAlignment="1">
      <alignment vertical="center"/>
    </xf>
    <xf numFmtId="0" fontId="35" fillId="0" borderId="71" xfId="266" applyFont="1" applyFill="1" applyBorder="1" applyAlignment="1">
      <alignment vertical="center"/>
    </xf>
    <xf numFmtId="0" fontId="35" fillId="0" borderId="69" xfId="266" applyFont="1" applyFill="1" applyBorder="1" applyAlignment="1">
      <alignment vertical="center"/>
    </xf>
    <xf numFmtId="43" fontId="105" fillId="0" borderId="6" xfId="407" applyFont="1" applyFill="1" applyBorder="1"/>
    <xf numFmtId="43" fontId="105" fillId="0" borderId="1" xfId="407" applyFont="1" applyFill="1" applyBorder="1"/>
    <xf numFmtId="43" fontId="62" fillId="0" borderId="24" xfId="357" applyFont="1" applyFill="1" applyBorder="1"/>
    <xf numFmtId="43" fontId="62" fillId="0" borderId="6" xfId="397" applyFont="1" applyFill="1" applyBorder="1"/>
    <xf numFmtId="43" fontId="62" fillId="0" borderId="1" xfId="397" applyFont="1" applyFill="1" applyBorder="1"/>
    <xf numFmtId="0" fontId="110" fillId="0" borderId="1" xfId="266" applyFont="1" applyFill="1" applyBorder="1"/>
    <xf numFmtId="0" fontId="16" fillId="0" borderId="45" xfId="266" applyFont="1" applyFill="1" applyBorder="1"/>
    <xf numFmtId="43" fontId="111" fillId="0" borderId="24" xfId="407" applyFont="1" applyFill="1" applyBorder="1"/>
    <xf numFmtId="43" fontId="112" fillId="0" borderId="24" xfId="407" applyFont="1" applyFill="1" applyBorder="1"/>
    <xf numFmtId="43" fontId="112" fillId="0" borderId="6" xfId="407" applyFont="1" applyFill="1" applyBorder="1"/>
    <xf numFmtId="43" fontId="112" fillId="0" borderId="0" xfId="407" applyFont="1" applyFill="1" applyBorder="1"/>
    <xf numFmtId="0" fontId="113" fillId="0" borderId="0" xfId="266" applyFont="1" applyFill="1" applyBorder="1"/>
    <xf numFmtId="0" fontId="70" fillId="0" borderId="0" xfId="549" applyFont="1" applyFill="1"/>
    <xf numFmtId="0" fontId="10" fillId="0" borderId="0" xfId="549" applyFont="1" applyFill="1" applyAlignment="1">
      <alignment vertical="center"/>
    </xf>
    <xf numFmtId="0" fontId="70" fillId="0" borderId="0" xfId="549" applyFont="1" applyFill="1" applyAlignment="1">
      <alignment horizontal="left"/>
    </xf>
    <xf numFmtId="0" fontId="35" fillId="0" borderId="0" xfId="549" applyFont="1" applyFill="1" applyAlignment="1">
      <alignment vertical="center"/>
    </xf>
    <xf numFmtId="0" fontId="39" fillId="0" borderId="0" xfId="549" applyFont="1" applyFill="1" applyAlignment="1">
      <alignment horizontal="justify" vertical="justify" wrapText="1"/>
    </xf>
    <xf numFmtId="0" fontId="114" fillId="0" borderId="0" xfId="549" applyFont="1" applyFill="1"/>
    <xf numFmtId="0" fontId="82" fillId="0" borderId="0" xfId="549" applyFont="1" applyFill="1"/>
    <xf numFmtId="166" fontId="81" fillId="0" borderId="0" xfId="549" applyNumberFormat="1" applyFont="1" applyFill="1" applyAlignment="1">
      <alignment horizontal="right"/>
    </xf>
    <xf numFmtId="43" fontId="83" fillId="0" borderId="0" xfId="547" applyFont="1" applyFill="1"/>
    <xf numFmtId="0" fontId="82" fillId="0" borderId="0" xfId="549" applyFont="1" applyFill="1" applyAlignment="1">
      <alignment horizontal="left"/>
    </xf>
    <xf numFmtId="0" fontId="83" fillId="0" borderId="0" xfId="549" applyFont="1" applyFill="1"/>
    <xf numFmtId="0" fontId="115" fillId="0" borderId="0" xfId="549" applyFont="1" applyFill="1" applyAlignment="1">
      <alignment horizontal="justify" vertical="justify" wrapText="1"/>
    </xf>
    <xf numFmtId="0" fontId="115" fillId="0" borderId="0" xfId="549" applyFont="1" applyFill="1" applyAlignment="1">
      <alignment horizontal="left" vertical="justify" wrapText="1"/>
    </xf>
    <xf numFmtId="0" fontId="115" fillId="0" borderId="0" xfId="549" applyFont="1" applyFill="1"/>
    <xf numFmtId="0" fontId="115" fillId="0" borderId="0" xfId="549" applyFont="1" applyFill="1" applyAlignment="1">
      <alignment horizontal="left"/>
    </xf>
    <xf numFmtId="0" fontId="117" fillId="0" borderId="0" xfId="549" applyFont="1" applyFill="1"/>
    <xf numFmtId="0" fontId="117" fillId="0" borderId="0" xfId="549" applyFont="1" applyFill="1" applyAlignment="1">
      <alignment horizontal="left"/>
    </xf>
    <xf numFmtId="0" fontId="82" fillId="0" borderId="0" xfId="549" applyFont="1" applyFill="1" applyAlignment="1">
      <alignment horizontal="justify" vertical="justify" wrapText="1"/>
    </xf>
    <xf numFmtId="43" fontId="62" fillId="0" borderId="1" xfId="2" applyNumberFormat="1" applyFont="1" applyFill="1" applyBorder="1" applyAlignment="1">
      <alignment horizontal="center"/>
    </xf>
    <xf numFmtId="0" fontId="68" fillId="0" borderId="1" xfId="2" applyFont="1" applyFill="1" applyBorder="1" applyAlignment="1">
      <alignment horizontal="center"/>
    </xf>
    <xf numFmtId="43" fontId="68" fillId="0" borderId="1" xfId="2" applyNumberFormat="1" applyFont="1" applyFill="1" applyBorder="1" applyAlignment="1">
      <alignment horizontal="center"/>
    </xf>
    <xf numFmtId="0" fontId="62" fillId="0" borderId="25" xfId="2" applyFont="1" applyFill="1" applyBorder="1" applyAlignment="1">
      <alignment horizontal="center"/>
    </xf>
    <xf numFmtId="0" fontId="57" fillId="0" borderId="0" xfId="549" applyFont="1" applyFill="1"/>
    <xf numFmtId="43" fontId="62" fillId="0" borderId="6" xfId="2" applyNumberFormat="1" applyFont="1" applyFill="1" applyBorder="1" applyAlignment="1">
      <alignment horizontal="center"/>
    </xf>
    <xf numFmtId="0" fontId="62" fillId="0" borderId="1" xfId="2" applyFont="1" applyFill="1" applyBorder="1" applyAlignment="1">
      <alignment horizontal="center"/>
    </xf>
    <xf numFmtId="43" fontId="68" fillId="0" borderId="72" xfId="2" applyNumberFormat="1" applyFont="1" applyFill="1" applyBorder="1" applyAlignment="1">
      <alignment horizontal="center"/>
    </xf>
    <xf numFmtId="43" fontId="62" fillId="0" borderId="24" xfId="2" applyNumberFormat="1" applyFont="1" applyFill="1" applyBorder="1" applyAlignment="1">
      <alignment horizontal="center"/>
    </xf>
    <xf numFmtId="0" fontId="39" fillId="0" borderId="0" xfId="549" applyFont="1" applyFill="1"/>
    <xf numFmtId="0" fontId="62" fillId="0" borderId="24" xfId="2" applyFont="1" applyFill="1" applyBorder="1" applyAlignment="1">
      <alignment horizontal="center"/>
    </xf>
    <xf numFmtId="0" fontId="62" fillId="0" borderId="35" xfId="2" applyFont="1" applyFill="1" applyBorder="1" applyAlignment="1">
      <alignment horizontal="center"/>
    </xf>
    <xf numFmtId="0" fontId="68" fillId="0" borderId="25" xfId="2" applyFont="1" applyFill="1" applyBorder="1"/>
    <xf numFmtId="0" fontId="68" fillId="0" borderId="35" xfId="2" applyFont="1" applyFill="1" applyBorder="1"/>
    <xf numFmtId="0" fontId="68" fillId="0" borderId="24" xfId="2" applyFont="1" applyFill="1" applyBorder="1" applyAlignment="1">
      <alignment horizontal="center"/>
    </xf>
    <xf numFmtId="0" fontId="62" fillId="0" borderId="25" xfId="2" applyFont="1" applyFill="1" applyBorder="1"/>
    <xf numFmtId="43" fontId="62" fillId="0" borderId="1" xfId="2" applyNumberFormat="1" applyFont="1" applyFill="1" applyBorder="1"/>
    <xf numFmtId="0" fontId="62" fillId="0" borderId="35" xfId="2" applyFont="1" applyFill="1" applyBorder="1"/>
    <xf numFmtId="0" fontId="62" fillId="0" borderId="0" xfId="2" applyFont="1" applyFill="1"/>
    <xf numFmtId="0" fontId="68" fillId="0" borderId="21" xfId="2" applyFont="1" applyFill="1" applyBorder="1"/>
    <xf numFmtId="0" fontId="68" fillId="0" borderId="43" xfId="2" applyFont="1" applyFill="1" applyBorder="1"/>
    <xf numFmtId="0" fontId="68" fillId="0" borderId="38" xfId="2" applyFont="1" applyFill="1" applyBorder="1"/>
    <xf numFmtId="0" fontId="116" fillId="0" borderId="0" xfId="549" applyFont="1" applyFill="1" applyAlignment="1">
      <alignment horizontal="justify" vertical="justify" wrapText="1"/>
    </xf>
    <xf numFmtId="0" fontId="82" fillId="0" borderId="0" xfId="549" applyFont="1" applyFill="1" applyAlignment="1">
      <alignment horizontal="center"/>
    </xf>
    <xf numFmtId="0" fontId="82" fillId="0" borderId="0" xfId="549" quotePrefix="1" applyFont="1" applyFill="1" applyAlignment="1">
      <alignment horizontal="center"/>
    </xf>
    <xf numFmtId="0" fontId="39" fillId="0" borderId="0" xfId="549" quotePrefix="1" applyFont="1" applyFill="1" applyAlignment="1">
      <alignment horizontal="center" vertical="top"/>
    </xf>
    <xf numFmtId="0" fontId="82" fillId="0" borderId="0" xfId="549" quotePrefix="1" applyFont="1" applyFill="1" applyAlignment="1">
      <alignment horizontal="left"/>
    </xf>
    <xf numFmtId="0" fontId="82" fillId="0" borderId="0" xfId="549" quotePrefix="1" applyFont="1" applyFill="1" applyAlignment="1">
      <alignment horizontal="left" vertical="top"/>
    </xf>
    <xf numFmtId="0" fontId="83" fillId="0" borderId="0" xfId="549" quotePrefix="1" applyFont="1" applyFill="1" applyAlignment="1">
      <alignment horizontal="center"/>
    </xf>
    <xf numFmtId="0" fontId="123" fillId="0" borderId="0" xfId="549" applyFont="1" applyFill="1" applyAlignment="1">
      <alignment vertical="justify" wrapText="1"/>
    </xf>
    <xf numFmtId="0" fontId="39" fillId="0" borderId="0" xfId="549" quotePrefix="1" applyFont="1" applyFill="1" applyAlignment="1">
      <alignment horizontal="center"/>
    </xf>
    <xf numFmtId="0" fontId="39" fillId="0" borderId="0" xfId="549" quotePrefix="1" applyFont="1" applyFill="1" applyAlignment="1">
      <alignment horizontal="left"/>
    </xf>
    <xf numFmtId="0" fontId="80" fillId="0" borderId="0" xfId="549" quotePrefix="1" applyFont="1" applyFill="1" applyAlignment="1">
      <alignment horizontal="center"/>
    </xf>
    <xf numFmtId="0" fontId="39" fillId="0" borderId="0" xfId="549" applyFont="1" applyFill="1" applyAlignment="1">
      <alignment horizontal="center" vertical="top"/>
    </xf>
    <xf numFmtId="0" fontId="88" fillId="0" borderId="0" xfId="549" applyFont="1" applyFill="1"/>
    <xf numFmtId="0" fontId="124" fillId="0" borderId="0" xfId="549" quotePrefix="1" applyFont="1" applyFill="1" applyAlignment="1">
      <alignment horizontal="left"/>
    </xf>
    <xf numFmtId="43" fontId="125" fillId="0" borderId="0" xfId="547" applyFont="1" applyFill="1"/>
    <xf numFmtId="0" fontId="43" fillId="0" borderId="0" xfId="135" applyFont="1" applyFill="1"/>
    <xf numFmtId="0" fontId="39" fillId="0" borderId="0" xfId="549" applyFont="1" applyFill="1" applyAlignment="1">
      <alignment horizontal="left" vertical="justify" wrapText="1"/>
    </xf>
    <xf numFmtId="0" fontId="10" fillId="0" borderId="0" xfId="549" applyFont="1" applyFill="1" applyAlignment="1">
      <alignment horizontal="center" vertical="center"/>
    </xf>
    <xf numFmtId="0" fontId="42" fillId="0" borderId="0" xfId="549" applyFont="1" applyFill="1"/>
    <xf numFmtId="0" fontId="35" fillId="0" borderId="0" xfId="549" applyFont="1" applyFill="1" applyAlignment="1">
      <alignment horizontal="center" vertical="center"/>
    </xf>
    <xf numFmtId="43" fontId="126" fillId="0" borderId="0" xfId="327" applyFont="1" applyFill="1" applyAlignment="1">
      <alignment vertical="center"/>
    </xf>
    <xf numFmtId="43" fontId="126" fillId="0" borderId="0" xfId="327" applyFont="1" applyFill="1" applyAlignment="1">
      <alignment horizontal="center" vertical="center"/>
    </xf>
    <xf numFmtId="0" fontId="127" fillId="0" borderId="0" xfId="549" applyFont="1" applyFill="1" applyAlignment="1">
      <alignment vertical="center"/>
    </xf>
    <xf numFmtId="43" fontId="44" fillId="0" borderId="0" xfId="334" applyFont="1" applyFill="1" applyAlignment="1">
      <alignment vertical="center"/>
    </xf>
    <xf numFmtId="0" fontId="128" fillId="0" borderId="0" xfId="549" applyFont="1" applyFill="1" applyAlignment="1">
      <alignment vertical="center"/>
    </xf>
    <xf numFmtId="0" fontId="44" fillId="0" borderId="0" xfId="549" applyFont="1" applyFill="1" applyAlignment="1">
      <alignment vertical="center"/>
    </xf>
    <xf numFmtId="43" fontId="126" fillId="0" borderId="0" xfId="334" applyFont="1" applyFill="1" applyAlignment="1">
      <alignment vertical="center"/>
    </xf>
    <xf numFmtId="43" fontId="126" fillId="0" borderId="0" xfId="334" applyFont="1" applyFill="1" applyAlignment="1">
      <alignment horizontal="center" vertical="center"/>
    </xf>
    <xf numFmtId="43" fontId="126" fillId="0" borderId="0" xfId="334" applyFont="1" applyFill="1" applyAlignment="1">
      <alignment horizontal="left" vertical="center"/>
    </xf>
    <xf numFmtId="43" fontId="39" fillId="0" borderId="0" xfId="547" applyFont="1" applyFill="1" applyAlignment="1">
      <alignment horizontal="center"/>
    </xf>
    <xf numFmtId="43" fontId="41" fillId="0" borderId="0" xfId="547" applyFont="1" applyFill="1" applyAlignment="1">
      <alignment horizontal="center"/>
    </xf>
    <xf numFmtId="43" fontId="114" fillId="0" borderId="0" xfId="547" applyFont="1" applyFill="1" applyAlignment="1">
      <alignment horizontal="center"/>
    </xf>
    <xf numFmtId="43" fontId="129" fillId="0" borderId="0" xfId="547" applyFont="1" applyFill="1" applyAlignment="1">
      <alignment horizontal="center"/>
    </xf>
    <xf numFmtId="166" fontId="130" fillId="0" borderId="0" xfId="549" applyNumberFormat="1" applyFont="1" applyFill="1" applyAlignment="1">
      <alignment horizontal="right"/>
    </xf>
    <xf numFmtId="166" fontId="131" fillId="0" borderId="0" xfId="549" applyNumberFormat="1" applyFont="1" applyFill="1" applyAlignment="1">
      <alignment horizontal="right"/>
    </xf>
    <xf numFmtId="0" fontId="114" fillId="0" borderId="0" xfId="549" applyFont="1" applyFill="1" applyAlignment="1">
      <alignment horizontal="center"/>
    </xf>
    <xf numFmtId="43" fontId="132" fillId="0" borderId="0" xfId="547" applyFont="1" applyFill="1" applyAlignment="1">
      <alignment horizontal="center"/>
    </xf>
    <xf numFmtId="43" fontId="121" fillId="0" borderId="0" xfId="547" applyFont="1" applyFill="1" applyAlignment="1">
      <alignment horizontal="center"/>
    </xf>
    <xf numFmtId="0" fontId="68" fillId="0" borderId="0" xfId="2" quotePrefix="1" applyFont="1" applyFill="1" applyAlignment="1">
      <alignment horizontal="left"/>
    </xf>
    <xf numFmtId="14" fontId="68" fillId="0" borderId="0" xfId="2" applyNumberFormat="1" applyFont="1" applyFill="1" applyAlignment="1">
      <alignment horizontal="left"/>
    </xf>
    <xf numFmtId="43" fontId="62" fillId="0" borderId="0" xfId="2" applyNumberFormat="1" applyFont="1" applyFill="1"/>
    <xf numFmtId="43" fontId="62" fillId="0" borderId="0" xfId="2" applyNumberFormat="1" applyFont="1" applyFill="1" applyAlignment="1">
      <alignment horizontal="center"/>
    </xf>
    <xf numFmtId="43" fontId="68" fillId="0" borderId="0" xfId="2" quotePrefix="1" applyNumberFormat="1" applyFont="1" applyFill="1" applyAlignment="1">
      <alignment horizontal="center"/>
    </xf>
    <xf numFmtId="0" fontId="68" fillId="0" borderId="0" xfId="2" applyFont="1" applyFill="1"/>
    <xf numFmtId="0" fontId="62" fillId="0" borderId="0" xfId="2" applyFont="1" applyFill="1" applyAlignment="1">
      <alignment horizontal="center" vertical="center"/>
    </xf>
    <xf numFmtId="0" fontId="62" fillId="0" borderId="0" xfId="2" applyFont="1" applyFill="1" applyAlignment="1">
      <alignment horizontal="right"/>
    </xf>
    <xf numFmtId="43" fontId="62" fillId="0" borderId="0" xfId="46" applyFont="1" applyFill="1"/>
    <xf numFmtId="0" fontId="67" fillId="0" borderId="43" xfId="2" applyFont="1" applyFill="1" applyBorder="1" applyAlignment="1">
      <alignment horizontal="left"/>
    </xf>
    <xf numFmtId="0" fontId="62" fillId="0" borderId="45" xfId="2" applyFont="1" applyFill="1" applyBorder="1" applyAlignment="1">
      <alignment horizontal="left"/>
    </xf>
    <xf numFmtId="0" fontId="62" fillId="0" borderId="42" xfId="2" applyFont="1" applyFill="1" applyBorder="1" applyAlignment="1">
      <alignment horizontal="left"/>
    </xf>
    <xf numFmtId="0" fontId="68" fillId="0" borderId="0" xfId="2" quotePrefix="1" applyFont="1" applyFill="1" applyAlignment="1">
      <alignment horizontal="right"/>
    </xf>
    <xf numFmtId="22" fontId="62" fillId="0" borderId="0" xfId="2" quotePrefix="1" applyNumberFormat="1" applyFont="1" applyFill="1"/>
    <xf numFmtId="0" fontId="62" fillId="0" borderId="76" xfId="2" applyFont="1" applyFill="1" applyBorder="1"/>
    <xf numFmtId="0" fontId="62" fillId="0" borderId="77" xfId="2" applyFont="1" applyFill="1" applyBorder="1"/>
    <xf numFmtId="0" fontId="62" fillId="0" borderId="78" xfId="2" applyFont="1" applyFill="1" applyBorder="1"/>
    <xf numFmtId="43" fontId="62" fillId="0" borderId="80" xfId="2" applyNumberFormat="1" applyFont="1" applyFill="1" applyBorder="1" applyAlignment="1">
      <alignment horizontal="center"/>
    </xf>
    <xf numFmtId="43" fontId="62" fillId="0" borderId="48" xfId="2" applyNumberFormat="1" applyFont="1" applyFill="1" applyBorder="1" applyAlignment="1">
      <alignment horizontal="center"/>
    </xf>
    <xf numFmtId="0" fontId="62" fillId="0" borderId="73" xfId="2" applyFont="1" applyFill="1" applyBorder="1" applyAlignment="1">
      <alignment horizontal="center"/>
    </xf>
    <xf numFmtId="0" fontId="62" fillId="0" borderId="48" xfId="2" applyFont="1" applyFill="1" applyBorder="1" applyAlignment="1">
      <alignment horizontal="center"/>
    </xf>
    <xf numFmtId="0" fontId="62" fillId="0" borderId="80" xfId="2" applyFont="1" applyFill="1" applyBorder="1" applyAlignment="1">
      <alignment horizontal="center"/>
    </xf>
    <xf numFmtId="0" fontId="62" fillId="0" borderId="79" xfId="2" applyFont="1" applyFill="1" applyBorder="1" applyAlignment="1">
      <alignment horizontal="center"/>
    </xf>
    <xf numFmtId="43" fontId="62" fillId="0" borderId="35" xfId="2" applyNumberFormat="1" applyFont="1" applyFill="1" applyBorder="1" applyAlignment="1">
      <alignment horizontal="center"/>
    </xf>
    <xf numFmtId="0" fontId="62" fillId="0" borderId="47" xfId="2" applyFont="1" applyFill="1" applyBorder="1" applyAlignment="1">
      <alignment horizontal="center"/>
    </xf>
    <xf numFmtId="43" fontId="119" fillId="0" borderId="24" xfId="2" applyNumberFormat="1" applyFont="1" applyFill="1" applyBorder="1" applyAlignment="1">
      <alignment horizontal="center"/>
    </xf>
    <xf numFmtId="0" fontId="119" fillId="0" borderId="25" xfId="2" applyFont="1" applyFill="1" applyBorder="1" applyAlignment="1">
      <alignment horizontal="center"/>
    </xf>
    <xf numFmtId="0" fontId="119" fillId="0" borderId="24" xfId="2" applyFont="1" applyFill="1" applyBorder="1" applyAlignment="1">
      <alignment horizontal="center"/>
    </xf>
    <xf numFmtId="0" fontId="119" fillId="0" borderId="35" xfId="2" applyFont="1" applyFill="1" applyBorder="1" applyAlignment="1">
      <alignment horizontal="center"/>
    </xf>
    <xf numFmtId="43" fontId="119" fillId="0" borderId="24" xfId="550" applyNumberFormat="1" applyFont="1" applyFill="1" applyBorder="1" applyAlignment="1">
      <alignment horizontal="center"/>
    </xf>
    <xf numFmtId="43" fontId="119" fillId="0" borderId="50" xfId="550" applyNumberFormat="1" applyFont="1" applyFill="1" applyBorder="1" applyAlignment="1">
      <alignment horizontal="center"/>
    </xf>
    <xf numFmtId="43" fontId="68" fillId="0" borderId="40" xfId="2" applyNumberFormat="1" applyFont="1" applyFill="1" applyBorder="1" applyAlignment="1">
      <alignment horizontal="center"/>
    </xf>
    <xf numFmtId="43" fontId="119" fillId="0" borderId="40" xfId="2" applyNumberFormat="1" applyFont="1" applyFill="1" applyBorder="1" applyAlignment="1">
      <alignment horizontal="center"/>
    </xf>
    <xf numFmtId="0" fontId="119" fillId="0" borderId="76" xfId="2" applyFont="1" applyFill="1" applyBorder="1" applyAlignment="1">
      <alignment horizontal="center"/>
    </xf>
    <xf numFmtId="0" fontId="119" fillId="0" borderId="40" xfId="2" applyFont="1" applyFill="1" applyBorder="1" applyAlignment="1">
      <alignment horizontal="center"/>
    </xf>
    <xf numFmtId="0" fontId="119" fillId="0" borderId="78" xfId="2" applyFont="1" applyFill="1" applyBorder="1" applyAlignment="1">
      <alignment horizontal="center"/>
    </xf>
    <xf numFmtId="43" fontId="62" fillId="0" borderId="40" xfId="550" quotePrefix="1" applyNumberFormat="1" applyFont="1" applyFill="1" applyBorder="1" applyAlignment="1">
      <alignment horizontal="center"/>
    </xf>
    <xf numFmtId="43" fontId="62" fillId="0" borderId="53" xfId="550" quotePrefix="1" applyNumberFormat="1" applyFont="1" applyFill="1" applyBorder="1" applyAlignment="1">
      <alignment horizontal="center"/>
    </xf>
    <xf numFmtId="43" fontId="68" fillId="0" borderId="6" xfId="2" applyNumberFormat="1" applyFont="1" applyFill="1" applyBorder="1" applyAlignment="1">
      <alignment horizontal="center"/>
    </xf>
    <xf numFmtId="0" fontId="68" fillId="0" borderId="6" xfId="2" applyFont="1" applyFill="1" applyBorder="1"/>
    <xf numFmtId="0" fontId="62" fillId="0" borderId="6" xfId="2" applyFont="1" applyFill="1" applyBorder="1"/>
    <xf numFmtId="0" fontId="62" fillId="0" borderId="0" xfId="550" applyFont="1" applyFill="1"/>
    <xf numFmtId="0" fontId="62" fillId="0" borderId="35" xfId="550" applyFont="1" applyFill="1" applyBorder="1"/>
    <xf numFmtId="0" fontId="62" fillId="0" borderId="1" xfId="550" applyFont="1" applyFill="1" applyBorder="1" applyAlignment="1">
      <alignment horizontal="center"/>
    </xf>
    <xf numFmtId="43" fontId="62" fillId="0" borderId="0" xfId="5" applyFont="1" applyFill="1"/>
    <xf numFmtId="0" fontId="68" fillId="0" borderId="22" xfId="2" applyFont="1" applyFill="1" applyBorder="1"/>
    <xf numFmtId="0" fontId="68" fillId="0" borderId="45" xfId="2" applyFont="1" applyFill="1" applyBorder="1"/>
    <xf numFmtId="0" fontId="68" fillId="0" borderId="36" xfId="2" applyFont="1" applyFill="1" applyBorder="1"/>
    <xf numFmtId="43" fontId="68" fillId="0" borderId="1" xfId="5" applyFont="1" applyFill="1" applyBorder="1" applyAlignment="1">
      <alignment horizontal="center"/>
    </xf>
    <xf numFmtId="43" fontId="68" fillId="0" borderId="0" xfId="5" applyFont="1" applyFill="1"/>
    <xf numFmtId="43" fontId="68" fillId="0" borderId="0" xfId="2" applyNumberFormat="1" applyFont="1" applyFill="1"/>
    <xf numFmtId="43" fontId="134" fillId="0" borderId="0" xfId="5" applyFont="1" applyFill="1"/>
    <xf numFmtId="164" fontId="62" fillId="0" borderId="0" xfId="2" applyNumberFormat="1" applyFont="1" applyFill="1"/>
    <xf numFmtId="0" fontId="68" fillId="0" borderId="75" xfId="2" applyFont="1" applyFill="1" applyBorder="1"/>
    <xf numFmtId="0" fontId="68" fillId="0" borderId="54" xfId="2" applyFont="1" applyFill="1" applyBorder="1"/>
    <xf numFmtId="0" fontId="68" fillId="0" borderId="74" xfId="2" applyFont="1" applyFill="1" applyBorder="1"/>
    <xf numFmtId="0" fontId="68" fillId="0" borderId="74" xfId="2" applyFont="1" applyFill="1" applyBorder="1" applyAlignment="1">
      <alignment horizontal="center"/>
    </xf>
    <xf numFmtId="0" fontId="62" fillId="0" borderId="6" xfId="2" applyFont="1" applyFill="1" applyBorder="1" applyAlignment="1">
      <alignment horizontal="center"/>
    </xf>
    <xf numFmtId="0" fontId="68" fillId="0" borderId="7" xfId="2" applyFont="1" applyFill="1" applyBorder="1"/>
    <xf numFmtId="0" fontId="62" fillId="0" borderId="1" xfId="2" applyFont="1" applyFill="1" applyBorder="1"/>
    <xf numFmtId="0" fontId="68" fillId="0" borderId="0" xfId="550" applyFont="1" applyFill="1"/>
    <xf numFmtId="0" fontId="68" fillId="0" borderId="1" xfId="550" applyFont="1" applyFill="1" applyBorder="1" applyAlignment="1">
      <alignment horizontal="center"/>
    </xf>
    <xf numFmtId="43" fontId="62" fillId="0" borderId="1" xfId="550" applyNumberFormat="1" applyFont="1" applyFill="1" applyBorder="1" applyAlignment="1">
      <alignment horizontal="center"/>
    </xf>
    <xf numFmtId="43" fontId="68" fillId="0" borderId="1" xfId="550" applyNumberFormat="1" applyFont="1" applyFill="1" applyBorder="1" applyAlignment="1">
      <alignment horizontal="center"/>
    </xf>
    <xf numFmtId="43" fontId="62" fillId="0" borderId="1" xfId="5" applyFont="1" applyFill="1" applyBorder="1"/>
    <xf numFmtId="0" fontId="68" fillId="0" borderId="72" xfId="550" applyFont="1" applyFill="1" applyBorder="1"/>
    <xf numFmtId="0" fontId="68" fillId="0" borderId="75" xfId="550" applyFont="1" applyFill="1" applyBorder="1"/>
    <xf numFmtId="0" fontId="68" fillId="0" borderId="72" xfId="550" applyFont="1" applyFill="1" applyBorder="1" applyAlignment="1">
      <alignment horizontal="center"/>
    </xf>
    <xf numFmtId="43" fontId="68" fillId="0" borderId="72" xfId="550" applyNumberFormat="1" applyFont="1" applyFill="1" applyBorder="1" applyAlignment="1">
      <alignment horizontal="center"/>
    </xf>
    <xf numFmtId="0" fontId="68" fillId="0" borderId="6" xfId="2" applyFont="1" applyFill="1" applyBorder="1" applyAlignment="1">
      <alignment horizontal="center"/>
    </xf>
    <xf numFmtId="43" fontId="68" fillId="0" borderId="0" xfId="2" quotePrefix="1" applyNumberFormat="1" applyFont="1" applyFill="1"/>
    <xf numFmtId="43" fontId="118" fillId="0" borderId="0" xfId="5" applyFont="1" applyFill="1"/>
    <xf numFmtId="43" fontId="135" fillId="0" borderId="0" xfId="5" applyFont="1" applyFill="1"/>
    <xf numFmtId="164" fontId="119" fillId="0" borderId="0" xfId="2" applyNumberFormat="1" applyFont="1" applyFill="1"/>
    <xf numFmtId="43" fontId="118" fillId="0" borderId="0" xfId="2" applyNumberFormat="1" applyFont="1" applyFill="1"/>
    <xf numFmtId="43" fontId="20" fillId="0" borderId="0" xfId="45" applyFont="1" applyFill="1" applyAlignment="1">
      <alignment vertical="center" wrapText="1"/>
    </xf>
    <xf numFmtId="0" fontId="35" fillId="0" borderId="0" xfId="230" applyFont="1" applyFill="1" applyAlignment="1">
      <alignment horizontal="center" vertical="center"/>
    </xf>
    <xf numFmtId="0" fontId="16" fillId="0" borderId="0" xfId="146" applyFont="1" applyFill="1" applyAlignment="1">
      <alignment horizontal="center" vertical="center"/>
    </xf>
    <xf numFmtId="0" fontId="39" fillId="0" borderId="0" xfId="266" applyNumberFormat="1" applyFont="1" applyFill="1" applyAlignment="1">
      <alignment horizontal="center" vertical="justify" wrapText="1"/>
    </xf>
    <xf numFmtId="0" fontId="40" fillId="0" borderId="0" xfId="146" applyFont="1" applyFill="1" applyAlignment="1">
      <alignment horizontal="center" vertical="center"/>
    </xf>
    <xf numFmtId="0" fontId="41" fillId="0" borderId="0" xfId="266" applyFont="1" applyFill="1" applyAlignment="1">
      <alignment horizontal="justify" vertical="justify" wrapText="1"/>
    </xf>
    <xf numFmtId="0" fontId="19" fillId="0" borderId="0" xfId="146" applyFont="1" applyFill="1" applyAlignment="1">
      <alignment horizontal="center" vertical="center"/>
    </xf>
    <xf numFmtId="0" fontId="20" fillId="0" borderId="0" xfId="146" applyFont="1" applyFill="1" applyAlignment="1">
      <alignment horizontal="justify" vertical="justify" wrapText="1"/>
    </xf>
    <xf numFmtId="0" fontId="19" fillId="0" borderId="0" xfId="146" applyFont="1" applyFill="1" applyAlignment="1">
      <alignment horizontal="left" vertical="center" wrapText="1"/>
    </xf>
    <xf numFmtId="0" fontId="19" fillId="0" borderId="0" xfId="146" quotePrefix="1" applyFont="1" applyFill="1" applyBorder="1" applyAlignment="1">
      <alignment horizontal="justify" vertical="justify" wrapText="1"/>
    </xf>
    <xf numFmtId="0" fontId="68" fillId="0" borderId="23" xfId="2" applyFont="1" applyFill="1" applyBorder="1" applyAlignment="1">
      <alignment horizontal="center"/>
    </xf>
    <xf numFmtId="0" fontId="68" fillId="0" borderId="27" xfId="2" applyFont="1" applyFill="1" applyBorder="1" applyAlignment="1">
      <alignment horizontal="center"/>
    </xf>
    <xf numFmtId="0" fontId="68" fillId="0" borderId="79" xfId="2" applyFont="1" applyFill="1" applyBorder="1" applyAlignment="1">
      <alignment horizontal="center"/>
    </xf>
    <xf numFmtId="0" fontId="68" fillId="0" borderId="9" xfId="2" applyFont="1" applyFill="1" applyBorder="1" applyAlignment="1">
      <alignment horizontal="center"/>
    </xf>
    <xf numFmtId="0" fontId="68" fillId="0" borderId="10" xfId="2" applyFont="1" applyFill="1" applyBorder="1" applyAlignment="1">
      <alignment horizontal="center"/>
    </xf>
    <xf numFmtId="0" fontId="68" fillId="0" borderId="55" xfId="2" applyFont="1" applyFill="1" applyBorder="1" applyAlignment="1">
      <alignment horizontal="center"/>
    </xf>
    <xf numFmtId="0" fontId="68" fillId="0" borderId="23" xfId="2" applyFont="1" applyFill="1" applyBorder="1" applyAlignment="1">
      <alignment horizontal="center" vertical="center"/>
    </xf>
    <xf numFmtId="0" fontId="68" fillId="0" borderId="27" xfId="2" applyFont="1" applyFill="1" applyBorder="1" applyAlignment="1">
      <alignment horizontal="center" vertical="center"/>
    </xf>
    <xf numFmtId="0" fontId="68" fillId="0" borderId="80" xfId="2" applyFont="1" applyFill="1" applyBorder="1" applyAlignment="1">
      <alignment horizontal="center" vertical="center"/>
    </xf>
    <xf numFmtId="0" fontId="68" fillId="0" borderId="46" xfId="2" applyFont="1" applyFill="1" applyBorder="1" applyAlignment="1">
      <alignment horizontal="center" vertical="center"/>
    </xf>
    <xf numFmtId="0" fontId="68" fillId="0" borderId="43" xfId="2" applyFont="1" applyFill="1" applyBorder="1" applyAlignment="1">
      <alignment horizontal="center" vertical="center"/>
    </xf>
    <xf numFmtId="0" fontId="68" fillId="0" borderId="38" xfId="2" applyFont="1" applyFill="1" applyBorder="1" applyAlignment="1">
      <alignment horizontal="center" vertical="center"/>
    </xf>
    <xf numFmtId="0" fontId="68" fillId="0" borderId="5" xfId="2" applyFont="1" applyFill="1" applyBorder="1" applyAlignment="1">
      <alignment horizontal="center" vertical="center"/>
    </xf>
    <xf numFmtId="0" fontId="68" fillId="0" borderId="0" xfId="2" applyFont="1" applyFill="1" applyAlignment="1">
      <alignment horizontal="center" vertical="center"/>
    </xf>
    <xf numFmtId="0" fontId="68" fillId="0" borderId="35" xfId="2" applyFont="1" applyFill="1" applyBorder="1" applyAlignment="1">
      <alignment horizontal="center" vertical="center"/>
    </xf>
    <xf numFmtId="0" fontId="68" fillId="0" borderId="81" xfId="2" applyFont="1" applyFill="1" applyBorder="1" applyAlignment="1">
      <alignment horizontal="center" vertical="center"/>
    </xf>
    <xf numFmtId="0" fontId="68" fillId="0" borderId="77" xfId="2" applyFont="1" applyFill="1" applyBorder="1" applyAlignment="1">
      <alignment horizontal="center" vertical="center"/>
    </xf>
    <xf numFmtId="0" fontId="68" fillId="0" borderId="78" xfId="2" applyFont="1" applyFill="1" applyBorder="1" applyAlignment="1">
      <alignment horizontal="center" vertical="center"/>
    </xf>
    <xf numFmtId="0" fontId="68" fillId="0" borderId="48" xfId="2" applyFont="1" applyFill="1" applyBorder="1" applyAlignment="1">
      <alignment horizontal="center" vertical="center" wrapText="1"/>
    </xf>
    <xf numFmtId="0" fontId="68" fillId="0" borderId="6" xfId="2" applyFont="1" applyFill="1" applyBorder="1" applyAlignment="1">
      <alignment horizontal="center" vertical="center" wrapText="1"/>
    </xf>
    <xf numFmtId="0" fontId="68" fillId="0" borderId="24" xfId="2" applyFont="1" applyFill="1" applyBorder="1" applyAlignment="1">
      <alignment horizontal="center" vertical="center" wrapText="1"/>
    </xf>
    <xf numFmtId="0" fontId="68" fillId="0" borderId="40" xfId="2" applyFont="1" applyFill="1" applyBorder="1" applyAlignment="1">
      <alignment horizontal="center" vertical="center" wrapText="1"/>
    </xf>
    <xf numFmtId="0" fontId="88" fillId="0" borderId="44" xfId="135" applyFont="1" applyFill="1" applyBorder="1" applyAlignment="1">
      <alignment horizontal="right"/>
    </xf>
    <xf numFmtId="0" fontId="88" fillId="0" borderId="45" xfId="135" applyFont="1" applyFill="1" applyBorder="1" applyAlignment="1">
      <alignment horizontal="right"/>
    </xf>
    <xf numFmtId="0" fontId="88" fillId="0" borderId="36" xfId="135" applyFont="1" applyFill="1" applyBorder="1" applyAlignment="1">
      <alignment horizontal="right"/>
    </xf>
    <xf numFmtId="0" fontId="90" fillId="0" borderId="51" xfId="135" applyFont="1" applyFill="1" applyBorder="1" applyAlignment="1">
      <alignment horizontal="right" vertical="center"/>
    </xf>
    <xf numFmtId="0" fontId="90" fillId="0" borderId="52" xfId="135" applyFont="1" applyFill="1" applyBorder="1" applyAlignment="1">
      <alignment horizontal="right" vertical="center"/>
    </xf>
    <xf numFmtId="0" fontId="90" fillId="0" borderId="37" xfId="135" applyFont="1" applyFill="1" applyBorder="1" applyAlignment="1">
      <alignment horizontal="right" vertical="center"/>
    </xf>
    <xf numFmtId="0" fontId="63" fillId="0" borderId="44" xfId="135" applyFont="1" applyFill="1" applyBorder="1" applyAlignment="1">
      <alignment horizontal="left" wrapText="1"/>
    </xf>
    <xf numFmtId="0" fontId="63" fillId="0" borderId="45" xfId="135" applyFont="1" applyFill="1" applyBorder="1" applyAlignment="1">
      <alignment horizontal="left" wrapText="1"/>
    </xf>
    <xf numFmtId="0" fontId="63" fillId="0" borderId="36" xfId="135" applyFont="1" applyFill="1" applyBorder="1" applyAlignment="1">
      <alignment horizontal="left" wrapText="1"/>
    </xf>
    <xf numFmtId="0" fontId="63" fillId="0" borderId="18" xfId="135" applyFont="1" applyFill="1" applyBorder="1" applyAlignment="1">
      <alignment horizontal="left" wrapText="1"/>
    </xf>
    <xf numFmtId="0" fontId="63" fillId="0" borderId="1" xfId="135" applyFont="1" applyFill="1" applyBorder="1" applyAlignment="1">
      <alignment horizontal="left" wrapText="1"/>
    </xf>
    <xf numFmtId="0" fontId="59" fillId="0" borderId="32" xfId="470" applyFont="1" applyFill="1" applyBorder="1" applyAlignment="1">
      <alignment horizontal="center" vertical="center"/>
    </xf>
    <xf numFmtId="0" fontId="59" fillId="0" borderId="28" xfId="470" applyFont="1" applyFill="1" applyBorder="1" applyAlignment="1">
      <alignment horizontal="center" vertical="center"/>
    </xf>
    <xf numFmtId="0" fontId="59" fillId="0" borderId="18" xfId="470" applyFont="1" applyFill="1" applyBorder="1" applyAlignment="1">
      <alignment horizontal="center" vertical="center"/>
    </xf>
    <xf numFmtId="0" fontId="59" fillId="0" borderId="1" xfId="470" applyFont="1" applyFill="1" applyBorder="1" applyAlignment="1">
      <alignment horizontal="center" vertical="center"/>
    </xf>
    <xf numFmtId="0" fontId="60" fillId="0" borderId="28" xfId="470" applyFont="1" applyFill="1" applyBorder="1" applyAlignment="1">
      <alignment horizontal="center" vertical="center" wrapText="1"/>
    </xf>
    <xf numFmtId="0" fontId="60" fillId="0" borderId="1" xfId="470" applyFont="1" applyFill="1" applyBorder="1" applyAlignment="1">
      <alignment horizontal="center" vertical="center" wrapText="1"/>
    </xf>
    <xf numFmtId="0" fontId="68" fillId="0" borderId="44" xfId="2" applyFont="1" applyFill="1" applyBorder="1" applyAlignment="1">
      <alignment horizontal="center"/>
    </xf>
    <xf numFmtId="0" fontId="68" fillId="0" borderId="45" xfId="2" applyFont="1" applyFill="1" applyBorder="1" applyAlignment="1">
      <alignment horizontal="center"/>
    </xf>
    <xf numFmtId="0" fontId="68" fillId="0" borderId="36" xfId="2" applyFont="1" applyFill="1" applyBorder="1" applyAlignment="1">
      <alignment horizontal="center"/>
    </xf>
    <xf numFmtId="0" fontId="90" fillId="0" borderId="14" xfId="529" applyFont="1" applyFill="1" applyBorder="1" applyAlignment="1">
      <alignment horizontal="center" vertical="center"/>
    </xf>
    <xf numFmtId="0" fontId="90" fillId="0" borderId="15" xfId="529" applyFont="1" applyFill="1" applyBorder="1" applyAlignment="1">
      <alignment horizontal="center" vertical="center"/>
    </xf>
    <xf numFmtId="0" fontId="59" fillId="0" borderId="32" xfId="2" applyFont="1" applyFill="1" applyBorder="1" applyAlignment="1">
      <alignment horizontal="center" vertical="center"/>
    </xf>
    <xf numFmtId="0" fontId="59" fillId="0" borderId="28" xfId="2" applyFont="1" applyFill="1" applyBorder="1" applyAlignment="1">
      <alignment horizontal="center" vertical="center"/>
    </xf>
    <xf numFmtId="0" fontId="59" fillId="0" borderId="18" xfId="2" applyFont="1" applyFill="1" applyBorder="1" applyAlignment="1">
      <alignment horizontal="center" vertical="center"/>
    </xf>
    <xf numFmtId="0" fontId="59" fillId="0" borderId="1" xfId="2" applyFont="1" applyFill="1" applyBorder="1" applyAlignment="1">
      <alignment horizontal="center" vertical="center"/>
    </xf>
    <xf numFmtId="0" fontId="67" fillId="0" borderId="18" xfId="449" applyFont="1" applyFill="1" applyBorder="1" applyAlignment="1">
      <alignment horizontal="center" vertical="center"/>
    </xf>
    <xf numFmtId="0" fontId="67" fillId="0" borderId="1" xfId="449" applyFont="1" applyFill="1" applyBorder="1" applyAlignment="1">
      <alignment horizontal="center" vertical="center"/>
    </xf>
    <xf numFmtId="0" fontId="68" fillId="0" borderId="9" xfId="449" applyFont="1" applyFill="1" applyBorder="1" applyAlignment="1">
      <alignment horizontal="center" vertical="center"/>
    </xf>
    <xf numFmtId="0" fontId="68" fillId="0" borderId="10" xfId="449" applyFont="1" applyFill="1" applyBorder="1" applyAlignment="1">
      <alignment horizontal="center" vertical="center"/>
    </xf>
    <xf numFmtId="0" fontId="62" fillId="0" borderId="44" xfId="266" applyFont="1" applyFill="1" applyBorder="1" applyAlignment="1">
      <alignment horizontal="left" vertical="center" wrapText="1"/>
    </xf>
    <xf numFmtId="0" fontId="62" fillId="0" borderId="45" xfId="266" applyFont="1" applyFill="1" applyBorder="1" applyAlignment="1">
      <alignment horizontal="left" vertical="center" wrapText="1"/>
    </xf>
    <xf numFmtId="0" fontId="62" fillId="0" borderId="36" xfId="266" applyFont="1" applyFill="1" applyBorder="1" applyAlignment="1">
      <alignment horizontal="left" vertical="center" wrapText="1"/>
    </xf>
    <xf numFmtId="0" fontId="67" fillId="0" borderId="17" xfId="449" applyFont="1" applyFill="1" applyBorder="1" applyAlignment="1">
      <alignment horizontal="center" vertical="center"/>
    </xf>
    <xf numFmtId="0" fontId="67" fillId="0" borderId="6" xfId="449" applyFont="1" applyFill="1" applyBorder="1" applyAlignment="1">
      <alignment horizontal="center" vertical="center"/>
    </xf>
    <xf numFmtId="0" fontId="68" fillId="0" borderId="44" xfId="449" applyFont="1" applyFill="1" applyBorder="1" applyAlignment="1">
      <alignment horizontal="center" vertical="center"/>
    </xf>
    <xf numFmtId="0" fontId="68" fillId="0" borderId="45" xfId="449" applyFont="1" applyFill="1" applyBorder="1" applyAlignment="1">
      <alignment horizontal="center" vertical="center"/>
    </xf>
    <xf numFmtId="0" fontId="68" fillId="0" borderId="36" xfId="449" applyFont="1" applyFill="1" applyBorder="1" applyAlignment="1">
      <alignment horizontal="center" vertical="center"/>
    </xf>
    <xf numFmtId="0" fontId="62" fillId="0" borderId="44" xfId="266" applyFont="1" applyFill="1" applyBorder="1" applyAlignment="1">
      <alignment horizontal="left" vertical="center"/>
    </xf>
    <xf numFmtId="0" fontId="62" fillId="0" borderId="45" xfId="266" applyFont="1" applyFill="1" applyBorder="1" applyAlignment="1">
      <alignment horizontal="left" vertical="center"/>
    </xf>
    <xf numFmtId="0" fontId="62" fillId="0" borderId="36" xfId="266" applyFont="1" applyFill="1" applyBorder="1" applyAlignment="1">
      <alignment horizontal="left" vertical="center"/>
    </xf>
    <xf numFmtId="0" fontId="59" fillId="0" borderId="41" xfId="2" applyFont="1" applyFill="1" applyBorder="1" applyAlignment="1">
      <alignment horizontal="center" vertical="center"/>
    </xf>
    <xf numFmtId="0" fontId="59" fillId="0" borderId="42" xfId="2" applyFont="1" applyFill="1" applyBorder="1" applyAlignment="1">
      <alignment horizontal="center" vertical="center"/>
    </xf>
    <xf numFmtId="0" fontId="59" fillId="0" borderId="39" xfId="2" applyFont="1" applyFill="1" applyBorder="1" applyAlignment="1">
      <alignment horizontal="center" vertical="center"/>
    </xf>
    <xf numFmtId="0" fontId="59" fillId="0" borderId="25" xfId="2" applyFont="1" applyFill="1" applyBorder="1" applyAlignment="1">
      <alignment horizontal="center" vertical="center"/>
    </xf>
    <xf numFmtId="0" fontId="59" fillId="0" borderId="0" xfId="2" applyFont="1" applyFill="1" applyBorder="1" applyAlignment="1">
      <alignment horizontal="center" vertical="center"/>
    </xf>
    <xf numFmtId="0" fontId="59" fillId="0" borderId="35" xfId="2" applyFont="1" applyFill="1" applyBorder="1" applyAlignment="1">
      <alignment horizontal="center" vertical="center"/>
    </xf>
    <xf numFmtId="0" fontId="59" fillId="0" borderId="21" xfId="2" applyFont="1" applyFill="1" applyBorder="1" applyAlignment="1">
      <alignment horizontal="center" vertical="center"/>
    </xf>
    <xf numFmtId="0" fontId="59" fillId="0" borderId="43" xfId="2" applyFont="1" applyFill="1" applyBorder="1" applyAlignment="1">
      <alignment horizontal="center" vertical="center"/>
    </xf>
    <xf numFmtId="0" fontId="59" fillId="0" borderId="38" xfId="2" applyFont="1" applyFill="1" applyBorder="1" applyAlignment="1">
      <alignment horizontal="center" vertical="center"/>
    </xf>
    <xf numFmtId="0" fontId="60" fillId="0" borderId="7" xfId="2" applyFont="1" applyFill="1" applyBorder="1" applyAlignment="1">
      <alignment horizontal="center" vertical="center" wrapText="1"/>
    </xf>
    <xf numFmtId="0" fontId="60" fillId="0" borderId="24" xfId="2" applyFont="1" applyFill="1" applyBorder="1" applyAlignment="1">
      <alignment horizontal="center" vertical="center" wrapText="1"/>
    </xf>
    <xf numFmtId="0" fontId="60" fillId="0" borderId="6" xfId="2" applyFont="1" applyFill="1" applyBorder="1" applyAlignment="1">
      <alignment horizontal="center" vertical="center" wrapText="1"/>
    </xf>
    <xf numFmtId="0" fontId="62" fillId="0" borderId="44" xfId="490" applyFont="1" applyFill="1" applyBorder="1" applyAlignment="1">
      <alignment horizontal="left" vertical="center"/>
    </xf>
    <xf numFmtId="0" fontId="62" fillId="0" borderId="45" xfId="490" applyFont="1" applyFill="1" applyBorder="1" applyAlignment="1">
      <alignment horizontal="left" vertical="center"/>
    </xf>
    <xf numFmtId="0" fontId="62" fillId="0" borderId="36" xfId="490" applyFont="1" applyFill="1" applyBorder="1" applyAlignment="1">
      <alignment horizontal="left" vertical="center"/>
    </xf>
    <xf numFmtId="0" fontId="62" fillId="0" borderId="44" xfId="490" applyFont="1" applyFill="1" applyBorder="1" applyAlignment="1">
      <alignment horizontal="left" vertical="center" wrapText="1"/>
    </xf>
    <xf numFmtId="0" fontId="62" fillId="0" borderId="45" xfId="490" applyFont="1" applyFill="1" applyBorder="1" applyAlignment="1">
      <alignment horizontal="left" vertical="center" wrapText="1"/>
    </xf>
    <xf numFmtId="0" fontId="62" fillId="0" borderId="36" xfId="490" applyFont="1" applyFill="1" applyBorder="1" applyAlignment="1">
      <alignment horizontal="left" vertical="center" wrapText="1"/>
    </xf>
    <xf numFmtId="0" fontId="62" fillId="0" borderId="44" xfId="449" applyFont="1" applyFill="1" applyBorder="1" applyAlignment="1">
      <alignment horizontal="left" vertical="center"/>
    </xf>
    <xf numFmtId="0" fontId="62" fillId="0" borderId="45" xfId="449" applyFont="1" applyFill="1" applyBorder="1" applyAlignment="1">
      <alignment horizontal="left" vertical="center"/>
    </xf>
    <xf numFmtId="0" fontId="62" fillId="0" borderId="36" xfId="449" applyFont="1" applyFill="1" applyBorder="1" applyAlignment="1">
      <alignment horizontal="left" vertical="center"/>
    </xf>
    <xf numFmtId="0" fontId="62" fillId="0" borderId="18" xfId="449" applyFont="1" applyFill="1" applyBorder="1" applyAlignment="1">
      <alignment horizontal="left" vertical="center" wrapText="1"/>
    </xf>
    <xf numFmtId="0" fontId="62" fillId="0" borderId="1" xfId="449"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7" xfId="0" applyFont="1" applyFill="1" applyBorder="1" applyAlignment="1">
      <alignment horizontal="center" vertical="center"/>
    </xf>
    <xf numFmtId="0" fontId="64" fillId="0" borderId="9" xfId="266" applyFont="1" applyFill="1" applyBorder="1" applyAlignment="1">
      <alignment horizontal="center"/>
    </xf>
    <xf numFmtId="0" fontId="64" fillId="0" borderId="10" xfId="266" applyFont="1" applyFill="1" applyBorder="1" applyAlignment="1">
      <alignment horizontal="center"/>
    </xf>
    <xf numFmtId="0" fontId="64" fillId="0" borderId="55" xfId="266" applyFont="1" applyFill="1" applyBorder="1" applyAlignment="1">
      <alignment horizontal="center"/>
    </xf>
    <xf numFmtId="0" fontId="106" fillId="0" borderId="63" xfId="266" applyFont="1" applyFill="1" applyBorder="1" applyAlignment="1">
      <alignment horizontal="center" vertical="center"/>
    </xf>
    <xf numFmtId="0" fontId="106" fillId="0" borderId="65" xfId="266" applyFont="1" applyFill="1" applyBorder="1" applyAlignment="1">
      <alignment horizontal="center" vertical="center"/>
    </xf>
    <xf numFmtId="0" fontId="106" fillId="0" borderId="64" xfId="266" applyFont="1" applyFill="1" applyBorder="1" applyAlignment="1">
      <alignment horizontal="center" vertical="center"/>
    </xf>
    <xf numFmtId="0" fontId="98" fillId="0" borderId="0" xfId="266" applyFont="1" applyFill="1" applyAlignment="1">
      <alignment horizontal="center"/>
    </xf>
    <xf numFmtId="43" fontId="77" fillId="0" borderId="0" xfId="328" applyFont="1" applyFill="1" applyAlignment="1">
      <alignment horizontal="left"/>
    </xf>
    <xf numFmtId="0" fontId="43" fillId="0" borderId="43" xfId="266" applyFont="1" applyFill="1" applyBorder="1" applyAlignment="1">
      <alignment horizontal="left" vertical="center" wrapText="1"/>
    </xf>
    <xf numFmtId="0" fontId="43" fillId="0" borderId="38" xfId="266" applyFont="1" applyFill="1" applyBorder="1" applyAlignment="1">
      <alignment horizontal="left" vertical="center" wrapText="1"/>
    </xf>
    <xf numFmtId="0" fontId="50" fillId="0" borderId="45" xfId="266" applyFont="1" applyFill="1" applyBorder="1" applyAlignment="1">
      <alignment horizontal="left" vertical="center" wrapText="1"/>
    </xf>
    <xf numFmtId="0" fontId="50" fillId="0" borderId="36" xfId="266" applyFont="1" applyFill="1" applyBorder="1" applyAlignment="1">
      <alignment horizontal="left" vertical="center" wrapText="1"/>
    </xf>
    <xf numFmtId="0" fontId="43" fillId="0" borderId="45" xfId="266" applyFont="1" applyFill="1" applyBorder="1" applyAlignment="1">
      <alignment horizontal="left" vertical="center" wrapText="1"/>
    </xf>
    <xf numFmtId="0" fontId="43" fillId="0" borderId="36" xfId="266" applyFont="1" applyFill="1" applyBorder="1" applyAlignment="1">
      <alignment horizontal="left" vertical="center" wrapText="1"/>
    </xf>
    <xf numFmtId="43" fontId="105" fillId="0" borderId="0" xfId="407" applyFont="1" applyFill="1" applyAlignment="1">
      <alignment horizontal="left" vertical="center"/>
    </xf>
    <xf numFmtId="0" fontId="106" fillId="0" borderId="63" xfId="266" applyFont="1" applyFill="1" applyBorder="1" applyAlignment="1">
      <alignment horizontal="center"/>
    </xf>
    <xf numFmtId="0" fontId="106" fillId="0" borderId="65" xfId="266" applyFont="1" applyFill="1" applyBorder="1" applyAlignment="1">
      <alignment horizontal="center"/>
    </xf>
    <xf numFmtId="0" fontId="106" fillId="0" borderId="64" xfId="266" applyFont="1" applyFill="1" applyBorder="1" applyAlignment="1">
      <alignment horizontal="center"/>
    </xf>
    <xf numFmtId="0" fontId="106" fillId="0" borderId="69" xfId="266" applyFont="1" applyFill="1" applyBorder="1" applyAlignment="1">
      <alignment horizontal="center"/>
    </xf>
    <xf numFmtId="0" fontId="106" fillId="0" borderId="71" xfId="266" applyFont="1" applyFill="1" applyBorder="1" applyAlignment="1">
      <alignment horizontal="center"/>
    </xf>
    <xf numFmtId="0" fontId="106" fillId="0" borderId="70" xfId="266" applyFont="1" applyFill="1" applyBorder="1" applyAlignment="1">
      <alignment horizontal="center"/>
    </xf>
    <xf numFmtId="0" fontId="43" fillId="0" borderId="54" xfId="266" applyFont="1" applyFill="1" applyBorder="1" applyAlignment="1">
      <alignment horizontal="left" vertical="center" wrapText="1"/>
    </xf>
    <xf numFmtId="0" fontId="43" fillId="0" borderId="74" xfId="266" applyFont="1" applyFill="1" applyBorder="1" applyAlignment="1">
      <alignment horizontal="left" vertical="center" wrapText="1"/>
    </xf>
    <xf numFmtId="0" fontId="10" fillId="0" borderId="45" xfId="266" applyFont="1" applyFill="1" applyBorder="1" applyAlignment="1">
      <alignment horizontal="left" vertical="center" wrapText="1"/>
    </xf>
    <xf numFmtId="0" fontId="22" fillId="0" borderId="43" xfId="266" applyFont="1" applyFill="1" applyBorder="1" applyAlignment="1">
      <alignment horizontal="left" vertical="center" wrapText="1"/>
    </xf>
    <xf numFmtId="0" fontId="22" fillId="0" borderId="38" xfId="266" applyFont="1" applyFill="1" applyBorder="1" applyAlignment="1">
      <alignment horizontal="left" vertical="center" wrapText="1"/>
    </xf>
    <xf numFmtId="0" fontId="43" fillId="0" borderId="45" xfId="266" applyFont="1" applyFill="1" applyBorder="1" applyAlignment="1">
      <alignment horizontal="left" wrapText="1"/>
    </xf>
    <xf numFmtId="0" fontId="43" fillId="0" borderId="36" xfId="266" applyFont="1" applyFill="1" applyBorder="1" applyAlignment="1">
      <alignment horizontal="left" wrapText="1"/>
    </xf>
    <xf numFmtId="0" fontId="16" fillId="0" borderId="25" xfId="266" applyFont="1" applyFill="1" applyBorder="1" applyAlignment="1">
      <alignment horizontal="center"/>
    </xf>
    <xf numFmtId="0" fontId="16" fillId="0" borderId="0" xfId="266" applyFont="1" applyFill="1" applyBorder="1" applyAlignment="1">
      <alignment horizontal="center"/>
    </xf>
    <xf numFmtId="0" fontId="10" fillId="0" borderId="43" xfId="266" applyFont="1" applyFill="1" applyBorder="1" applyAlignment="1">
      <alignment horizontal="left" vertical="center" wrapText="1"/>
    </xf>
    <xf numFmtId="0" fontId="10" fillId="0" borderId="38" xfId="266" applyFont="1" applyFill="1" applyBorder="1" applyAlignment="1">
      <alignment horizontal="left" vertical="center" wrapText="1"/>
    </xf>
    <xf numFmtId="0" fontId="43" fillId="0" borderId="42" xfId="266" applyFont="1" applyFill="1" applyBorder="1" applyAlignment="1">
      <alignment horizontal="left" vertical="center" wrapText="1"/>
    </xf>
    <xf numFmtId="0" fontId="82" fillId="0" borderId="45" xfId="266" applyFont="1" applyFill="1" applyBorder="1" applyAlignment="1">
      <alignment horizontal="left"/>
    </xf>
    <xf numFmtId="0" fontId="82" fillId="0" borderId="36" xfId="266" applyFont="1" applyFill="1" applyBorder="1" applyAlignment="1">
      <alignment horizontal="left"/>
    </xf>
    <xf numFmtId="0" fontId="82" fillId="0" borderId="45" xfId="266" applyFont="1" applyFill="1" applyBorder="1" applyAlignment="1">
      <alignment horizontal="left" wrapText="1"/>
    </xf>
    <xf numFmtId="0" fontId="82" fillId="0" borderId="36" xfId="266" applyFont="1" applyFill="1" applyBorder="1" applyAlignment="1">
      <alignment horizontal="left" wrapText="1"/>
    </xf>
    <xf numFmtId="0" fontId="43" fillId="0" borderId="45" xfId="536" applyFont="1" applyFill="1" applyBorder="1" applyAlignment="1">
      <alignment horizontal="left" vertical="center" wrapText="1"/>
    </xf>
    <xf numFmtId="0" fontId="43" fillId="0" borderId="36" xfId="536" applyFont="1" applyFill="1" applyBorder="1" applyAlignment="1">
      <alignment horizontal="left" vertical="center" wrapText="1"/>
    </xf>
    <xf numFmtId="0" fontId="82" fillId="0" borderId="45" xfId="266" applyFont="1" applyFill="1" applyBorder="1" applyAlignment="1">
      <alignment horizontal="left" vertical="center"/>
    </xf>
    <xf numFmtId="0" fontId="82" fillId="0" borderId="36" xfId="266" applyFont="1" applyFill="1" applyBorder="1" applyAlignment="1">
      <alignment horizontal="left" vertical="center"/>
    </xf>
    <xf numFmtId="0" fontId="82" fillId="0" borderId="43" xfId="266" applyFont="1" applyFill="1" applyBorder="1" applyAlignment="1">
      <alignment horizontal="left"/>
    </xf>
    <xf numFmtId="0" fontId="43" fillId="0" borderId="1" xfId="266" applyFont="1" applyFill="1" applyBorder="1" applyAlignment="1">
      <alignment horizontal="left" vertical="center" wrapText="1"/>
    </xf>
    <xf numFmtId="0" fontId="43" fillId="0" borderId="39" xfId="266" applyFont="1" applyFill="1" applyBorder="1" applyAlignment="1">
      <alignment horizontal="left" vertical="center" wrapText="1"/>
    </xf>
    <xf numFmtId="0" fontId="43" fillId="0" borderId="54" xfId="266" quotePrefix="1" applyFont="1" applyFill="1" applyBorder="1" applyAlignment="1">
      <alignment horizontal="left" vertical="center" wrapText="1"/>
    </xf>
    <xf numFmtId="0" fontId="82" fillId="0" borderId="43" xfId="266" applyFont="1" applyFill="1" applyBorder="1" applyAlignment="1">
      <alignment horizontal="left" wrapText="1"/>
    </xf>
    <xf numFmtId="0" fontId="82" fillId="0" borderId="38" xfId="266" applyFont="1" applyFill="1" applyBorder="1" applyAlignment="1">
      <alignment horizontal="left" wrapText="1"/>
    </xf>
    <xf numFmtId="0" fontId="43" fillId="0" borderId="45" xfId="266" quotePrefix="1" applyFont="1" applyFill="1" applyBorder="1" applyAlignment="1">
      <alignment horizontal="left" vertical="center" wrapText="1"/>
    </xf>
    <xf numFmtId="0" fontId="43" fillId="0" borderId="36" xfId="266" quotePrefix="1" applyFont="1" applyFill="1" applyBorder="1" applyAlignment="1">
      <alignment horizontal="left" vertical="center" wrapText="1"/>
    </xf>
    <xf numFmtId="164" fontId="36" fillId="0" borderId="0" xfId="266" applyNumberFormat="1" applyFont="1" applyFill="1" applyAlignment="1">
      <alignment horizontal="center"/>
    </xf>
    <xf numFmtId="164" fontId="57" fillId="0" borderId="0" xfId="266" applyNumberFormat="1" applyFont="1" applyFill="1" applyAlignment="1">
      <alignment horizontal="center"/>
    </xf>
    <xf numFmtId="0" fontId="57" fillId="0" borderId="0" xfId="266" applyFont="1" applyFill="1" applyAlignment="1">
      <alignment horizontal="center"/>
    </xf>
    <xf numFmtId="43" fontId="36" fillId="0" borderId="0" xfId="407" applyFont="1" applyFill="1" applyBorder="1" applyAlignment="1">
      <alignment horizontal="center"/>
    </xf>
    <xf numFmtId="43" fontId="36" fillId="0" borderId="43" xfId="407" applyFont="1" applyFill="1" applyBorder="1" applyAlignment="1">
      <alignment horizontal="center"/>
    </xf>
    <xf numFmtId="0" fontId="106" fillId="0" borderId="59" xfId="266" applyFont="1" applyFill="1" applyBorder="1" applyAlignment="1">
      <alignment horizontal="center"/>
    </xf>
    <xf numFmtId="0" fontId="106" fillId="0" borderId="61" xfId="266" applyFont="1" applyFill="1" applyBorder="1" applyAlignment="1">
      <alignment horizontal="center"/>
    </xf>
    <xf numFmtId="0" fontId="106" fillId="0" borderId="60" xfId="266" applyFont="1" applyFill="1" applyBorder="1" applyAlignment="1">
      <alignment horizontal="center"/>
    </xf>
    <xf numFmtId="43" fontId="126" fillId="0" borderId="0" xfId="327" applyFont="1" applyFill="1" applyAlignment="1">
      <alignment horizontal="center" vertical="center"/>
    </xf>
    <xf numFmtId="0" fontId="35" fillId="0" borderId="0" xfId="549" applyFont="1" applyFill="1" applyAlignment="1">
      <alignment horizontal="center" vertical="center"/>
    </xf>
    <xf numFmtId="0" fontId="16" fillId="0" borderId="0" xfId="549" applyFont="1" applyFill="1" applyAlignment="1">
      <alignment horizontal="left"/>
    </xf>
    <xf numFmtId="0" fontId="114" fillId="0" borderId="0" xfId="549" applyFont="1" applyFill="1" applyAlignment="1">
      <alignment horizontal="center"/>
    </xf>
    <xf numFmtId="0" fontId="10" fillId="0" borderId="0" xfId="549" applyFont="1" applyFill="1" applyAlignment="1">
      <alignment horizontal="center" vertical="center"/>
    </xf>
    <xf numFmtId="0" fontId="82" fillId="0" borderId="0" xfId="549" applyFont="1" applyFill="1" applyAlignment="1">
      <alignment horizontal="justify" vertical="justify" wrapText="1"/>
    </xf>
    <xf numFmtId="0" fontId="39" fillId="0" borderId="0" xfId="549" applyFont="1" applyFill="1" applyAlignment="1">
      <alignment horizontal="justify" vertical="justify" wrapText="1"/>
    </xf>
    <xf numFmtId="0" fontId="122" fillId="0" borderId="0" xfId="549" applyFont="1" applyFill="1" applyAlignment="1">
      <alignment horizontal="justify" vertical="justify" wrapText="1"/>
    </xf>
    <xf numFmtId="0" fontId="115" fillId="0" borderId="0" xfId="549" applyFont="1" applyFill="1" applyAlignment="1">
      <alignment horizontal="justify" vertical="justify" wrapText="1"/>
    </xf>
    <xf numFmtId="0" fontId="5" fillId="0" borderId="30" xfId="0" applyFont="1" applyBorder="1" applyAlignment="1">
      <alignment horizontal="center"/>
    </xf>
    <xf numFmtId="0" fontId="5" fillId="0" borderId="26" xfId="0" applyFont="1" applyBorder="1" applyAlignment="1">
      <alignment horizontal="center"/>
    </xf>
    <xf numFmtId="0" fontId="6" fillId="0" borderId="2" xfId="0" applyFont="1" applyBorder="1" applyAlignment="1">
      <alignment horizontal="center"/>
    </xf>
    <xf numFmtId="0" fontId="6" fillId="0" borderId="20" xfId="0" applyFont="1" applyBorder="1" applyAlignment="1">
      <alignment horizontal="center"/>
    </xf>
    <xf numFmtId="43" fontId="14" fillId="0" borderId="0" xfId="1" applyFont="1" applyFill="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center"/>
    </xf>
    <xf numFmtId="0" fontId="5" fillId="0" borderId="24" xfId="0" applyFont="1" applyBorder="1" applyAlignment="1">
      <alignment horizontal="center"/>
    </xf>
    <xf numFmtId="0" fontId="6" fillId="0" borderId="28"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136" fillId="0" borderId="41" xfId="135" applyFont="1" applyBorder="1"/>
    <xf numFmtId="0" fontId="136" fillId="0" borderId="42" xfId="135" applyFont="1" applyBorder="1" applyAlignment="1">
      <alignment horizontal="left" vertical="center"/>
    </xf>
    <xf numFmtId="0" fontId="136" fillId="0" borderId="39" xfId="135" applyFont="1" applyBorder="1" applyAlignment="1">
      <alignment horizontal="left" vertical="center"/>
    </xf>
    <xf numFmtId="0" fontId="23" fillId="0" borderId="7" xfId="135" applyBorder="1"/>
    <xf numFmtId="0" fontId="136" fillId="2" borderId="1" xfId="135" applyFont="1" applyFill="1" applyBorder="1" applyAlignment="1">
      <alignment horizontal="center" vertical="center"/>
    </xf>
    <xf numFmtId="0" fontId="136" fillId="2" borderId="41" xfId="135" applyFont="1" applyFill="1" applyBorder="1" applyAlignment="1">
      <alignment horizontal="center" vertical="center"/>
    </xf>
    <xf numFmtId="0" fontId="136" fillId="2" borderId="42" xfId="135" applyFont="1" applyFill="1" applyBorder="1" applyAlignment="1">
      <alignment horizontal="center" vertical="center"/>
    </xf>
    <xf numFmtId="0" fontId="136" fillId="2" borderId="39" xfId="135" applyFont="1" applyFill="1" applyBorder="1" applyAlignment="1">
      <alignment horizontal="center" vertical="center"/>
    </xf>
    <xf numFmtId="0" fontId="136" fillId="0" borderId="1" xfId="135" applyFont="1" applyBorder="1" applyAlignment="1">
      <alignment horizontal="center" vertical="center"/>
    </xf>
    <xf numFmtId="0" fontId="23" fillId="0" borderId="0" xfId="135"/>
    <xf numFmtId="0" fontId="137" fillId="0" borderId="25" xfId="135" applyFont="1" applyBorder="1"/>
    <xf numFmtId="0" fontId="136" fillId="0" borderId="0" xfId="135" applyFont="1" applyBorder="1" applyAlignment="1">
      <alignment horizontal="left" vertical="center"/>
    </xf>
    <xf numFmtId="0" fontId="136" fillId="0" borderId="35" xfId="135" applyFont="1" applyBorder="1" applyAlignment="1">
      <alignment horizontal="left" vertical="center"/>
    </xf>
    <xf numFmtId="0" fontId="23" fillId="0" borderId="24" xfId="135" applyBorder="1"/>
    <xf numFmtId="0" fontId="136" fillId="2" borderId="25" xfId="135" applyFont="1" applyFill="1" applyBorder="1" applyAlignment="1">
      <alignment horizontal="center" vertical="center"/>
    </xf>
    <xf numFmtId="0" fontId="136" fillId="2" borderId="0" xfId="135" applyFont="1" applyFill="1" applyBorder="1" applyAlignment="1">
      <alignment horizontal="center" vertical="center"/>
    </xf>
    <xf numFmtId="0" fontId="136" fillId="2" borderId="35" xfId="135" applyFont="1" applyFill="1" applyBorder="1" applyAlignment="1">
      <alignment horizontal="center" vertical="center"/>
    </xf>
    <xf numFmtId="0" fontId="10" fillId="0" borderId="21" xfId="2" applyBorder="1"/>
    <xf numFmtId="0" fontId="136" fillId="0" borderId="43" xfId="135" applyFont="1" applyBorder="1" applyAlignment="1">
      <alignment horizontal="left" vertical="center"/>
    </xf>
    <xf numFmtId="0" fontId="136" fillId="0" borderId="38" xfId="135" applyFont="1" applyBorder="1" applyAlignment="1">
      <alignment horizontal="left" vertical="center"/>
    </xf>
    <xf numFmtId="0" fontId="10" fillId="0" borderId="6" xfId="2" applyBorder="1"/>
    <xf numFmtId="0" fontId="136" fillId="2" borderId="21" xfId="135" applyFont="1" applyFill="1" applyBorder="1" applyAlignment="1">
      <alignment horizontal="center" vertical="center"/>
    </xf>
    <xf numFmtId="0" fontId="136" fillId="2" borderId="43" xfId="135" applyFont="1" applyFill="1" applyBorder="1" applyAlignment="1">
      <alignment horizontal="center" vertical="center"/>
    </xf>
    <xf numFmtId="0" fontId="136" fillId="2" borderId="38" xfId="135" applyFont="1" applyFill="1" applyBorder="1" applyAlignment="1">
      <alignment horizontal="center" vertical="center"/>
    </xf>
    <xf numFmtId="0" fontId="59" fillId="0" borderId="41" xfId="2" applyFont="1" applyBorder="1" applyAlignment="1">
      <alignment horizontal="center" vertical="center"/>
    </xf>
    <xf numFmtId="0" fontId="59" fillId="0" borderId="42" xfId="2" applyFont="1" applyBorder="1" applyAlignment="1">
      <alignment horizontal="center" vertical="center"/>
    </xf>
    <xf numFmtId="0" fontId="59" fillId="0" borderId="39" xfId="2" applyFont="1" applyBorder="1" applyAlignment="1">
      <alignment horizontal="center" vertical="center"/>
    </xf>
    <xf numFmtId="0" fontId="60" fillId="0" borderId="7" xfId="2" applyFont="1" applyBorder="1" applyAlignment="1">
      <alignment horizontal="center" vertical="center" wrapText="1"/>
    </xf>
    <xf numFmtId="43" fontId="60" fillId="0" borderId="7" xfId="2" applyNumberFormat="1" applyFont="1" applyBorder="1" applyAlignment="1">
      <alignment horizontal="center"/>
    </xf>
    <xf numFmtId="0" fontId="59" fillId="0" borderId="25" xfId="2" applyFont="1" applyBorder="1" applyAlignment="1">
      <alignment horizontal="center" vertical="center"/>
    </xf>
    <xf numFmtId="0" fontId="59" fillId="0" borderId="0" xfId="2" applyFont="1" applyBorder="1" applyAlignment="1">
      <alignment horizontal="center" vertical="center"/>
    </xf>
    <xf numFmtId="0" fontId="59" fillId="0" borderId="35" xfId="2" applyFont="1" applyBorder="1" applyAlignment="1">
      <alignment horizontal="center" vertical="center"/>
    </xf>
    <xf numFmtId="0" fontId="60" fillId="0" borderId="24" xfId="2" applyFont="1" applyBorder="1" applyAlignment="1">
      <alignment horizontal="center" vertical="center" wrapText="1"/>
    </xf>
    <xf numFmtId="49" fontId="138" fillId="0" borderId="24" xfId="2" applyNumberFormat="1" applyFont="1" applyBorder="1" applyAlignment="1">
      <alignment horizontal="center"/>
    </xf>
    <xf numFmtId="43" fontId="139" fillId="0" borderId="24" xfId="2" applyNumberFormat="1" applyFont="1" applyBorder="1" applyAlignment="1">
      <alignment horizontal="center"/>
    </xf>
    <xf numFmtId="0" fontId="59" fillId="0" borderId="21" xfId="2" applyFont="1" applyBorder="1" applyAlignment="1">
      <alignment horizontal="center" vertical="center"/>
    </xf>
    <xf numFmtId="0" fontId="59" fillId="0" borderId="43" xfId="2" applyFont="1" applyBorder="1" applyAlignment="1">
      <alignment horizontal="center" vertical="center"/>
    </xf>
    <xf numFmtId="0" fontId="59" fillId="0" borderId="38" xfId="2" applyFont="1" applyBorder="1" applyAlignment="1">
      <alignment horizontal="center" vertical="center"/>
    </xf>
    <xf numFmtId="0" fontId="60" fillId="0" borderId="6" xfId="2" applyFont="1" applyBorder="1" applyAlignment="1">
      <alignment horizontal="center" vertical="center" wrapText="1"/>
    </xf>
    <xf numFmtId="49" fontId="138" fillId="0" borderId="6" xfId="2" applyNumberFormat="1" applyFont="1" applyBorder="1" applyAlignment="1">
      <alignment horizontal="center"/>
    </xf>
    <xf numFmtId="49" fontId="140" fillId="0" borderId="6" xfId="2" applyNumberFormat="1" applyFont="1" applyBorder="1" applyAlignment="1">
      <alignment horizontal="center"/>
    </xf>
    <xf numFmtId="0" fontId="136" fillId="0" borderId="25" xfId="2" applyFont="1" applyBorder="1"/>
    <xf numFmtId="0" fontId="136" fillId="0" borderId="22" xfId="2" applyFont="1" applyBorder="1"/>
    <xf numFmtId="0" fontId="136" fillId="0" borderId="45" xfId="2" applyFont="1" applyBorder="1"/>
    <xf numFmtId="0" fontId="136" fillId="0" borderId="36" xfId="2" applyFont="1" applyBorder="1"/>
    <xf numFmtId="0" fontId="68" fillId="0" borderId="22" xfId="2" applyFont="1" applyBorder="1" applyAlignment="1">
      <alignment horizontal="center"/>
    </xf>
    <xf numFmtId="43" fontId="60" fillId="0" borderId="1" xfId="2" applyNumberFormat="1" applyFont="1" applyBorder="1" applyAlignment="1">
      <alignment horizontal="center"/>
    </xf>
    <xf numFmtId="0" fontId="141" fillId="0" borderId="25" xfId="2" applyFont="1" applyBorder="1"/>
    <xf numFmtId="0" fontId="23" fillId="0" borderId="0" xfId="2" applyFont="1" applyBorder="1" applyAlignment="1"/>
    <xf numFmtId="0" fontId="138" fillId="0" borderId="0" xfId="2" applyFont="1" applyBorder="1" applyAlignment="1"/>
    <xf numFmtId="0" fontId="138" fillId="0" borderId="35" xfId="2" applyFont="1" applyBorder="1" applyAlignment="1"/>
    <xf numFmtId="0" fontId="62" fillId="0" borderId="6" xfId="2" applyFont="1" applyBorder="1" applyAlignment="1">
      <alignment horizontal="left"/>
    </xf>
    <xf numFmtId="43" fontId="62" fillId="0" borderId="6" xfId="2" applyNumberFormat="1" applyFont="1" applyBorder="1" applyAlignment="1">
      <alignment horizontal="center"/>
    </xf>
    <xf numFmtId="43" fontId="142" fillId="0" borderId="6" xfId="2" applyNumberFormat="1" applyFont="1" applyBorder="1" applyAlignment="1">
      <alignment horizontal="center"/>
    </xf>
    <xf numFmtId="0" fontId="62" fillId="0" borderId="1" xfId="2" applyFont="1" applyBorder="1" applyAlignment="1">
      <alignment horizontal="left"/>
    </xf>
    <xf numFmtId="43" fontId="62" fillId="0" borderId="1" xfId="2" applyNumberFormat="1" applyFont="1" applyBorder="1" applyAlignment="1">
      <alignment horizontal="center"/>
    </xf>
    <xf numFmtId="0" fontId="141" fillId="3" borderId="25" xfId="2" applyFont="1" applyFill="1" applyBorder="1"/>
    <xf numFmtId="0" fontId="23" fillId="3" borderId="0" xfId="2" applyFont="1" applyFill="1" applyBorder="1" applyAlignment="1"/>
    <xf numFmtId="0" fontId="138" fillId="3" borderId="0" xfId="2" applyFont="1" applyFill="1" applyBorder="1" applyAlignment="1"/>
    <xf numFmtId="0" fontId="138" fillId="3" borderId="35" xfId="2" applyFont="1" applyFill="1" applyBorder="1" applyAlignment="1"/>
    <xf numFmtId="0" fontId="62" fillId="3" borderId="1" xfId="2" applyFont="1" applyFill="1" applyBorder="1" applyAlignment="1">
      <alignment horizontal="left"/>
    </xf>
    <xf numFmtId="43" fontId="62" fillId="3" borderId="1" xfId="2" applyNumberFormat="1" applyFont="1" applyFill="1" applyBorder="1" applyAlignment="1">
      <alignment horizontal="center"/>
    </xf>
    <xf numFmtId="0" fontId="23" fillId="3" borderId="0" xfId="135" applyFill="1"/>
    <xf numFmtId="43" fontId="10" fillId="0" borderId="0" xfId="2" applyNumberFormat="1"/>
    <xf numFmtId="0" fontId="141" fillId="0" borderId="25" xfId="137" applyFont="1" applyBorder="1"/>
    <xf numFmtId="0" fontId="23" fillId="0" borderId="0" xfId="137" applyFont="1" applyBorder="1"/>
    <xf numFmtId="0" fontId="138" fillId="0" borderId="0" xfId="137" applyFont="1" applyBorder="1"/>
    <xf numFmtId="0" fontId="62" fillId="0" borderId="1" xfId="137" applyFont="1" applyBorder="1" applyAlignment="1">
      <alignment horizontal="left"/>
    </xf>
    <xf numFmtId="0" fontId="23" fillId="0" borderId="1" xfId="136" applyBorder="1"/>
    <xf numFmtId="43" fontId="23" fillId="0" borderId="1" xfId="136" applyNumberFormat="1" applyBorder="1"/>
    <xf numFmtId="0" fontId="23" fillId="0" borderId="6" xfId="136" applyBorder="1"/>
    <xf numFmtId="43" fontId="23" fillId="0" borderId="6" xfId="136" applyNumberFormat="1" applyBorder="1"/>
    <xf numFmtId="0" fontId="23" fillId="0" borderId="0" xfId="136"/>
    <xf numFmtId="0" fontId="143" fillId="0" borderId="22" xfId="2" applyFont="1" applyBorder="1" applyAlignment="1">
      <alignment vertical="center"/>
    </xf>
    <xf numFmtId="0" fontId="144" fillId="0" borderId="45" xfId="2" applyFont="1" applyBorder="1" applyAlignment="1">
      <alignment vertical="center"/>
    </xf>
    <xf numFmtId="0" fontId="60" fillId="0" borderId="45" xfId="2" applyFont="1" applyBorder="1" applyAlignment="1">
      <alignment vertical="center"/>
    </xf>
    <xf numFmtId="0" fontId="60" fillId="0" borderId="36" xfId="2" applyFont="1" applyBorder="1" applyAlignment="1">
      <alignment vertical="center"/>
    </xf>
    <xf numFmtId="0" fontId="68" fillId="0" borderId="1" xfId="2" applyFont="1" applyBorder="1" applyAlignment="1">
      <alignment horizontal="center" vertical="center"/>
    </xf>
    <xf numFmtId="43" fontId="68" fillId="2" borderId="6" xfId="2" applyNumberFormat="1" applyFont="1" applyFill="1" applyBorder="1" applyAlignment="1">
      <alignment horizontal="center" vertical="center"/>
    </xf>
    <xf numFmtId="43" fontId="23" fillId="0" borderId="0" xfId="135" applyNumberFormat="1" applyAlignment="1">
      <alignment vertical="center"/>
    </xf>
    <xf numFmtId="0" fontId="23" fillId="0" borderId="0" xfId="135" applyAlignment="1">
      <alignment vertical="center"/>
    </xf>
    <xf numFmtId="0" fontId="141" fillId="0" borderId="41" xfId="2" applyFont="1" applyBorder="1"/>
    <xf numFmtId="0" fontId="23" fillId="0" borderId="42" xfId="2" applyFont="1" applyBorder="1"/>
    <xf numFmtId="0" fontId="138" fillId="0" borderId="42" xfId="2" applyFont="1" applyBorder="1"/>
    <xf numFmtId="0" fontId="62" fillId="0" borderId="42" xfId="2" applyFont="1" applyBorder="1" applyAlignment="1">
      <alignment horizontal="center"/>
    </xf>
    <xf numFmtId="43" fontId="138" fillId="0" borderId="39" xfId="2" applyNumberFormat="1" applyFont="1" applyBorder="1" applyAlignment="1">
      <alignment horizontal="center"/>
    </xf>
    <xf numFmtId="43" fontId="138" fillId="0" borderId="7" xfId="2" applyNumberFormat="1" applyFont="1" applyBorder="1" applyAlignment="1">
      <alignment horizontal="center"/>
    </xf>
    <xf numFmtId="0" fontId="23" fillId="0" borderId="0" xfId="2" applyFont="1" applyBorder="1"/>
    <xf numFmtId="0" fontId="138" fillId="0" borderId="0" xfId="2" applyFont="1" applyBorder="1"/>
    <xf numFmtId="0" fontId="62" fillId="0" borderId="25" xfId="2" applyFont="1" applyBorder="1" applyAlignment="1">
      <alignment horizontal="center"/>
    </xf>
    <xf numFmtId="43" fontId="138" fillId="0" borderId="35" xfId="2" applyNumberFormat="1" applyFont="1" applyBorder="1" applyAlignment="1">
      <alignment horizontal="center"/>
    </xf>
    <xf numFmtId="43" fontId="138" fillId="0" borderId="24" xfId="2" applyNumberFormat="1" applyFont="1" applyBorder="1" applyAlignment="1">
      <alignment horizontal="center"/>
    </xf>
    <xf numFmtId="0" fontId="136" fillId="0" borderId="25" xfId="2" applyFont="1" applyBorder="1" applyAlignment="1">
      <alignment vertical="top"/>
    </xf>
    <xf numFmtId="0" fontId="23" fillId="0" borderId="43" xfId="2" applyFont="1" applyBorder="1"/>
    <xf numFmtId="0" fontId="138" fillId="0" borderId="43" xfId="2" applyFont="1" applyBorder="1"/>
    <xf numFmtId="0" fontId="62" fillId="0" borderId="21" xfId="2" applyFont="1" applyBorder="1" applyAlignment="1">
      <alignment horizontal="center"/>
    </xf>
    <xf numFmtId="43" fontId="138" fillId="0" borderId="6" xfId="2" applyNumberFormat="1" applyFont="1" applyBorder="1" applyAlignment="1">
      <alignment horizontal="center"/>
    </xf>
    <xf numFmtId="0" fontId="143" fillId="0" borderId="25" xfId="2" applyFont="1" applyBorder="1"/>
    <xf numFmtId="43" fontId="145" fillId="0" borderId="6" xfId="2" applyNumberFormat="1" applyFont="1" applyBorder="1" applyAlignment="1">
      <alignment horizontal="center"/>
    </xf>
    <xf numFmtId="43" fontId="145" fillId="0" borderId="1" xfId="2" applyNumberFormat="1" applyFont="1" applyBorder="1" applyAlignment="1">
      <alignment horizontal="center"/>
    </xf>
    <xf numFmtId="43" fontId="145" fillId="3" borderId="1" xfId="2" applyNumberFormat="1" applyFont="1" applyFill="1" applyBorder="1" applyAlignment="1">
      <alignment horizontal="center"/>
    </xf>
    <xf numFmtId="0" fontId="138" fillId="0" borderId="35" xfId="2" applyFont="1" applyBorder="1"/>
    <xf numFmtId="0" fontId="143" fillId="0" borderId="22" xfId="2" applyFont="1" applyBorder="1"/>
    <xf numFmtId="0" fontId="144" fillId="0" borderId="45" xfId="2" applyFont="1" applyBorder="1"/>
    <xf numFmtId="0" fontId="60" fillId="0" borderId="45" xfId="2" applyFont="1" applyBorder="1"/>
    <xf numFmtId="0" fontId="60" fillId="0" borderId="1" xfId="2" applyFont="1" applyBorder="1" applyAlignment="1">
      <alignment horizontal="center"/>
    </xf>
    <xf numFmtId="43" fontId="146" fillId="2" borderId="6" xfId="2" applyNumberFormat="1" applyFont="1" applyFill="1" applyBorder="1" applyAlignment="1">
      <alignment horizontal="center"/>
    </xf>
    <xf numFmtId="43" fontId="36" fillId="2" borderId="6" xfId="2" applyNumberFormat="1" applyFont="1" applyFill="1" applyBorder="1" applyAlignment="1">
      <alignment horizontal="center"/>
    </xf>
    <xf numFmtId="43" fontId="36" fillId="2" borderId="21" xfId="2" applyNumberFormat="1" applyFont="1" applyFill="1" applyBorder="1" applyAlignment="1">
      <alignment horizontal="center"/>
    </xf>
    <xf numFmtId="43" fontId="36" fillId="2" borderId="1" xfId="2" applyNumberFormat="1" applyFont="1" applyFill="1" applyBorder="1" applyAlignment="1">
      <alignment horizontal="center"/>
    </xf>
    <xf numFmtId="43" fontId="23" fillId="0" borderId="0" xfId="135" applyNumberFormat="1"/>
    <xf numFmtId="0" fontId="143" fillId="0" borderId="41" xfId="2" applyFont="1" applyBorder="1"/>
    <xf numFmtId="0" fontId="144" fillId="0" borderId="42" xfId="2" applyFont="1" applyBorder="1"/>
    <xf numFmtId="0" fontId="60" fillId="0" borderId="42" xfId="2" applyFont="1" applyBorder="1"/>
    <xf numFmtId="0" fontId="60" fillId="0" borderId="41" xfId="2" applyFont="1" applyBorder="1" applyAlignment="1">
      <alignment horizontal="center"/>
    </xf>
    <xf numFmtId="43" fontId="146" fillId="0" borderId="7" xfId="2" applyNumberFormat="1" applyFont="1" applyBorder="1" applyAlignment="1">
      <alignment horizontal="center"/>
    </xf>
    <xf numFmtId="43" fontId="146" fillId="0" borderId="41" xfId="2" applyNumberFormat="1" applyFont="1" applyBorder="1" applyAlignment="1">
      <alignment horizontal="center"/>
    </xf>
    <xf numFmtId="0" fontId="138" fillId="0" borderId="25" xfId="2" applyFont="1" applyBorder="1" applyAlignment="1">
      <alignment horizontal="center"/>
    </xf>
    <xf numFmtId="43" fontId="146" fillId="0" borderId="24" xfId="2" applyNumberFormat="1" applyFont="1" applyBorder="1" applyAlignment="1">
      <alignment horizontal="center"/>
    </xf>
    <xf numFmtId="43" fontId="146" fillId="0" borderId="25" xfId="2" applyNumberFormat="1" applyFont="1" applyBorder="1" applyAlignment="1">
      <alignment horizontal="center"/>
    </xf>
    <xf numFmtId="0" fontId="144" fillId="0" borderId="0" xfId="2" applyFont="1" applyBorder="1"/>
    <xf numFmtId="43" fontId="145" fillId="0" borderId="24" xfId="2" applyNumberFormat="1" applyFont="1" applyBorder="1" applyAlignment="1">
      <alignment horizontal="center"/>
    </xf>
    <xf numFmtId="43" fontId="147" fillId="0" borderId="24" xfId="2" applyNumberFormat="1" applyFont="1" applyBorder="1" applyAlignment="1">
      <alignment horizontal="center"/>
    </xf>
    <xf numFmtId="43" fontId="145" fillId="0" borderId="25" xfId="2" applyNumberFormat="1" applyFont="1" applyBorder="1" applyAlignment="1">
      <alignment horizontal="center"/>
    </xf>
    <xf numFmtId="0" fontId="148" fillId="0" borderId="0" xfId="2" applyFont="1" applyBorder="1"/>
    <xf numFmtId="43" fontId="147" fillId="0" borderId="1" xfId="2" applyNumberFormat="1" applyFont="1" applyBorder="1" applyAlignment="1">
      <alignment horizontal="center"/>
    </xf>
    <xf numFmtId="43" fontId="147" fillId="0" borderId="22" xfId="2" applyNumberFormat="1" applyFont="1" applyBorder="1" applyAlignment="1">
      <alignment horizontal="center"/>
    </xf>
    <xf numFmtId="0" fontId="59" fillId="0" borderId="41" xfId="2" applyFont="1" applyBorder="1"/>
    <xf numFmtId="0" fontId="59" fillId="0" borderId="42" xfId="2" applyFont="1" applyBorder="1"/>
    <xf numFmtId="0" fontId="149" fillId="0" borderId="7" xfId="2" applyFont="1" applyBorder="1" applyAlignment="1">
      <alignment horizontal="center"/>
    </xf>
    <xf numFmtId="43" fontId="36" fillId="0" borderId="72" xfId="2" applyNumberFormat="1" applyFont="1" applyBorder="1" applyAlignment="1">
      <alignment horizontal="center"/>
    </xf>
    <xf numFmtId="43" fontId="36" fillId="0" borderId="7" xfId="2" applyNumberFormat="1" applyFont="1" applyBorder="1" applyAlignment="1">
      <alignment horizontal="center"/>
    </xf>
    <xf numFmtId="0" fontId="149" fillId="0" borderId="0" xfId="135" applyFont="1"/>
    <xf numFmtId="0" fontId="143" fillId="0" borderId="59" xfId="2" applyFont="1" applyBorder="1"/>
    <xf numFmtId="0" fontId="144" fillId="0" borderId="61" xfId="2" applyFont="1" applyBorder="1"/>
    <xf numFmtId="0" fontId="60" fillId="0" borderId="61" xfId="2" applyFont="1" applyBorder="1"/>
    <xf numFmtId="0" fontId="146" fillId="0" borderId="58" xfId="2" applyFont="1" applyBorder="1" applyAlignment="1">
      <alignment horizontal="center"/>
    </xf>
    <xf numFmtId="43" fontId="68" fillId="0" borderId="58" xfId="2" applyNumberFormat="1" applyFont="1" applyBorder="1" applyAlignment="1">
      <alignment horizontal="center"/>
    </xf>
    <xf numFmtId="43" fontId="68" fillId="2" borderId="58" xfId="2" applyNumberFormat="1" applyFont="1" applyFill="1" applyBorder="1" applyAlignment="1">
      <alignment horizontal="center"/>
    </xf>
    <xf numFmtId="43" fontId="36" fillId="2" borderId="59" xfId="2" applyNumberFormat="1" applyFont="1" applyFill="1" applyBorder="1" applyAlignment="1">
      <alignment horizontal="center"/>
    </xf>
    <xf numFmtId="43" fontId="36" fillId="2" borderId="58" xfId="2" applyNumberFormat="1" applyFont="1" applyFill="1" applyBorder="1" applyAlignment="1">
      <alignment horizontal="center"/>
    </xf>
    <xf numFmtId="0" fontId="143" fillId="0" borderId="0" xfId="2" applyFont="1" applyBorder="1"/>
    <xf numFmtId="0" fontId="60" fillId="0" borderId="0" xfId="2" applyFont="1" applyBorder="1"/>
    <xf numFmtId="0" fontId="146" fillId="0" borderId="0" xfId="2" applyFont="1" applyBorder="1" applyAlignment="1">
      <alignment horizontal="center"/>
    </xf>
    <xf numFmtId="43" fontId="68" fillId="0" borderId="0" xfId="2" applyNumberFormat="1" applyFont="1" applyBorder="1" applyAlignment="1">
      <alignment horizontal="center"/>
    </xf>
    <xf numFmtId="0" fontId="150" fillId="0" borderId="0" xfId="0" applyFont="1" applyFill="1"/>
    <xf numFmtId="0" fontId="150" fillId="0" borderId="0" xfId="0" applyFont="1" applyFill="1" applyAlignment="1">
      <alignment wrapText="1"/>
    </xf>
    <xf numFmtId="0" fontId="150" fillId="0" borderId="0" xfId="0" applyFont="1" applyFill="1" applyAlignment="1">
      <alignment horizontal="center"/>
    </xf>
    <xf numFmtId="43" fontId="150" fillId="0" borderId="0" xfId="1" applyFont="1" applyFill="1"/>
    <xf numFmtId="0" fontId="151" fillId="0" borderId="0" xfId="0" applyFont="1" applyFill="1"/>
    <xf numFmtId="0" fontId="152" fillId="0" borderId="0" xfId="0" applyFont="1" applyFill="1"/>
    <xf numFmtId="0" fontId="153" fillId="0" borderId="0" xfId="135" applyFont="1" applyFill="1" applyAlignment="1">
      <alignment horizontal="center"/>
    </xf>
    <xf numFmtId="0" fontId="19" fillId="0" borderId="0" xfId="135" applyFont="1" applyFill="1" applyAlignment="1"/>
    <xf numFmtId="0" fontId="154" fillId="0" borderId="0" xfId="0" applyFont="1" applyFill="1" applyAlignment="1">
      <alignment horizontal="center"/>
    </xf>
    <xf numFmtId="0" fontId="155" fillId="0" borderId="0" xfId="135" applyFont="1" applyFill="1" applyAlignment="1">
      <alignment horizontal="center"/>
    </xf>
    <xf numFmtId="0" fontId="156" fillId="0" borderId="0" xfId="135" applyFont="1" applyFill="1" applyAlignment="1"/>
    <xf numFmtId="15" fontId="153" fillId="0" borderId="0" xfId="135" applyNumberFormat="1" applyFont="1" applyFill="1" applyAlignment="1">
      <alignment horizontal="center"/>
    </xf>
    <xf numFmtId="15" fontId="77" fillId="0" borderId="0" xfId="135" applyNumberFormat="1" applyFont="1" applyFill="1" applyAlignment="1"/>
    <xf numFmtId="0" fontId="154" fillId="0" borderId="23" xfId="0" applyFont="1" applyFill="1" applyBorder="1" applyAlignment="1">
      <alignment horizontal="center"/>
    </xf>
    <xf numFmtId="0" fontId="154" fillId="0" borderId="27" xfId="0" applyFont="1" applyFill="1" applyBorder="1" applyAlignment="1">
      <alignment horizontal="center" wrapText="1"/>
    </xf>
    <xf numFmtId="0" fontId="154" fillId="0" borderId="48" xfId="0" applyFont="1" applyFill="1" applyBorder="1" applyAlignment="1">
      <alignment horizontal="center"/>
    </xf>
    <xf numFmtId="0" fontId="149" fillId="0" borderId="73" xfId="135" applyFont="1" applyFill="1" applyBorder="1" applyAlignment="1">
      <alignment horizontal="center"/>
    </xf>
    <xf numFmtId="0" fontId="149" fillId="0" borderId="48" xfId="135" applyFont="1" applyFill="1" applyBorder="1" applyAlignment="1">
      <alignment horizontal="center"/>
    </xf>
    <xf numFmtId="0" fontId="149" fillId="0" borderId="79" xfId="135" applyFont="1" applyFill="1" applyBorder="1" applyAlignment="1">
      <alignment horizontal="center"/>
    </xf>
    <xf numFmtId="0" fontId="154" fillId="0" borderId="5" xfId="0" applyFont="1" applyFill="1" applyBorder="1" applyAlignment="1">
      <alignment horizontal="center"/>
    </xf>
    <xf numFmtId="0" fontId="154" fillId="0" borderId="0" xfId="0" applyFont="1" applyFill="1" applyBorder="1" applyAlignment="1">
      <alignment horizontal="center" wrapText="1"/>
    </xf>
    <xf numFmtId="0" fontId="154" fillId="0" borderId="24" xfId="0" applyFont="1" applyFill="1" applyBorder="1" applyAlignment="1">
      <alignment horizontal="center"/>
    </xf>
    <xf numFmtId="0" fontId="59" fillId="0" borderId="25" xfId="135" applyFont="1" applyFill="1" applyBorder="1" applyAlignment="1">
      <alignment horizontal="center"/>
    </xf>
    <xf numFmtId="0" fontId="59" fillId="0" borderId="24" xfId="135" applyFont="1" applyFill="1" applyBorder="1" applyAlignment="1">
      <alignment horizontal="center"/>
    </xf>
    <xf numFmtId="0" fontId="59" fillId="0" borderId="47" xfId="135" applyFont="1" applyFill="1" applyBorder="1" applyAlignment="1">
      <alignment horizontal="center"/>
    </xf>
    <xf numFmtId="0" fontId="154" fillId="0" borderId="81" xfId="0" applyFont="1" applyFill="1" applyBorder="1" applyAlignment="1">
      <alignment horizontal="center"/>
    </xf>
    <xf numFmtId="0" fontId="154" fillId="0" borderId="77" xfId="0" applyFont="1" applyFill="1" applyBorder="1" applyAlignment="1">
      <alignment horizontal="center"/>
    </xf>
    <xf numFmtId="0" fontId="154" fillId="0" borderId="40" xfId="0" applyFont="1" applyFill="1" applyBorder="1" applyAlignment="1">
      <alignment horizontal="center"/>
    </xf>
    <xf numFmtId="0" fontId="149" fillId="0" borderId="76" xfId="135" applyFont="1" applyFill="1" applyBorder="1" applyAlignment="1">
      <alignment horizontal="center"/>
    </xf>
    <xf numFmtId="0" fontId="149" fillId="0" borderId="40" xfId="135" applyFont="1" applyFill="1" applyBorder="1" applyAlignment="1">
      <alignment horizontal="center"/>
    </xf>
    <xf numFmtId="0" fontId="149" fillId="0" borderId="82" xfId="135" applyFont="1" applyFill="1" applyBorder="1" applyAlignment="1">
      <alignment horizontal="center"/>
    </xf>
    <xf numFmtId="0" fontId="154" fillId="0" borderId="5" xfId="0" applyFont="1" applyFill="1" applyBorder="1"/>
    <xf numFmtId="0" fontId="154" fillId="0" borderId="0" xfId="0" applyFont="1" applyFill="1" applyBorder="1" applyAlignment="1">
      <alignment wrapText="1"/>
    </xf>
    <xf numFmtId="0" fontId="150" fillId="0" borderId="48" xfId="0" applyFont="1" applyFill="1" applyBorder="1" applyAlignment="1">
      <alignment horizontal="center"/>
    </xf>
    <xf numFmtId="43" fontId="150" fillId="0" borderId="0" xfId="1" applyFont="1" applyFill="1" applyBorder="1"/>
    <xf numFmtId="43" fontId="150" fillId="0" borderId="48" xfId="1" applyFont="1" applyFill="1" applyBorder="1"/>
    <xf numFmtId="43" fontId="150" fillId="0" borderId="47" xfId="1" applyFont="1" applyFill="1" applyBorder="1"/>
    <xf numFmtId="0" fontId="150" fillId="0" borderId="0" xfId="0" applyFont="1" applyFill="1" applyBorder="1"/>
    <xf numFmtId="0" fontId="150" fillId="0" borderId="5" xfId="0" applyFont="1" applyFill="1" applyBorder="1"/>
    <xf numFmtId="0" fontId="157" fillId="0" borderId="0" xfId="0" applyFont="1" applyFill="1" applyBorder="1" applyAlignment="1">
      <alignment horizontal="center" wrapText="1"/>
    </xf>
    <xf numFmtId="0" fontId="150" fillId="0" borderId="24" xfId="0" applyFont="1" applyFill="1" applyBorder="1" applyAlignment="1">
      <alignment horizontal="center"/>
    </xf>
    <xf numFmtId="43" fontId="150" fillId="0" borderId="24" xfId="1" applyFont="1" applyFill="1" applyBorder="1"/>
    <xf numFmtId="0" fontId="150" fillId="0" borderId="45" xfId="0" applyFont="1" applyFill="1" applyBorder="1" applyAlignment="1">
      <alignment wrapText="1"/>
    </xf>
    <xf numFmtId="0" fontId="150" fillId="0" borderId="1" xfId="0" applyFont="1" applyFill="1" applyBorder="1" applyAlignment="1">
      <alignment horizontal="center"/>
    </xf>
    <xf numFmtId="168" fontId="150" fillId="0" borderId="1" xfId="1" applyNumberFormat="1" applyFont="1" applyFill="1" applyBorder="1"/>
    <xf numFmtId="168" fontId="150" fillId="0" borderId="83" xfId="1" applyNumberFormat="1" applyFont="1" applyFill="1" applyBorder="1"/>
    <xf numFmtId="43" fontId="150" fillId="0" borderId="1" xfId="1" applyFont="1" applyFill="1" applyBorder="1"/>
    <xf numFmtId="43" fontId="150" fillId="0" borderId="83" xfId="1" applyFont="1" applyFill="1" applyBorder="1"/>
    <xf numFmtId="0" fontId="150" fillId="0" borderId="5" xfId="0" applyFont="1" applyFill="1" applyBorder="1" applyAlignment="1">
      <alignment horizontal="left"/>
    </xf>
    <xf numFmtId="0" fontId="150" fillId="0" borderId="45" xfId="0" applyFont="1" applyFill="1" applyBorder="1" applyAlignment="1">
      <alignment horizontal="left" wrapText="1"/>
    </xf>
    <xf numFmtId="43" fontId="150" fillId="0" borderId="1" xfId="1" applyFont="1" applyFill="1" applyBorder="1" applyAlignment="1">
      <alignment horizontal="left"/>
    </xf>
    <xf numFmtId="43" fontId="150" fillId="0" borderId="83" xfId="1" applyFont="1" applyFill="1" applyBorder="1" applyAlignment="1">
      <alignment horizontal="left"/>
    </xf>
    <xf numFmtId="164" fontId="150" fillId="0" borderId="0" xfId="0" applyNumberFormat="1" applyFont="1" applyFill="1" applyBorder="1" applyAlignment="1">
      <alignment horizontal="left"/>
    </xf>
    <xf numFmtId="0" fontId="150" fillId="0" borderId="0" xfId="0" applyFont="1" applyFill="1" applyBorder="1" applyAlignment="1">
      <alignment horizontal="left"/>
    </xf>
    <xf numFmtId="164" fontId="150" fillId="0" borderId="0" xfId="0" applyNumberFormat="1" applyFont="1" applyFill="1" applyBorder="1"/>
    <xf numFmtId="43" fontId="150" fillId="0" borderId="1" xfId="1" applyFont="1" applyFill="1" applyBorder="1" applyAlignment="1">
      <alignment vertical="center"/>
    </xf>
    <xf numFmtId="43" fontId="150" fillId="0" borderId="83" xfId="1" applyFont="1" applyFill="1" applyBorder="1" applyAlignment="1">
      <alignment vertical="center"/>
    </xf>
    <xf numFmtId="0" fontId="150" fillId="0" borderId="42" xfId="0" applyFont="1" applyFill="1" applyBorder="1" applyAlignment="1">
      <alignment wrapText="1"/>
    </xf>
    <xf numFmtId="0" fontId="150" fillId="0" borderId="7" xfId="0" applyFont="1" applyFill="1" applyBorder="1" applyAlignment="1">
      <alignment horizontal="center"/>
    </xf>
    <xf numFmtId="43" fontId="150" fillId="0" borderId="1" xfId="1" applyFont="1" applyFill="1" applyBorder="1" applyAlignment="1"/>
    <xf numFmtId="43" fontId="150" fillId="0" borderId="83" xfId="1" applyFont="1" applyFill="1" applyBorder="1" applyAlignment="1"/>
    <xf numFmtId="0" fontId="154" fillId="0" borderId="44" xfId="0" applyFont="1" applyFill="1" applyBorder="1"/>
    <xf numFmtId="0" fontId="154" fillId="0" borderId="45" xfId="0" applyFont="1" applyFill="1" applyBorder="1" applyAlignment="1">
      <alignment wrapText="1"/>
    </xf>
    <xf numFmtId="0" fontId="154" fillId="0" borderId="1" xfId="0" applyFont="1" applyFill="1" applyBorder="1" applyAlignment="1">
      <alignment horizontal="center"/>
    </xf>
    <xf numFmtId="43" fontId="154" fillId="0" borderId="1" xfId="1" applyFont="1" applyFill="1" applyBorder="1"/>
    <xf numFmtId="43" fontId="154" fillId="0" borderId="12" xfId="1" applyFont="1" applyFill="1" applyBorder="1"/>
    <xf numFmtId="43" fontId="154" fillId="0" borderId="0" xfId="0" applyNumberFormat="1" applyFont="1" applyFill="1" applyBorder="1"/>
    <xf numFmtId="0" fontId="154" fillId="0" borderId="0" xfId="0" applyFont="1" applyFill="1" applyBorder="1"/>
    <xf numFmtId="43" fontId="154" fillId="0" borderId="24" xfId="1" applyFont="1" applyFill="1" applyBorder="1"/>
    <xf numFmtId="43" fontId="154" fillId="0" borderId="47" xfId="1" applyFont="1" applyFill="1" applyBorder="1"/>
    <xf numFmtId="0" fontId="150" fillId="0" borderId="46" xfId="0" applyFont="1" applyFill="1" applyBorder="1"/>
    <xf numFmtId="0" fontId="154" fillId="0" borderId="46" xfId="0" applyFont="1" applyFill="1" applyBorder="1"/>
    <xf numFmtId="43" fontId="154" fillId="0" borderId="45" xfId="1" applyFont="1" applyFill="1" applyBorder="1"/>
    <xf numFmtId="43" fontId="154" fillId="0" borderId="83" xfId="1" applyFont="1" applyFill="1" applyBorder="1"/>
    <xf numFmtId="168" fontId="154" fillId="0" borderId="45" xfId="1" applyNumberFormat="1" applyFont="1" applyFill="1" applyBorder="1"/>
    <xf numFmtId="168" fontId="154" fillId="0" borderId="1" xfId="1" applyNumberFormat="1" applyFont="1" applyFill="1" applyBorder="1"/>
    <xf numFmtId="168" fontId="154" fillId="0" borderId="83" xfId="1" applyNumberFormat="1" applyFont="1" applyFill="1" applyBorder="1"/>
    <xf numFmtId="0" fontId="157" fillId="0" borderId="43" xfId="0" applyFont="1" applyFill="1" applyBorder="1" applyAlignment="1">
      <alignment horizontal="center" wrapText="1"/>
    </xf>
    <xf numFmtId="0" fontId="150" fillId="0" borderId="6" xfId="0" applyFont="1" applyFill="1" applyBorder="1" applyAlignment="1">
      <alignment horizontal="center"/>
    </xf>
    <xf numFmtId="43" fontId="150" fillId="0" borderId="43" xfId="1" applyFont="1" applyFill="1" applyBorder="1"/>
    <xf numFmtId="43" fontId="150" fillId="0" borderId="6" xfId="1" applyFont="1" applyFill="1" applyBorder="1"/>
    <xf numFmtId="43" fontId="150" fillId="0" borderId="84" xfId="1" applyFont="1" applyFill="1" applyBorder="1"/>
    <xf numFmtId="43" fontId="150" fillId="0" borderId="45" xfId="1" applyFont="1" applyFill="1" applyBorder="1"/>
    <xf numFmtId="43" fontId="150" fillId="0" borderId="12" xfId="1" applyFont="1" applyFill="1" applyBorder="1"/>
    <xf numFmtId="0" fontId="158" fillId="0" borderId="45" xfId="0" applyFont="1" applyFill="1" applyBorder="1" applyAlignment="1">
      <alignment horizontal="center" wrapText="1"/>
    </xf>
    <xf numFmtId="0" fontId="150" fillId="0" borderId="43" xfId="0" applyFont="1" applyFill="1" applyBorder="1" applyAlignment="1">
      <alignment wrapText="1"/>
    </xf>
    <xf numFmtId="43" fontId="150" fillId="0" borderId="11" xfId="1" applyFont="1" applyFill="1" applyBorder="1"/>
    <xf numFmtId="0" fontId="154" fillId="0" borderId="43" xfId="0" applyFont="1" applyFill="1" applyBorder="1" applyAlignment="1">
      <alignment wrapText="1"/>
    </xf>
    <xf numFmtId="0" fontId="158" fillId="0" borderId="43" xfId="0" applyFont="1" applyFill="1" applyBorder="1" applyAlignment="1">
      <alignment horizontal="center" wrapText="1"/>
    </xf>
    <xf numFmtId="43" fontId="150" fillId="0" borderId="7" xfId="1" applyFont="1" applyFill="1" applyBorder="1"/>
    <xf numFmtId="43" fontId="154" fillId="0" borderId="0" xfId="1" applyFont="1" applyFill="1" applyBorder="1"/>
    <xf numFmtId="43" fontId="150" fillId="0" borderId="45" xfId="1" applyFont="1" applyFill="1" applyBorder="1" applyAlignment="1">
      <alignment vertical="center"/>
    </xf>
    <xf numFmtId="43" fontId="150" fillId="0" borderId="42" xfId="1" applyFont="1" applyFill="1" applyBorder="1" applyAlignment="1">
      <alignment vertical="center"/>
    </xf>
    <xf numFmtId="43" fontId="150" fillId="0" borderId="85" xfId="1" applyFont="1" applyFill="1" applyBorder="1"/>
    <xf numFmtId="0" fontId="154" fillId="0" borderId="86" xfId="0" applyFont="1" applyFill="1" applyBorder="1"/>
    <xf numFmtId="0" fontId="154" fillId="0" borderId="42" xfId="0" applyFont="1" applyFill="1" applyBorder="1" applyAlignment="1">
      <alignment wrapText="1"/>
    </xf>
    <xf numFmtId="0" fontId="154" fillId="0" borderId="15" xfId="0" applyFont="1" applyFill="1" applyBorder="1" applyAlignment="1">
      <alignment horizontal="center"/>
    </xf>
    <xf numFmtId="168" fontId="154" fillId="0" borderId="42" xfId="1" applyNumberFormat="1" applyFont="1" applyFill="1" applyBorder="1"/>
    <xf numFmtId="168" fontId="154" fillId="0" borderId="15" xfId="1" applyNumberFormat="1" applyFont="1" applyFill="1" applyBorder="1"/>
    <xf numFmtId="168" fontId="154" fillId="0" borderId="85" xfId="1" applyNumberFormat="1" applyFont="1" applyFill="1" applyBorder="1"/>
    <xf numFmtId="0" fontId="154" fillId="0" borderId="0" xfId="0" applyFont="1" applyFill="1"/>
    <xf numFmtId="0" fontId="154" fillId="0" borderId="9" xfId="0" applyFont="1" applyFill="1" applyBorder="1"/>
    <xf numFmtId="0" fontId="154" fillId="0" borderId="10" xfId="0" applyFont="1" applyFill="1" applyBorder="1"/>
    <xf numFmtId="0" fontId="154" fillId="0" borderId="10" xfId="0" applyFont="1" applyFill="1" applyBorder="1" applyAlignment="1">
      <alignment horizontal="center"/>
    </xf>
    <xf numFmtId="168" fontId="154" fillId="0" borderId="3" xfId="1" applyNumberFormat="1" applyFont="1" applyFill="1" applyBorder="1"/>
    <xf numFmtId="168" fontId="154" fillId="0" borderId="55" xfId="1" applyNumberFormat="1" applyFont="1" applyFill="1" applyBorder="1"/>
    <xf numFmtId="169" fontId="150" fillId="0" borderId="0" xfId="1" applyNumberFormat="1" applyFont="1" applyFill="1"/>
    <xf numFmtId="43" fontId="154" fillId="0" borderId="0" xfId="1" applyFont="1" applyFill="1"/>
  </cellXfs>
  <cellStyles count="54542">
    <cellStyle name="Comma" xfId="1" builtinId="3"/>
    <cellStyle name="Comma 10" xfId="5"/>
    <cellStyle name="Comma 10 10" xfId="568"/>
    <cellStyle name="Comma 10 11" xfId="569"/>
    <cellStyle name="Comma 10 12" xfId="570"/>
    <cellStyle name="Comma 10 13" xfId="571"/>
    <cellStyle name="Comma 10 14" xfId="572"/>
    <cellStyle name="Comma 10 15" xfId="573"/>
    <cellStyle name="Comma 10 16" xfId="574"/>
    <cellStyle name="Comma 10 17" xfId="575"/>
    <cellStyle name="Comma 10 18" xfId="576"/>
    <cellStyle name="Comma 10 19" xfId="577"/>
    <cellStyle name="Comma 10 2" xfId="6"/>
    <cellStyle name="Comma 10 2 10" xfId="578"/>
    <cellStyle name="Comma 10 2 11" xfId="579"/>
    <cellStyle name="Comma 10 2 12" xfId="580"/>
    <cellStyle name="Comma 10 2 13" xfId="581"/>
    <cellStyle name="Comma 10 2 14" xfId="582"/>
    <cellStyle name="Comma 10 2 15" xfId="583"/>
    <cellStyle name="Comma 10 2 16" xfId="584"/>
    <cellStyle name="Comma 10 2 17" xfId="585"/>
    <cellStyle name="Comma 10 2 18" xfId="586"/>
    <cellStyle name="Comma 10 2 19" xfId="587"/>
    <cellStyle name="Comma 10 2 2" xfId="161"/>
    <cellStyle name="Comma 10 2 2 10" xfId="588"/>
    <cellStyle name="Comma 10 2 2 11" xfId="589"/>
    <cellStyle name="Comma 10 2 2 12" xfId="590"/>
    <cellStyle name="Comma 10 2 2 13" xfId="591"/>
    <cellStyle name="Comma 10 2 2 14" xfId="592"/>
    <cellStyle name="Comma 10 2 2 15" xfId="593"/>
    <cellStyle name="Comma 10 2 2 16" xfId="594"/>
    <cellStyle name="Comma 10 2 2 17" xfId="595"/>
    <cellStyle name="Comma 10 2 2 18" xfId="596"/>
    <cellStyle name="Comma 10 2 2 19" xfId="597"/>
    <cellStyle name="Comma 10 2 2 2" xfId="162"/>
    <cellStyle name="Comma 10 2 2 20" xfId="598"/>
    <cellStyle name="Comma 10 2 2 21" xfId="599"/>
    <cellStyle name="Comma 10 2 2 22" xfId="600"/>
    <cellStyle name="Comma 10 2 2 23" xfId="601"/>
    <cellStyle name="Comma 10 2 2 24" xfId="602"/>
    <cellStyle name="Comma 10 2 2 25" xfId="603"/>
    <cellStyle name="Comma 10 2 2 26" xfId="604"/>
    <cellStyle name="Comma 10 2 2 27" xfId="605"/>
    <cellStyle name="Comma 10 2 2 28" xfId="606"/>
    <cellStyle name="Comma 10 2 2 29" xfId="607"/>
    <cellStyle name="Comma 10 2 2 3" xfId="268"/>
    <cellStyle name="Comma 10 2 2 30" xfId="608"/>
    <cellStyle name="Comma 10 2 2 31" xfId="609"/>
    <cellStyle name="Comma 10 2 2 32" xfId="610"/>
    <cellStyle name="Comma 10 2 2 33" xfId="611"/>
    <cellStyle name="Comma 10 2 2 34" xfId="612"/>
    <cellStyle name="Comma 10 2 2 35" xfId="613"/>
    <cellStyle name="Comma 10 2 2 36" xfId="614"/>
    <cellStyle name="Comma 10 2 2 37" xfId="615"/>
    <cellStyle name="Comma 10 2 2 4" xfId="269"/>
    <cellStyle name="Comma 10 2 2 5" xfId="270"/>
    <cellStyle name="Comma 10 2 2 6" xfId="616"/>
    <cellStyle name="Comma 10 2 2 7" xfId="617"/>
    <cellStyle name="Comma 10 2 2 8" xfId="618"/>
    <cellStyle name="Comma 10 2 2 9" xfId="619"/>
    <cellStyle name="Comma 10 2 20" xfId="620"/>
    <cellStyle name="Comma 10 2 21" xfId="621"/>
    <cellStyle name="Comma 10 2 22" xfId="622"/>
    <cellStyle name="Comma 10 2 23" xfId="623"/>
    <cellStyle name="Comma 10 2 24" xfId="624"/>
    <cellStyle name="Comma 10 2 25" xfId="625"/>
    <cellStyle name="Comma 10 2 26" xfId="626"/>
    <cellStyle name="Comma 10 2 27" xfId="627"/>
    <cellStyle name="Comma 10 2 28" xfId="628"/>
    <cellStyle name="Comma 10 2 29" xfId="629"/>
    <cellStyle name="Comma 10 2 3" xfId="630"/>
    <cellStyle name="Comma 10 2 3 10" xfId="631"/>
    <cellStyle name="Comma 10 2 3 11" xfId="632"/>
    <cellStyle name="Comma 10 2 3 12" xfId="633"/>
    <cellStyle name="Comma 10 2 3 13" xfId="634"/>
    <cellStyle name="Comma 10 2 3 14" xfId="635"/>
    <cellStyle name="Comma 10 2 3 15" xfId="636"/>
    <cellStyle name="Comma 10 2 3 16" xfId="637"/>
    <cellStyle name="Comma 10 2 3 17" xfId="638"/>
    <cellStyle name="Comma 10 2 3 18" xfId="639"/>
    <cellStyle name="Comma 10 2 3 19" xfId="640"/>
    <cellStyle name="Comma 10 2 3 2" xfId="641"/>
    <cellStyle name="Comma 10 2 3 20" xfId="642"/>
    <cellStyle name="Comma 10 2 3 21" xfId="643"/>
    <cellStyle name="Comma 10 2 3 22" xfId="644"/>
    <cellStyle name="Comma 10 2 3 3" xfId="645"/>
    <cellStyle name="Comma 10 2 3 4" xfId="646"/>
    <cellStyle name="Comma 10 2 3 5" xfId="647"/>
    <cellStyle name="Comma 10 2 3 6" xfId="648"/>
    <cellStyle name="Comma 10 2 3 7" xfId="649"/>
    <cellStyle name="Comma 10 2 3 8" xfId="650"/>
    <cellStyle name="Comma 10 2 3 9" xfId="651"/>
    <cellStyle name="Comma 10 2 30" xfId="652"/>
    <cellStyle name="Comma 10 2 31" xfId="653"/>
    <cellStyle name="Comma 10 2 32" xfId="654"/>
    <cellStyle name="Comma 10 2 33" xfId="655"/>
    <cellStyle name="Comma 10 2 34" xfId="656"/>
    <cellStyle name="Comma 10 2 35" xfId="657"/>
    <cellStyle name="Comma 10 2 36" xfId="658"/>
    <cellStyle name="Comma 10 2 37" xfId="659"/>
    <cellStyle name="Comma 10 2 4" xfId="660"/>
    <cellStyle name="Comma 10 2 4 10" xfId="661"/>
    <cellStyle name="Comma 10 2 4 11" xfId="662"/>
    <cellStyle name="Comma 10 2 4 12" xfId="663"/>
    <cellStyle name="Comma 10 2 4 13" xfId="664"/>
    <cellStyle name="Comma 10 2 4 14" xfId="665"/>
    <cellStyle name="Comma 10 2 4 15" xfId="666"/>
    <cellStyle name="Comma 10 2 4 16" xfId="667"/>
    <cellStyle name="Comma 10 2 4 17" xfId="668"/>
    <cellStyle name="Comma 10 2 4 18" xfId="669"/>
    <cellStyle name="Comma 10 2 4 19" xfId="670"/>
    <cellStyle name="Comma 10 2 4 2" xfId="671"/>
    <cellStyle name="Comma 10 2 4 20" xfId="672"/>
    <cellStyle name="Comma 10 2 4 21" xfId="673"/>
    <cellStyle name="Comma 10 2 4 22" xfId="674"/>
    <cellStyle name="Comma 10 2 4 3" xfId="675"/>
    <cellStyle name="Comma 10 2 4 4" xfId="676"/>
    <cellStyle name="Comma 10 2 4 5" xfId="677"/>
    <cellStyle name="Comma 10 2 4 6" xfId="678"/>
    <cellStyle name="Comma 10 2 4 7" xfId="679"/>
    <cellStyle name="Comma 10 2 4 8" xfId="680"/>
    <cellStyle name="Comma 10 2 4 9" xfId="681"/>
    <cellStyle name="Comma 10 2 5" xfId="682"/>
    <cellStyle name="Comma 10 2 5 10" xfId="683"/>
    <cellStyle name="Comma 10 2 5 11" xfId="684"/>
    <cellStyle name="Comma 10 2 5 12" xfId="685"/>
    <cellStyle name="Comma 10 2 5 13" xfId="686"/>
    <cellStyle name="Comma 10 2 5 14" xfId="687"/>
    <cellStyle name="Comma 10 2 5 15" xfId="688"/>
    <cellStyle name="Comma 10 2 5 16" xfId="689"/>
    <cellStyle name="Comma 10 2 5 17" xfId="690"/>
    <cellStyle name="Comma 10 2 5 18" xfId="691"/>
    <cellStyle name="Comma 10 2 5 19" xfId="692"/>
    <cellStyle name="Comma 10 2 5 2" xfId="693"/>
    <cellStyle name="Comma 10 2 5 20" xfId="694"/>
    <cellStyle name="Comma 10 2 5 21" xfId="695"/>
    <cellStyle name="Comma 10 2 5 22" xfId="696"/>
    <cellStyle name="Comma 10 2 5 3" xfId="697"/>
    <cellStyle name="Comma 10 2 5 4" xfId="698"/>
    <cellStyle name="Comma 10 2 5 5" xfId="699"/>
    <cellStyle name="Comma 10 2 5 6" xfId="700"/>
    <cellStyle name="Comma 10 2 5 7" xfId="701"/>
    <cellStyle name="Comma 10 2 5 8" xfId="702"/>
    <cellStyle name="Comma 10 2 5 9" xfId="703"/>
    <cellStyle name="Comma 10 2 6" xfId="704"/>
    <cellStyle name="Comma 10 2 6 10" xfId="705"/>
    <cellStyle name="Comma 10 2 6 11" xfId="706"/>
    <cellStyle name="Comma 10 2 6 12" xfId="707"/>
    <cellStyle name="Comma 10 2 6 13" xfId="708"/>
    <cellStyle name="Comma 10 2 6 14" xfId="709"/>
    <cellStyle name="Comma 10 2 6 15" xfId="710"/>
    <cellStyle name="Comma 10 2 6 16" xfId="711"/>
    <cellStyle name="Comma 10 2 6 17" xfId="712"/>
    <cellStyle name="Comma 10 2 6 18" xfId="713"/>
    <cellStyle name="Comma 10 2 6 19" xfId="714"/>
    <cellStyle name="Comma 10 2 6 2" xfId="715"/>
    <cellStyle name="Comma 10 2 6 20" xfId="716"/>
    <cellStyle name="Comma 10 2 6 21" xfId="717"/>
    <cellStyle name="Comma 10 2 6 22" xfId="718"/>
    <cellStyle name="Comma 10 2 6 3" xfId="719"/>
    <cellStyle name="Comma 10 2 6 4" xfId="720"/>
    <cellStyle name="Comma 10 2 6 5" xfId="721"/>
    <cellStyle name="Comma 10 2 6 6" xfId="722"/>
    <cellStyle name="Comma 10 2 6 7" xfId="723"/>
    <cellStyle name="Comma 10 2 6 8" xfId="724"/>
    <cellStyle name="Comma 10 2 6 9" xfId="725"/>
    <cellStyle name="Comma 10 2 7" xfId="726"/>
    <cellStyle name="Comma 10 2 7 10" xfId="727"/>
    <cellStyle name="Comma 10 2 7 11" xfId="728"/>
    <cellStyle name="Comma 10 2 7 12" xfId="729"/>
    <cellStyle name="Comma 10 2 7 13" xfId="730"/>
    <cellStyle name="Comma 10 2 7 14" xfId="731"/>
    <cellStyle name="Comma 10 2 7 15" xfId="732"/>
    <cellStyle name="Comma 10 2 7 16" xfId="733"/>
    <cellStyle name="Comma 10 2 7 17" xfId="734"/>
    <cellStyle name="Comma 10 2 7 18" xfId="735"/>
    <cellStyle name="Comma 10 2 7 19" xfId="736"/>
    <cellStyle name="Comma 10 2 7 2" xfId="737"/>
    <cellStyle name="Comma 10 2 7 20" xfId="738"/>
    <cellStyle name="Comma 10 2 7 21" xfId="739"/>
    <cellStyle name="Comma 10 2 7 22" xfId="740"/>
    <cellStyle name="Comma 10 2 7 3" xfId="741"/>
    <cellStyle name="Comma 10 2 7 4" xfId="742"/>
    <cellStyle name="Comma 10 2 7 5" xfId="743"/>
    <cellStyle name="Comma 10 2 7 6" xfId="744"/>
    <cellStyle name="Comma 10 2 7 7" xfId="745"/>
    <cellStyle name="Comma 10 2 7 8" xfId="746"/>
    <cellStyle name="Comma 10 2 7 9" xfId="747"/>
    <cellStyle name="Comma 10 2 8" xfId="748"/>
    <cellStyle name="Comma 10 2 9" xfId="749"/>
    <cellStyle name="Comma 10 20" xfId="750"/>
    <cellStyle name="Comma 10 21" xfId="751"/>
    <cellStyle name="Comma 10 22" xfId="752"/>
    <cellStyle name="Comma 10 23" xfId="753"/>
    <cellStyle name="Comma 10 24" xfId="754"/>
    <cellStyle name="Comma 10 25" xfId="755"/>
    <cellStyle name="Comma 10 26" xfId="756"/>
    <cellStyle name="Comma 10 27" xfId="757"/>
    <cellStyle name="Comma 10 28" xfId="758"/>
    <cellStyle name="Comma 10 29" xfId="759"/>
    <cellStyle name="Comma 10 3" xfId="7"/>
    <cellStyle name="Comma 10 3 2" xfId="271"/>
    <cellStyle name="Comma 10 30" xfId="760"/>
    <cellStyle name="Comma 10 31" xfId="761"/>
    <cellStyle name="Comma 10 32" xfId="762"/>
    <cellStyle name="Comma 10 33" xfId="763"/>
    <cellStyle name="Comma 10 34" xfId="764"/>
    <cellStyle name="Comma 10 35" xfId="765"/>
    <cellStyle name="Comma 10 36" xfId="766"/>
    <cellStyle name="Comma 10 37" xfId="767"/>
    <cellStyle name="Comma 10 38" xfId="768"/>
    <cellStyle name="Comma 10 39" xfId="769"/>
    <cellStyle name="Comma 10 4" xfId="8"/>
    <cellStyle name="Comma 10 4 2" xfId="272"/>
    <cellStyle name="Comma 10 4 2 2" xfId="273"/>
    <cellStyle name="Comma 10 4 2 3" xfId="274"/>
    <cellStyle name="Comma 10 4 3" xfId="275"/>
    <cellStyle name="Comma 10 40" xfId="770"/>
    <cellStyle name="Comma 10 41" xfId="771"/>
    <cellStyle name="Comma 10 42" xfId="772"/>
    <cellStyle name="Comma 10 5" xfId="247"/>
    <cellStyle name="Comma 10 6" xfId="551"/>
    <cellStyle name="Comma 10 7" xfId="773"/>
    <cellStyle name="Comma 10 8" xfId="774"/>
    <cellStyle name="Comma 10 9" xfId="775"/>
    <cellStyle name="Comma 11" xfId="9"/>
    <cellStyle name="Comma 11 10" xfId="776"/>
    <cellStyle name="Comma 11 11" xfId="777"/>
    <cellStyle name="Comma 11 11 10" xfId="778"/>
    <cellStyle name="Comma 11 11 11" xfId="779"/>
    <cellStyle name="Comma 11 11 12" xfId="780"/>
    <cellStyle name="Comma 11 11 13" xfId="781"/>
    <cellStyle name="Comma 11 11 14" xfId="782"/>
    <cellStyle name="Comma 11 11 15" xfId="783"/>
    <cellStyle name="Comma 11 11 16" xfId="784"/>
    <cellStyle name="Comma 11 11 17" xfId="785"/>
    <cellStyle name="Comma 11 11 18" xfId="786"/>
    <cellStyle name="Comma 11 11 19" xfId="787"/>
    <cellStyle name="Comma 11 11 2" xfId="788"/>
    <cellStyle name="Comma 11 11 20" xfId="789"/>
    <cellStyle name="Comma 11 11 21" xfId="790"/>
    <cellStyle name="Comma 11 11 22" xfId="791"/>
    <cellStyle name="Comma 11 11 3" xfId="792"/>
    <cellStyle name="Comma 11 11 4" xfId="793"/>
    <cellStyle name="Comma 11 11 5" xfId="794"/>
    <cellStyle name="Comma 11 11 6" xfId="795"/>
    <cellStyle name="Comma 11 11 7" xfId="796"/>
    <cellStyle name="Comma 11 11 8" xfId="797"/>
    <cellStyle name="Comma 11 11 9" xfId="798"/>
    <cellStyle name="Comma 11 12" xfId="799"/>
    <cellStyle name="Comma 11 12 10" xfId="800"/>
    <cellStyle name="Comma 11 12 11" xfId="801"/>
    <cellStyle name="Comma 11 12 12" xfId="802"/>
    <cellStyle name="Comma 11 12 13" xfId="803"/>
    <cellStyle name="Comma 11 12 14" xfId="804"/>
    <cellStyle name="Comma 11 12 15" xfId="805"/>
    <cellStyle name="Comma 11 12 16" xfId="806"/>
    <cellStyle name="Comma 11 12 17" xfId="807"/>
    <cellStyle name="Comma 11 12 18" xfId="808"/>
    <cellStyle name="Comma 11 12 19" xfId="809"/>
    <cellStyle name="Comma 11 12 2" xfId="810"/>
    <cellStyle name="Comma 11 12 20" xfId="811"/>
    <cellStyle name="Comma 11 12 21" xfId="812"/>
    <cellStyle name="Comma 11 12 22" xfId="813"/>
    <cellStyle name="Comma 11 12 3" xfId="814"/>
    <cellStyle name="Comma 11 12 4" xfId="815"/>
    <cellStyle name="Comma 11 12 5" xfId="816"/>
    <cellStyle name="Comma 11 12 6" xfId="817"/>
    <cellStyle name="Comma 11 12 7" xfId="818"/>
    <cellStyle name="Comma 11 12 8" xfId="819"/>
    <cellStyle name="Comma 11 12 9" xfId="820"/>
    <cellStyle name="Comma 11 13" xfId="821"/>
    <cellStyle name="Comma 11 14" xfId="822"/>
    <cellStyle name="Comma 11 15" xfId="823"/>
    <cellStyle name="Comma 11 16" xfId="824"/>
    <cellStyle name="Comma 11 17" xfId="825"/>
    <cellStyle name="Comma 11 18" xfId="826"/>
    <cellStyle name="Comma 11 19" xfId="827"/>
    <cellStyle name="Comma 11 2" xfId="10"/>
    <cellStyle name="Comma 11 2 10" xfId="828"/>
    <cellStyle name="Comma 11 2 11" xfId="829"/>
    <cellStyle name="Comma 11 2 12" xfId="830"/>
    <cellStyle name="Comma 11 2 13" xfId="831"/>
    <cellStyle name="Comma 11 2 14" xfId="832"/>
    <cellStyle name="Comma 11 2 15" xfId="833"/>
    <cellStyle name="Comma 11 2 16" xfId="834"/>
    <cellStyle name="Comma 11 2 17" xfId="835"/>
    <cellStyle name="Comma 11 2 18" xfId="836"/>
    <cellStyle name="Comma 11 2 19" xfId="837"/>
    <cellStyle name="Comma 11 2 2" xfId="163"/>
    <cellStyle name="Comma 11 2 2 2" xfId="164"/>
    <cellStyle name="Comma 11 2 2 3" xfId="276"/>
    <cellStyle name="Comma 11 2 2 4" xfId="277"/>
    <cellStyle name="Comma 11 2 2 5" xfId="278"/>
    <cellStyle name="Comma 11 2 20" xfId="838"/>
    <cellStyle name="Comma 11 2 21" xfId="839"/>
    <cellStyle name="Comma 11 2 22" xfId="840"/>
    <cellStyle name="Comma 11 2 23" xfId="841"/>
    <cellStyle name="Comma 11 2 3" xfId="842"/>
    <cellStyle name="Comma 11 2 4" xfId="843"/>
    <cellStyle name="Comma 11 2 5" xfId="844"/>
    <cellStyle name="Comma 11 2 6" xfId="845"/>
    <cellStyle name="Comma 11 2 7" xfId="846"/>
    <cellStyle name="Comma 11 2 8" xfId="847"/>
    <cellStyle name="Comma 11 2 9" xfId="848"/>
    <cellStyle name="Comma 11 20" xfId="849"/>
    <cellStyle name="Comma 11 21" xfId="850"/>
    <cellStyle name="Comma 11 22" xfId="851"/>
    <cellStyle name="Comma 11 23" xfId="852"/>
    <cellStyle name="Comma 11 24" xfId="853"/>
    <cellStyle name="Comma 11 25" xfId="854"/>
    <cellStyle name="Comma 11 26" xfId="855"/>
    <cellStyle name="Comma 11 27" xfId="856"/>
    <cellStyle name="Comma 11 28" xfId="857"/>
    <cellStyle name="Comma 11 29" xfId="858"/>
    <cellStyle name="Comma 11 3" xfId="11"/>
    <cellStyle name="Comma 11 3 10" xfId="859"/>
    <cellStyle name="Comma 11 3 11" xfId="860"/>
    <cellStyle name="Comma 11 3 12" xfId="861"/>
    <cellStyle name="Comma 11 3 13" xfId="862"/>
    <cellStyle name="Comma 11 3 14" xfId="863"/>
    <cellStyle name="Comma 11 3 15" xfId="864"/>
    <cellStyle name="Comma 11 3 16" xfId="865"/>
    <cellStyle name="Comma 11 3 17" xfId="866"/>
    <cellStyle name="Comma 11 3 18" xfId="867"/>
    <cellStyle name="Comma 11 3 19" xfId="868"/>
    <cellStyle name="Comma 11 3 2" xfId="869"/>
    <cellStyle name="Comma 11 3 20" xfId="870"/>
    <cellStyle name="Comma 11 3 21" xfId="871"/>
    <cellStyle name="Comma 11 3 22" xfId="872"/>
    <cellStyle name="Comma 11 3 23" xfId="873"/>
    <cellStyle name="Comma 11 3 3" xfId="874"/>
    <cellStyle name="Comma 11 3 4" xfId="875"/>
    <cellStyle name="Comma 11 3 5" xfId="876"/>
    <cellStyle name="Comma 11 3 6" xfId="877"/>
    <cellStyle name="Comma 11 3 7" xfId="878"/>
    <cellStyle name="Comma 11 3 8" xfId="879"/>
    <cellStyle name="Comma 11 3 9" xfId="880"/>
    <cellStyle name="Comma 11 30" xfId="881"/>
    <cellStyle name="Comma 11 31" xfId="882"/>
    <cellStyle name="Comma 11 32" xfId="883"/>
    <cellStyle name="Comma 11 33" xfId="884"/>
    <cellStyle name="Comma 11 34" xfId="885"/>
    <cellStyle name="Comma 11 35" xfId="886"/>
    <cellStyle name="Comma 11 36" xfId="887"/>
    <cellStyle name="Comma 11 37" xfId="888"/>
    <cellStyle name="Comma 11 4" xfId="12"/>
    <cellStyle name="Comma 11 4 10" xfId="889"/>
    <cellStyle name="Comma 11 4 11" xfId="890"/>
    <cellStyle name="Comma 11 4 12" xfId="891"/>
    <cellStyle name="Comma 11 4 13" xfId="892"/>
    <cellStyle name="Comma 11 4 14" xfId="893"/>
    <cellStyle name="Comma 11 4 15" xfId="894"/>
    <cellStyle name="Comma 11 4 16" xfId="895"/>
    <cellStyle name="Comma 11 4 17" xfId="896"/>
    <cellStyle name="Comma 11 4 18" xfId="897"/>
    <cellStyle name="Comma 11 4 19" xfId="898"/>
    <cellStyle name="Comma 11 4 2" xfId="899"/>
    <cellStyle name="Comma 11 4 20" xfId="900"/>
    <cellStyle name="Comma 11 4 21" xfId="901"/>
    <cellStyle name="Comma 11 4 22" xfId="902"/>
    <cellStyle name="Comma 11 4 3" xfId="903"/>
    <cellStyle name="Comma 11 4 4" xfId="904"/>
    <cellStyle name="Comma 11 4 5" xfId="905"/>
    <cellStyle name="Comma 11 4 6" xfId="906"/>
    <cellStyle name="Comma 11 4 7" xfId="907"/>
    <cellStyle name="Comma 11 4 8" xfId="908"/>
    <cellStyle name="Comma 11 4 9" xfId="909"/>
    <cellStyle name="Comma 11 5" xfId="248"/>
    <cellStyle name="Comma 11 6" xfId="552"/>
    <cellStyle name="Comma 11 7" xfId="910"/>
    <cellStyle name="Comma 11 7 10" xfId="911"/>
    <cellStyle name="Comma 11 7 11" xfId="912"/>
    <cellStyle name="Comma 11 7 12" xfId="913"/>
    <cellStyle name="Comma 11 7 13" xfId="914"/>
    <cellStyle name="Comma 11 7 14" xfId="915"/>
    <cellStyle name="Comma 11 7 15" xfId="916"/>
    <cellStyle name="Comma 11 7 16" xfId="917"/>
    <cellStyle name="Comma 11 7 17" xfId="918"/>
    <cellStyle name="Comma 11 7 18" xfId="919"/>
    <cellStyle name="Comma 11 7 19" xfId="920"/>
    <cellStyle name="Comma 11 7 2" xfId="921"/>
    <cellStyle name="Comma 11 7 20" xfId="922"/>
    <cellStyle name="Comma 11 7 21" xfId="923"/>
    <cellStyle name="Comma 11 7 22" xfId="924"/>
    <cellStyle name="Comma 11 7 3" xfId="925"/>
    <cellStyle name="Comma 11 7 4" xfId="926"/>
    <cellStyle name="Comma 11 7 5" xfId="927"/>
    <cellStyle name="Comma 11 7 6" xfId="928"/>
    <cellStyle name="Comma 11 7 7" xfId="929"/>
    <cellStyle name="Comma 11 7 8" xfId="930"/>
    <cellStyle name="Comma 11 7 9" xfId="931"/>
    <cellStyle name="Comma 11 8" xfId="932"/>
    <cellStyle name="Comma 11 9" xfId="933"/>
    <cellStyle name="Comma 12" xfId="13"/>
    <cellStyle name="Comma 12 10" xfId="934"/>
    <cellStyle name="Comma 12 11" xfId="935"/>
    <cellStyle name="Comma 12 12" xfId="936"/>
    <cellStyle name="Comma 12 13" xfId="937"/>
    <cellStyle name="Comma 12 14" xfId="938"/>
    <cellStyle name="Comma 12 15" xfId="939"/>
    <cellStyle name="Comma 12 16" xfId="940"/>
    <cellStyle name="Comma 12 17" xfId="941"/>
    <cellStyle name="Comma 12 18" xfId="942"/>
    <cellStyle name="Comma 12 19" xfId="943"/>
    <cellStyle name="Comma 12 2" xfId="14"/>
    <cellStyle name="Comma 12 2 10" xfId="944"/>
    <cellStyle name="Comma 12 2 11" xfId="945"/>
    <cellStyle name="Comma 12 2 12" xfId="946"/>
    <cellStyle name="Comma 12 2 13" xfId="947"/>
    <cellStyle name="Comma 12 2 14" xfId="948"/>
    <cellStyle name="Comma 12 2 15" xfId="949"/>
    <cellStyle name="Comma 12 2 16" xfId="950"/>
    <cellStyle name="Comma 12 2 17" xfId="951"/>
    <cellStyle name="Comma 12 2 18" xfId="952"/>
    <cellStyle name="Comma 12 2 19" xfId="953"/>
    <cellStyle name="Comma 12 2 2" xfId="165"/>
    <cellStyle name="Comma 12 2 2 2" xfId="166"/>
    <cellStyle name="Comma 12 2 2 3" xfId="279"/>
    <cellStyle name="Comma 12 2 2 4" xfId="280"/>
    <cellStyle name="Comma 12 2 2 5" xfId="281"/>
    <cellStyle name="Comma 12 2 20" xfId="954"/>
    <cellStyle name="Comma 12 2 21" xfId="955"/>
    <cellStyle name="Comma 12 2 22" xfId="956"/>
    <cellStyle name="Comma 12 2 3" xfId="957"/>
    <cellStyle name="Comma 12 2 4" xfId="958"/>
    <cellStyle name="Comma 12 2 5" xfId="959"/>
    <cellStyle name="Comma 12 2 6" xfId="960"/>
    <cellStyle name="Comma 12 2 7" xfId="961"/>
    <cellStyle name="Comma 12 2 8" xfId="962"/>
    <cellStyle name="Comma 12 2 9" xfId="963"/>
    <cellStyle name="Comma 12 20" xfId="964"/>
    <cellStyle name="Comma 12 21" xfId="965"/>
    <cellStyle name="Comma 12 22" xfId="966"/>
    <cellStyle name="Comma 12 23" xfId="967"/>
    <cellStyle name="Comma 12 24" xfId="968"/>
    <cellStyle name="Comma 12 25" xfId="969"/>
    <cellStyle name="Comma 12 26" xfId="970"/>
    <cellStyle name="Comma 12 27" xfId="971"/>
    <cellStyle name="Comma 12 28" xfId="972"/>
    <cellStyle name="Comma 12 29" xfId="973"/>
    <cellStyle name="Comma 12 3" xfId="15"/>
    <cellStyle name="Comma 12 3 10" xfId="974"/>
    <cellStyle name="Comma 12 3 11" xfId="975"/>
    <cellStyle name="Comma 12 3 12" xfId="976"/>
    <cellStyle name="Comma 12 3 13" xfId="977"/>
    <cellStyle name="Comma 12 3 14" xfId="978"/>
    <cellStyle name="Comma 12 3 15" xfId="979"/>
    <cellStyle name="Comma 12 3 16" xfId="980"/>
    <cellStyle name="Comma 12 3 17" xfId="981"/>
    <cellStyle name="Comma 12 3 18" xfId="982"/>
    <cellStyle name="Comma 12 3 19" xfId="983"/>
    <cellStyle name="Comma 12 3 2" xfId="984"/>
    <cellStyle name="Comma 12 3 20" xfId="985"/>
    <cellStyle name="Comma 12 3 21" xfId="986"/>
    <cellStyle name="Comma 12 3 22" xfId="987"/>
    <cellStyle name="Comma 12 3 3" xfId="988"/>
    <cellStyle name="Comma 12 3 4" xfId="989"/>
    <cellStyle name="Comma 12 3 5" xfId="990"/>
    <cellStyle name="Comma 12 3 6" xfId="991"/>
    <cellStyle name="Comma 12 3 7" xfId="992"/>
    <cellStyle name="Comma 12 3 8" xfId="993"/>
    <cellStyle name="Comma 12 3 9" xfId="994"/>
    <cellStyle name="Comma 12 30" xfId="995"/>
    <cellStyle name="Comma 12 31" xfId="996"/>
    <cellStyle name="Comma 12 32" xfId="997"/>
    <cellStyle name="Comma 12 33" xfId="998"/>
    <cellStyle name="Comma 12 34" xfId="999"/>
    <cellStyle name="Comma 12 35" xfId="1000"/>
    <cellStyle name="Comma 12 36" xfId="1001"/>
    <cellStyle name="Comma 12 37" xfId="1002"/>
    <cellStyle name="Comma 12 38" xfId="1003"/>
    <cellStyle name="Comma 12 4" xfId="16"/>
    <cellStyle name="Comma 12 4 10" xfId="1004"/>
    <cellStyle name="Comma 12 4 11" xfId="1005"/>
    <cellStyle name="Comma 12 4 12" xfId="1006"/>
    <cellStyle name="Comma 12 4 13" xfId="1007"/>
    <cellStyle name="Comma 12 4 14" xfId="1008"/>
    <cellStyle name="Comma 12 4 15" xfId="1009"/>
    <cellStyle name="Comma 12 4 16" xfId="1010"/>
    <cellStyle name="Comma 12 4 17" xfId="1011"/>
    <cellStyle name="Comma 12 4 18" xfId="1012"/>
    <cellStyle name="Comma 12 4 19" xfId="1013"/>
    <cellStyle name="Comma 12 4 2" xfId="1014"/>
    <cellStyle name="Comma 12 4 20" xfId="1015"/>
    <cellStyle name="Comma 12 4 21" xfId="1016"/>
    <cellStyle name="Comma 12 4 22" xfId="1017"/>
    <cellStyle name="Comma 12 4 3" xfId="1018"/>
    <cellStyle name="Comma 12 4 4" xfId="1019"/>
    <cellStyle name="Comma 12 4 5" xfId="1020"/>
    <cellStyle name="Comma 12 4 6" xfId="1021"/>
    <cellStyle name="Comma 12 4 7" xfId="1022"/>
    <cellStyle name="Comma 12 4 8" xfId="1023"/>
    <cellStyle name="Comma 12 4 9" xfId="1024"/>
    <cellStyle name="Comma 12 5" xfId="249"/>
    <cellStyle name="Comma 12 5 10" xfId="1025"/>
    <cellStyle name="Comma 12 5 11" xfId="1026"/>
    <cellStyle name="Comma 12 5 12" xfId="1027"/>
    <cellStyle name="Comma 12 5 13" xfId="1028"/>
    <cellStyle name="Comma 12 5 14" xfId="1029"/>
    <cellStyle name="Comma 12 5 15" xfId="1030"/>
    <cellStyle name="Comma 12 5 16" xfId="1031"/>
    <cellStyle name="Comma 12 5 17" xfId="1032"/>
    <cellStyle name="Comma 12 5 18" xfId="1033"/>
    <cellStyle name="Comma 12 5 19" xfId="1034"/>
    <cellStyle name="Comma 12 5 2" xfId="1035"/>
    <cellStyle name="Comma 12 5 20" xfId="1036"/>
    <cellStyle name="Comma 12 5 21" xfId="1037"/>
    <cellStyle name="Comma 12 5 22" xfId="1038"/>
    <cellStyle name="Comma 12 5 3" xfId="1039"/>
    <cellStyle name="Comma 12 5 4" xfId="1040"/>
    <cellStyle name="Comma 12 5 5" xfId="1041"/>
    <cellStyle name="Comma 12 5 6" xfId="1042"/>
    <cellStyle name="Comma 12 5 7" xfId="1043"/>
    <cellStyle name="Comma 12 5 8" xfId="1044"/>
    <cellStyle name="Comma 12 5 9" xfId="1045"/>
    <cellStyle name="Comma 12 6" xfId="553"/>
    <cellStyle name="Comma 12 6 10" xfId="1046"/>
    <cellStyle name="Comma 12 6 11" xfId="1047"/>
    <cellStyle name="Comma 12 6 12" xfId="1048"/>
    <cellStyle name="Comma 12 6 13" xfId="1049"/>
    <cellStyle name="Comma 12 6 14" xfId="1050"/>
    <cellStyle name="Comma 12 6 15" xfId="1051"/>
    <cellStyle name="Comma 12 6 16" xfId="1052"/>
    <cellStyle name="Comma 12 6 17" xfId="1053"/>
    <cellStyle name="Comma 12 6 18" xfId="1054"/>
    <cellStyle name="Comma 12 6 19" xfId="1055"/>
    <cellStyle name="Comma 12 6 2" xfId="1056"/>
    <cellStyle name="Comma 12 6 20" xfId="1057"/>
    <cellStyle name="Comma 12 6 21" xfId="1058"/>
    <cellStyle name="Comma 12 6 22" xfId="1059"/>
    <cellStyle name="Comma 12 6 3" xfId="1060"/>
    <cellStyle name="Comma 12 6 4" xfId="1061"/>
    <cellStyle name="Comma 12 6 5" xfId="1062"/>
    <cellStyle name="Comma 12 6 6" xfId="1063"/>
    <cellStyle name="Comma 12 6 7" xfId="1064"/>
    <cellStyle name="Comma 12 6 8" xfId="1065"/>
    <cellStyle name="Comma 12 6 9" xfId="1066"/>
    <cellStyle name="Comma 12 7" xfId="1067"/>
    <cellStyle name="Comma 12 7 10" xfId="1068"/>
    <cellStyle name="Comma 12 7 11" xfId="1069"/>
    <cellStyle name="Comma 12 7 12" xfId="1070"/>
    <cellStyle name="Comma 12 7 13" xfId="1071"/>
    <cellStyle name="Comma 12 7 14" xfId="1072"/>
    <cellStyle name="Comma 12 7 15" xfId="1073"/>
    <cellStyle name="Comma 12 7 16" xfId="1074"/>
    <cellStyle name="Comma 12 7 17" xfId="1075"/>
    <cellStyle name="Comma 12 7 18" xfId="1076"/>
    <cellStyle name="Comma 12 7 19" xfId="1077"/>
    <cellStyle name="Comma 12 7 2" xfId="1078"/>
    <cellStyle name="Comma 12 7 20" xfId="1079"/>
    <cellStyle name="Comma 12 7 21" xfId="1080"/>
    <cellStyle name="Comma 12 7 22" xfId="1081"/>
    <cellStyle name="Comma 12 7 3" xfId="1082"/>
    <cellStyle name="Comma 12 7 4" xfId="1083"/>
    <cellStyle name="Comma 12 7 5" xfId="1084"/>
    <cellStyle name="Comma 12 7 6" xfId="1085"/>
    <cellStyle name="Comma 12 7 7" xfId="1086"/>
    <cellStyle name="Comma 12 7 8" xfId="1087"/>
    <cellStyle name="Comma 12 7 9" xfId="1088"/>
    <cellStyle name="Comma 12 8" xfId="1089"/>
    <cellStyle name="Comma 12 9" xfId="1090"/>
    <cellStyle name="Comma 13" xfId="17"/>
    <cellStyle name="Comma 13 10" xfId="1091"/>
    <cellStyle name="Comma 13 11" xfId="1092"/>
    <cellStyle name="Comma 13 12" xfId="1093"/>
    <cellStyle name="Comma 13 13" xfId="1094"/>
    <cellStyle name="Comma 13 2" xfId="18"/>
    <cellStyle name="Comma 13 2 2" xfId="167"/>
    <cellStyle name="Comma 13 2 2 2" xfId="168"/>
    <cellStyle name="Comma 13 2 2 3" xfId="282"/>
    <cellStyle name="Comma 13 2 2 4" xfId="283"/>
    <cellStyle name="Comma 13 2 2 5" xfId="284"/>
    <cellStyle name="Comma 13 3" xfId="19"/>
    <cellStyle name="Comma 13 4" xfId="20"/>
    <cellStyle name="Comma 13 5" xfId="250"/>
    <cellStyle name="Comma 13 6" xfId="554"/>
    <cellStyle name="Comma 13 7" xfId="1095"/>
    <cellStyle name="Comma 13 8" xfId="1096"/>
    <cellStyle name="Comma 13 9" xfId="1097"/>
    <cellStyle name="Comma 14" xfId="21"/>
    <cellStyle name="Comma 14 10" xfId="1098"/>
    <cellStyle name="Comma 14 11" xfId="1099"/>
    <cellStyle name="Comma 14 11 10" xfId="1100"/>
    <cellStyle name="Comma 14 11 11" xfId="1101"/>
    <cellStyle name="Comma 14 11 12" xfId="1102"/>
    <cellStyle name="Comma 14 11 13" xfId="1103"/>
    <cellStyle name="Comma 14 11 14" xfId="1104"/>
    <cellStyle name="Comma 14 11 15" xfId="1105"/>
    <cellStyle name="Comma 14 11 16" xfId="1106"/>
    <cellStyle name="Comma 14 11 17" xfId="1107"/>
    <cellStyle name="Comma 14 11 18" xfId="1108"/>
    <cellStyle name="Comma 14 11 19" xfId="1109"/>
    <cellStyle name="Comma 14 11 2" xfId="1110"/>
    <cellStyle name="Comma 14 11 20" xfId="1111"/>
    <cellStyle name="Comma 14 11 21" xfId="1112"/>
    <cellStyle name="Comma 14 11 22" xfId="1113"/>
    <cellStyle name="Comma 14 11 3" xfId="1114"/>
    <cellStyle name="Comma 14 11 4" xfId="1115"/>
    <cellStyle name="Comma 14 11 5" xfId="1116"/>
    <cellStyle name="Comma 14 11 6" xfId="1117"/>
    <cellStyle name="Comma 14 11 7" xfId="1118"/>
    <cellStyle name="Comma 14 11 8" xfId="1119"/>
    <cellStyle name="Comma 14 11 9" xfId="1120"/>
    <cellStyle name="Comma 14 12" xfId="1121"/>
    <cellStyle name="Comma 14 12 10" xfId="1122"/>
    <cellStyle name="Comma 14 12 11" xfId="1123"/>
    <cellStyle name="Comma 14 12 12" xfId="1124"/>
    <cellStyle name="Comma 14 12 13" xfId="1125"/>
    <cellStyle name="Comma 14 12 14" xfId="1126"/>
    <cellStyle name="Comma 14 12 15" xfId="1127"/>
    <cellStyle name="Comma 14 12 16" xfId="1128"/>
    <cellStyle name="Comma 14 12 17" xfId="1129"/>
    <cellStyle name="Comma 14 12 18" xfId="1130"/>
    <cellStyle name="Comma 14 12 19" xfId="1131"/>
    <cellStyle name="Comma 14 12 2" xfId="1132"/>
    <cellStyle name="Comma 14 12 20" xfId="1133"/>
    <cellStyle name="Comma 14 12 21" xfId="1134"/>
    <cellStyle name="Comma 14 12 22" xfId="1135"/>
    <cellStyle name="Comma 14 12 3" xfId="1136"/>
    <cellStyle name="Comma 14 12 4" xfId="1137"/>
    <cellStyle name="Comma 14 12 5" xfId="1138"/>
    <cellStyle name="Comma 14 12 6" xfId="1139"/>
    <cellStyle name="Comma 14 12 7" xfId="1140"/>
    <cellStyle name="Comma 14 12 8" xfId="1141"/>
    <cellStyle name="Comma 14 12 9" xfId="1142"/>
    <cellStyle name="Comma 14 13" xfId="1143"/>
    <cellStyle name="Comma 14 14" xfId="1144"/>
    <cellStyle name="Comma 14 15" xfId="1145"/>
    <cellStyle name="Comma 14 16" xfId="1146"/>
    <cellStyle name="Comma 14 17" xfId="1147"/>
    <cellStyle name="Comma 14 18" xfId="1148"/>
    <cellStyle name="Comma 14 19" xfId="1149"/>
    <cellStyle name="Comma 14 2" xfId="22"/>
    <cellStyle name="Comma 14 2 10" xfId="1150"/>
    <cellStyle name="Comma 14 2 11" xfId="1151"/>
    <cellStyle name="Comma 14 2 12" xfId="1152"/>
    <cellStyle name="Comma 14 2 13" xfId="1153"/>
    <cellStyle name="Comma 14 2 14" xfId="1154"/>
    <cellStyle name="Comma 14 2 15" xfId="1155"/>
    <cellStyle name="Comma 14 2 16" xfId="1156"/>
    <cellStyle name="Comma 14 2 17" xfId="1157"/>
    <cellStyle name="Comma 14 2 18" xfId="1158"/>
    <cellStyle name="Comma 14 2 19" xfId="1159"/>
    <cellStyle name="Comma 14 2 2" xfId="169"/>
    <cellStyle name="Comma 14 2 2 2" xfId="170"/>
    <cellStyle name="Comma 14 2 2 3" xfId="285"/>
    <cellStyle name="Comma 14 2 2 4" xfId="286"/>
    <cellStyle name="Comma 14 2 2 5" xfId="287"/>
    <cellStyle name="Comma 14 2 20" xfId="1160"/>
    <cellStyle name="Comma 14 2 21" xfId="1161"/>
    <cellStyle name="Comma 14 2 22" xfId="1162"/>
    <cellStyle name="Comma 14 2 3" xfId="1163"/>
    <cellStyle name="Comma 14 2 4" xfId="1164"/>
    <cellStyle name="Comma 14 2 5" xfId="1165"/>
    <cellStyle name="Comma 14 2 6" xfId="1166"/>
    <cellStyle name="Comma 14 2 7" xfId="1167"/>
    <cellStyle name="Comma 14 2 8" xfId="1168"/>
    <cellStyle name="Comma 14 2 9" xfId="1169"/>
    <cellStyle name="Comma 14 20" xfId="1170"/>
    <cellStyle name="Comma 14 21" xfId="1171"/>
    <cellStyle name="Comma 14 22" xfId="1172"/>
    <cellStyle name="Comma 14 23" xfId="1173"/>
    <cellStyle name="Comma 14 24" xfId="1174"/>
    <cellStyle name="Comma 14 25" xfId="1175"/>
    <cellStyle name="Comma 14 26" xfId="1176"/>
    <cellStyle name="Comma 14 27" xfId="1177"/>
    <cellStyle name="Comma 14 28" xfId="1178"/>
    <cellStyle name="Comma 14 29" xfId="1179"/>
    <cellStyle name="Comma 14 3" xfId="23"/>
    <cellStyle name="Comma 14 3 10" xfId="1180"/>
    <cellStyle name="Comma 14 3 11" xfId="1181"/>
    <cellStyle name="Comma 14 3 12" xfId="1182"/>
    <cellStyle name="Comma 14 3 13" xfId="1183"/>
    <cellStyle name="Comma 14 3 14" xfId="1184"/>
    <cellStyle name="Comma 14 3 15" xfId="1185"/>
    <cellStyle name="Comma 14 3 16" xfId="1186"/>
    <cellStyle name="Comma 14 3 17" xfId="1187"/>
    <cellStyle name="Comma 14 3 18" xfId="1188"/>
    <cellStyle name="Comma 14 3 19" xfId="1189"/>
    <cellStyle name="Comma 14 3 2" xfId="1190"/>
    <cellStyle name="Comma 14 3 20" xfId="1191"/>
    <cellStyle name="Comma 14 3 21" xfId="1192"/>
    <cellStyle name="Comma 14 3 22" xfId="1193"/>
    <cellStyle name="Comma 14 3 3" xfId="1194"/>
    <cellStyle name="Comma 14 3 4" xfId="1195"/>
    <cellStyle name="Comma 14 3 5" xfId="1196"/>
    <cellStyle name="Comma 14 3 6" xfId="1197"/>
    <cellStyle name="Comma 14 3 7" xfId="1198"/>
    <cellStyle name="Comma 14 3 8" xfId="1199"/>
    <cellStyle name="Comma 14 3 9" xfId="1200"/>
    <cellStyle name="Comma 14 30" xfId="1201"/>
    <cellStyle name="Comma 14 31" xfId="1202"/>
    <cellStyle name="Comma 14 32" xfId="1203"/>
    <cellStyle name="Comma 14 33" xfId="1204"/>
    <cellStyle name="Comma 14 34" xfId="1205"/>
    <cellStyle name="Comma 14 35" xfId="1206"/>
    <cellStyle name="Comma 14 36" xfId="1207"/>
    <cellStyle name="Comma 14 37" xfId="1208"/>
    <cellStyle name="Comma 14 38" xfId="1209"/>
    <cellStyle name="Comma 14 4" xfId="24"/>
    <cellStyle name="Comma 14 4 10" xfId="1210"/>
    <cellStyle name="Comma 14 4 11" xfId="1211"/>
    <cellStyle name="Comma 14 4 12" xfId="1212"/>
    <cellStyle name="Comma 14 4 13" xfId="1213"/>
    <cellStyle name="Comma 14 4 14" xfId="1214"/>
    <cellStyle name="Comma 14 4 15" xfId="1215"/>
    <cellStyle name="Comma 14 4 16" xfId="1216"/>
    <cellStyle name="Comma 14 4 17" xfId="1217"/>
    <cellStyle name="Comma 14 4 18" xfId="1218"/>
    <cellStyle name="Comma 14 4 19" xfId="1219"/>
    <cellStyle name="Comma 14 4 2" xfId="1220"/>
    <cellStyle name="Comma 14 4 20" xfId="1221"/>
    <cellStyle name="Comma 14 4 21" xfId="1222"/>
    <cellStyle name="Comma 14 4 22" xfId="1223"/>
    <cellStyle name="Comma 14 4 3" xfId="1224"/>
    <cellStyle name="Comma 14 4 4" xfId="1225"/>
    <cellStyle name="Comma 14 4 5" xfId="1226"/>
    <cellStyle name="Comma 14 4 6" xfId="1227"/>
    <cellStyle name="Comma 14 4 7" xfId="1228"/>
    <cellStyle name="Comma 14 4 8" xfId="1229"/>
    <cellStyle name="Comma 14 4 9" xfId="1230"/>
    <cellStyle name="Comma 14 5" xfId="251"/>
    <cellStyle name="Comma 14 6" xfId="555"/>
    <cellStyle name="Comma 14 7" xfId="1231"/>
    <cellStyle name="Comma 14 7 10" xfId="1232"/>
    <cellStyle name="Comma 14 7 11" xfId="1233"/>
    <cellStyle name="Comma 14 7 12" xfId="1234"/>
    <cellStyle name="Comma 14 7 13" xfId="1235"/>
    <cellStyle name="Comma 14 7 14" xfId="1236"/>
    <cellStyle name="Comma 14 7 15" xfId="1237"/>
    <cellStyle name="Comma 14 7 16" xfId="1238"/>
    <cellStyle name="Comma 14 7 17" xfId="1239"/>
    <cellStyle name="Comma 14 7 18" xfId="1240"/>
    <cellStyle name="Comma 14 7 19" xfId="1241"/>
    <cellStyle name="Comma 14 7 2" xfId="1242"/>
    <cellStyle name="Comma 14 7 20" xfId="1243"/>
    <cellStyle name="Comma 14 7 21" xfId="1244"/>
    <cellStyle name="Comma 14 7 22" xfId="1245"/>
    <cellStyle name="Comma 14 7 3" xfId="1246"/>
    <cellStyle name="Comma 14 7 4" xfId="1247"/>
    <cellStyle name="Comma 14 7 5" xfId="1248"/>
    <cellStyle name="Comma 14 7 6" xfId="1249"/>
    <cellStyle name="Comma 14 7 7" xfId="1250"/>
    <cellStyle name="Comma 14 7 8" xfId="1251"/>
    <cellStyle name="Comma 14 7 9" xfId="1252"/>
    <cellStyle name="Comma 14 8" xfId="1253"/>
    <cellStyle name="Comma 14 9" xfId="1254"/>
    <cellStyle name="Comma 15" xfId="25"/>
    <cellStyle name="Comma 15 10" xfId="1255"/>
    <cellStyle name="Comma 15 10 10" xfId="1256"/>
    <cellStyle name="Comma 15 10 11" xfId="1257"/>
    <cellStyle name="Comma 15 10 12" xfId="1258"/>
    <cellStyle name="Comma 15 10 13" xfId="1259"/>
    <cellStyle name="Comma 15 10 14" xfId="1260"/>
    <cellStyle name="Comma 15 10 15" xfId="1261"/>
    <cellStyle name="Comma 15 10 16" xfId="1262"/>
    <cellStyle name="Comma 15 10 17" xfId="1263"/>
    <cellStyle name="Comma 15 10 18" xfId="1264"/>
    <cellStyle name="Comma 15 10 19" xfId="1265"/>
    <cellStyle name="Comma 15 10 2" xfId="1266"/>
    <cellStyle name="Comma 15 10 20" xfId="1267"/>
    <cellStyle name="Comma 15 10 21" xfId="1268"/>
    <cellStyle name="Comma 15 10 22" xfId="1269"/>
    <cellStyle name="Comma 15 10 3" xfId="1270"/>
    <cellStyle name="Comma 15 10 4" xfId="1271"/>
    <cellStyle name="Comma 15 10 5" xfId="1272"/>
    <cellStyle name="Comma 15 10 6" xfId="1273"/>
    <cellStyle name="Comma 15 10 7" xfId="1274"/>
    <cellStyle name="Comma 15 10 8" xfId="1275"/>
    <cellStyle name="Comma 15 10 9" xfId="1276"/>
    <cellStyle name="Comma 15 11" xfId="1277"/>
    <cellStyle name="Comma 15 11 10" xfId="1278"/>
    <cellStyle name="Comma 15 11 11" xfId="1279"/>
    <cellStyle name="Comma 15 11 12" xfId="1280"/>
    <cellStyle name="Comma 15 11 13" xfId="1281"/>
    <cellStyle name="Comma 15 11 14" xfId="1282"/>
    <cellStyle name="Comma 15 11 15" xfId="1283"/>
    <cellStyle name="Comma 15 11 16" xfId="1284"/>
    <cellStyle name="Comma 15 11 17" xfId="1285"/>
    <cellStyle name="Comma 15 11 18" xfId="1286"/>
    <cellStyle name="Comma 15 11 19" xfId="1287"/>
    <cellStyle name="Comma 15 11 2" xfId="1288"/>
    <cellStyle name="Comma 15 11 20" xfId="1289"/>
    <cellStyle name="Comma 15 11 21" xfId="1290"/>
    <cellStyle name="Comma 15 11 22" xfId="1291"/>
    <cellStyle name="Comma 15 11 3" xfId="1292"/>
    <cellStyle name="Comma 15 11 4" xfId="1293"/>
    <cellStyle name="Comma 15 11 5" xfId="1294"/>
    <cellStyle name="Comma 15 11 6" xfId="1295"/>
    <cellStyle name="Comma 15 11 7" xfId="1296"/>
    <cellStyle name="Comma 15 11 8" xfId="1297"/>
    <cellStyle name="Comma 15 11 9" xfId="1298"/>
    <cellStyle name="Comma 15 12" xfId="1299"/>
    <cellStyle name="Comma 15 12 10" xfId="1300"/>
    <cellStyle name="Comma 15 12 11" xfId="1301"/>
    <cellStyle name="Comma 15 12 12" xfId="1302"/>
    <cellStyle name="Comma 15 12 13" xfId="1303"/>
    <cellStyle name="Comma 15 12 14" xfId="1304"/>
    <cellStyle name="Comma 15 12 15" xfId="1305"/>
    <cellStyle name="Comma 15 12 16" xfId="1306"/>
    <cellStyle name="Comma 15 12 17" xfId="1307"/>
    <cellStyle name="Comma 15 12 18" xfId="1308"/>
    <cellStyle name="Comma 15 12 19" xfId="1309"/>
    <cellStyle name="Comma 15 12 2" xfId="1310"/>
    <cellStyle name="Comma 15 12 20" xfId="1311"/>
    <cellStyle name="Comma 15 12 21" xfId="1312"/>
    <cellStyle name="Comma 15 12 22" xfId="1313"/>
    <cellStyle name="Comma 15 12 3" xfId="1314"/>
    <cellStyle name="Comma 15 12 4" xfId="1315"/>
    <cellStyle name="Comma 15 12 5" xfId="1316"/>
    <cellStyle name="Comma 15 12 6" xfId="1317"/>
    <cellStyle name="Comma 15 12 7" xfId="1318"/>
    <cellStyle name="Comma 15 12 8" xfId="1319"/>
    <cellStyle name="Comma 15 12 9" xfId="1320"/>
    <cellStyle name="Comma 15 13" xfId="1321"/>
    <cellStyle name="Comma 15 14" xfId="1322"/>
    <cellStyle name="Comma 15 15" xfId="1323"/>
    <cellStyle name="Comma 15 16" xfId="1324"/>
    <cellStyle name="Comma 15 17" xfId="1325"/>
    <cellStyle name="Comma 15 18" xfId="1326"/>
    <cellStyle name="Comma 15 19" xfId="1327"/>
    <cellStyle name="Comma 15 2" xfId="26"/>
    <cellStyle name="Comma 15 2 10" xfId="1328"/>
    <cellStyle name="Comma 15 2 11" xfId="1329"/>
    <cellStyle name="Comma 15 2 12" xfId="1330"/>
    <cellStyle name="Comma 15 2 13" xfId="1331"/>
    <cellStyle name="Comma 15 2 14" xfId="1332"/>
    <cellStyle name="Comma 15 2 15" xfId="1333"/>
    <cellStyle name="Comma 15 2 16" xfId="1334"/>
    <cellStyle name="Comma 15 2 17" xfId="1335"/>
    <cellStyle name="Comma 15 2 18" xfId="1336"/>
    <cellStyle name="Comma 15 2 19" xfId="1337"/>
    <cellStyle name="Comma 15 2 2" xfId="171"/>
    <cellStyle name="Comma 15 2 2 2" xfId="172"/>
    <cellStyle name="Comma 15 2 2 3" xfId="288"/>
    <cellStyle name="Comma 15 2 2 4" xfId="289"/>
    <cellStyle name="Comma 15 2 2 5" xfId="290"/>
    <cellStyle name="Comma 15 2 20" xfId="1338"/>
    <cellStyle name="Comma 15 2 21" xfId="1339"/>
    <cellStyle name="Comma 15 2 22" xfId="1340"/>
    <cellStyle name="Comma 15 2 3" xfId="1341"/>
    <cellStyle name="Comma 15 2 4" xfId="1342"/>
    <cellStyle name="Comma 15 2 5" xfId="1343"/>
    <cellStyle name="Comma 15 2 6" xfId="1344"/>
    <cellStyle name="Comma 15 2 7" xfId="1345"/>
    <cellStyle name="Comma 15 2 8" xfId="1346"/>
    <cellStyle name="Comma 15 2 9" xfId="1347"/>
    <cellStyle name="Comma 15 20" xfId="1348"/>
    <cellStyle name="Comma 15 21" xfId="1349"/>
    <cellStyle name="Comma 15 22" xfId="1350"/>
    <cellStyle name="Comma 15 23" xfId="1351"/>
    <cellStyle name="Comma 15 24" xfId="1352"/>
    <cellStyle name="Comma 15 25" xfId="1353"/>
    <cellStyle name="Comma 15 26" xfId="1354"/>
    <cellStyle name="Comma 15 27" xfId="1355"/>
    <cellStyle name="Comma 15 28" xfId="1356"/>
    <cellStyle name="Comma 15 29" xfId="1357"/>
    <cellStyle name="Comma 15 3" xfId="27"/>
    <cellStyle name="Comma 15 3 10" xfId="1358"/>
    <cellStyle name="Comma 15 3 11" xfId="1359"/>
    <cellStyle name="Comma 15 3 12" xfId="1360"/>
    <cellStyle name="Comma 15 3 13" xfId="1361"/>
    <cellStyle name="Comma 15 3 14" xfId="1362"/>
    <cellStyle name="Comma 15 3 15" xfId="1363"/>
    <cellStyle name="Comma 15 3 16" xfId="1364"/>
    <cellStyle name="Comma 15 3 17" xfId="1365"/>
    <cellStyle name="Comma 15 3 18" xfId="1366"/>
    <cellStyle name="Comma 15 3 19" xfId="1367"/>
    <cellStyle name="Comma 15 3 2" xfId="1368"/>
    <cellStyle name="Comma 15 3 20" xfId="1369"/>
    <cellStyle name="Comma 15 3 21" xfId="1370"/>
    <cellStyle name="Comma 15 3 22" xfId="1371"/>
    <cellStyle name="Comma 15 3 3" xfId="1372"/>
    <cellStyle name="Comma 15 3 4" xfId="1373"/>
    <cellStyle name="Comma 15 3 5" xfId="1374"/>
    <cellStyle name="Comma 15 3 6" xfId="1375"/>
    <cellStyle name="Comma 15 3 7" xfId="1376"/>
    <cellStyle name="Comma 15 3 8" xfId="1377"/>
    <cellStyle name="Comma 15 3 9" xfId="1378"/>
    <cellStyle name="Comma 15 30" xfId="1379"/>
    <cellStyle name="Comma 15 31" xfId="1380"/>
    <cellStyle name="Comma 15 32" xfId="1381"/>
    <cellStyle name="Comma 15 33" xfId="1382"/>
    <cellStyle name="Comma 15 4" xfId="28"/>
    <cellStyle name="Comma 15 4 10" xfId="1383"/>
    <cellStyle name="Comma 15 4 11" xfId="1384"/>
    <cellStyle name="Comma 15 4 12" xfId="1385"/>
    <cellStyle name="Comma 15 4 13" xfId="1386"/>
    <cellStyle name="Comma 15 4 14" xfId="1387"/>
    <cellStyle name="Comma 15 4 15" xfId="1388"/>
    <cellStyle name="Comma 15 4 16" xfId="1389"/>
    <cellStyle name="Comma 15 4 17" xfId="1390"/>
    <cellStyle name="Comma 15 4 18" xfId="1391"/>
    <cellStyle name="Comma 15 4 19" xfId="1392"/>
    <cellStyle name="Comma 15 4 2" xfId="1393"/>
    <cellStyle name="Comma 15 4 20" xfId="1394"/>
    <cellStyle name="Comma 15 4 21" xfId="1395"/>
    <cellStyle name="Comma 15 4 22" xfId="1396"/>
    <cellStyle name="Comma 15 4 3" xfId="1397"/>
    <cellStyle name="Comma 15 4 4" xfId="1398"/>
    <cellStyle name="Comma 15 4 5" xfId="1399"/>
    <cellStyle name="Comma 15 4 6" xfId="1400"/>
    <cellStyle name="Comma 15 4 7" xfId="1401"/>
    <cellStyle name="Comma 15 4 8" xfId="1402"/>
    <cellStyle name="Comma 15 4 9" xfId="1403"/>
    <cellStyle name="Comma 15 5" xfId="252"/>
    <cellStyle name="Comma 15 5 10" xfId="1404"/>
    <cellStyle name="Comma 15 5 11" xfId="1405"/>
    <cellStyle name="Comma 15 5 12" xfId="1406"/>
    <cellStyle name="Comma 15 5 13" xfId="1407"/>
    <cellStyle name="Comma 15 5 14" xfId="1408"/>
    <cellStyle name="Comma 15 5 15" xfId="1409"/>
    <cellStyle name="Comma 15 5 16" xfId="1410"/>
    <cellStyle name="Comma 15 5 17" xfId="1411"/>
    <cellStyle name="Comma 15 5 18" xfId="1412"/>
    <cellStyle name="Comma 15 5 19" xfId="1413"/>
    <cellStyle name="Comma 15 5 2" xfId="1414"/>
    <cellStyle name="Comma 15 5 20" xfId="1415"/>
    <cellStyle name="Comma 15 5 21" xfId="1416"/>
    <cellStyle name="Comma 15 5 22" xfId="1417"/>
    <cellStyle name="Comma 15 5 3" xfId="1418"/>
    <cellStyle name="Comma 15 5 4" xfId="1419"/>
    <cellStyle name="Comma 15 5 5" xfId="1420"/>
    <cellStyle name="Comma 15 5 6" xfId="1421"/>
    <cellStyle name="Comma 15 5 7" xfId="1422"/>
    <cellStyle name="Comma 15 5 8" xfId="1423"/>
    <cellStyle name="Comma 15 5 9" xfId="1424"/>
    <cellStyle name="Comma 15 6" xfId="556"/>
    <cellStyle name="Comma 15 6 10" xfId="1425"/>
    <cellStyle name="Comma 15 6 11" xfId="1426"/>
    <cellStyle name="Comma 15 6 12" xfId="1427"/>
    <cellStyle name="Comma 15 6 13" xfId="1428"/>
    <cellStyle name="Comma 15 6 14" xfId="1429"/>
    <cellStyle name="Comma 15 6 15" xfId="1430"/>
    <cellStyle name="Comma 15 6 16" xfId="1431"/>
    <cellStyle name="Comma 15 6 17" xfId="1432"/>
    <cellStyle name="Comma 15 6 18" xfId="1433"/>
    <cellStyle name="Comma 15 6 19" xfId="1434"/>
    <cellStyle name="Comma 15 6 2" xfId="1435"/>
    <cellStyle name="Comma 15 6 20" xfId="1436"/>
    <cellStyle name="Comma 15 6 21" xfId="1437"/>
    <cellStyle name="Comma 15 6 22" xfId="1438"/>
    <cellStyle name="Comma 15 6 3" xfId="1439"/>
    <cellStyle name="Comma 15 6 4" xfId="1440"/>
    <cellStyle name="Comma 15 6 5" xfId="1441"/>
    <cellStyle name="Comma 15 6 6" xfId="1442"/>
    <cellStyle name="Comma 15 6 7" xfId="1443"/>
    <cellStyle name="Comma 15 6 8" xfId="1444"/>
    <cellStyle name="Comma 15 6 9" xfId="1445"/>
    <cellStyle name="Comma 15 7" xfId="1446"/>
    <cellStyle name="Comma 15 7 10" xfId="1447"/>
    <cellStyle name="Comma 15 7 11" xfId="1448"/>
    <cellStyle name="Comma 15 7 12" xfId="1449"/>
    <cellStyle name="Comma 15 7 13" xfId="1450"/>
    <cellStyle name="Comma 15 7 14" xfId="1451"/>
    <cellStyle name="Comma 15 7 15" xfId="1452"/>
    <cellStyle name="Comma 15 7 16" xfId="1453"/>
    <cellStyle name="Comma 15 7 17" xfId="1454"/>
    <cellStyle name="Comma 15 7 18" xfId="1455"/>
    <cellStyle name="Comma 15 7 19" xfId="1456"/>
    <cellStyle name="Comma 15 7 2" xfId="1457"/>
    <cellStyle name="Comma 15 7 20" xfId="1458"/>
    <cellStyle name="Comma 15 7 21" xfId="1459"/>
    <cellStyle name="Comma 15 7 22" xfId="1460"/>
    <cellStyle name="Comma 15 7 3" xfId="1461"/>
    <cellStyle name="Comma 15 7 4" xfId="1462"/>
    <cellStyle name="Comma 15 7 5" xfId="1463"/>
    <cellStyle name="Comma 15 7 6" xfId="1464"/>
    <cellStyle name="Comma 15 7 7" xfId="1465"/>
    <cellStyle name="Comma 15 7 8" xfId="1466"/>
    <cellStyle name="Comma 15 7 9" xfId="1467"/>
    <cellStyle name="Comma 15 8" xfId="1468"/>
    <cellStyle name="Comma 15 8 10" xfId="1469"/>
    <cellStyle name="Comma 15 8 11" xfId="1470"/>
    <cellStyle name="Comma 15 8 12" xfId="1471"/>
    <cellStyle name="Comma 15 8 13" xfId="1472"/>
    <cellStyle name="Comma 15 8 14" xfId="1473"/>
    <cellStyle name="Comma 15 8 15" xfId="1474"/>
    <cellStyle name="Comma 15 8 16" xfId="1475"/>
    <cellStyle name="Comma 15 8 17" xfId="1476"/>
    <cellStyle name="Comma 15 8 18" xfId="1477"/>
    <cellStyle name="Comma 15 8 19" xfId="1478"/>
    <cellStyle name="Comma 15 8 2" xfId="1479"/>
    <cellStyle name="Comma 15 8 20" xfId="1480"/>
    <cellStyle name="Comma 15 8 21" xfId="1481"/>
    <cellStyle name="Comma 15 8 22" xfId="1482"/>
    <cellStyle name="Comma 15 8 3" xfId="1483"/>
    <cellStyle name="Comma 15 8 4" xfId="1484"/>
    <cellStyle name="Comma 15 8 5" xfId="1485"/>
    <cellStyle name="Comma 15 8 6" xfId="1486"/>
    <cellStyle name="Comma 15 8 7" xfId="1487"/>
    <cellStyle name="Comma 15 8 8" xfId="1488"/>
    <cellStyle name="Comma 15 8 9" xfId="1489"/>
    <cellStyle name="Comma 15 9" xfId="1490"/>
    <cellStyle name="Comma 15 9 10" xfId="1491"/>
    <cellStyle name="Comma 15 9 11" xfId="1492"/>
    <cellStyle name="Comma 15 9 12" xfId="1493"/>
    <cellStyle name="Comma 15 9 13" xfId="1494"/>
    <cellStyle name="Comma 15 9 14" xfId="1495"/>
    <cellStyle name="Comma 15 9 15" xfId="1496"/>
    <cellStyle name="Comma 15 9 16" xfId="1497"/>
    <cellStyle name="Comma 15 9 17" xfId="1498"/>
    <cellStyle name="Comma 15 9 18" xfId="1499"/>
    <cellStyle name="Comma 15 9 19" xfId="1500"/>
    <cellStyle name="Comma 15 9 2" xfId="1501"/>
    <cellStyle name="Comma 15 9 20" xfId="1502"/>
    <cellStyle name="Comma 15 9 21" xfId="1503"/>
    <cellStyle name="Comma 15 9 22" xfId="1504"/>
    <cellStyle name="Comma 15 9 3" xfId="1505"/>
    <cellStyle name="Comma 15 9 4" xfId="1506"/>
    <cellStyle name="Comma 15 9 5" xfId="1507"/>
    <cellStyle name="Comma 15 9 6" xfId="1508"/>
    <cellStyle name="Comma 15 9 7" xfId="1509"/>
    <cellStyle name="Comma 15 9 8" xfId="1510"/>
    <cellStyle name="Comma 15 9 9" xfId="1511"/>
    <cellStyle name="Comma 16" xfId="29"/>
    <cellStyle name="Comma 16 10" xfId="1512"/>
    <cellStyle name="Comma 16 11" xfId="1513"/>
    <cellStyle name="Comma 16 11 10" xfId="1514"/>
    <cellStyle name="Comma 16 11 11" xfId="1515"/>
    <cellStyle name="Comma 16 11 12" xfId="1516"/>
    <cellStyle name="Comma 16 11 13" xfId="1517"/>
    <cellStyle name="Comma 16 11 14" xfId="1518"/>
    <cellStyle name="Comma 16 11 15" xfId="1519"/>
    <cellStyle name="Comma 16 11 16" xfId="1520"/>
    <cellStyle name="Comma 16 11 17" xfId="1521"/>
    <cellStyle name="Comma 16 11 18" xfId="1522"/>
    <cellStyle name="Comma 16 11 19" xfId="1523"/>
    <cellStyle name="Comma 16 11 2" xfId="1524"/>
    <cellStyle name="Comma 16 11 20" xfId="1525"/>
    <cellStyle name="Comma 16 11 21" xfId="1526"/>
    <cellStyle name="Comma 16 11 22" xfId="1527"/>
    <cellStyle name="Comma 16 11 3" xfId="1528"/>
    <cellStyle name="Comma 16 11 4" xfId="1529"/>
    <cellStyle name="Comma 16 11 5" xfId="1530"/>
    <cellStyle name="Comma 16 11 6" xfId="1531"/>
    <cellStyle name="Comma 16 11 7" xfId="1532"/>
    <cellStyle name="Comma 16 11 8" xfId="1533"/>
    <cellStyle name="Comma 16 11 9" xfId="1534"/>
    <cellStyle name="Comma 16 12" xfId="1535"/>
    <cellStyle name="Comma 16 12 10" xfId="1536"/>
    <cellStyle name="Comma 16 12 11" xfId="1537"/>
    <cellStyle name="Comma 16 12 12" xfId="1538"/>
    <cellStyle name="Comma 16 12 13" xfId="1539"/>
    <cellStyle name="Comma 16 12 14" xfId="1540"/>
    <cellStyle name="Comma 16 12 15" xfId="1541"/>
    <cellStyle name="Comma 16 12 16" xfId="1542"/>
    <cellStyle name="Comma 16 12 17" xfId="1543"/>
    <cellStyle name="Comma 16 12 18" xfId="1544"/>
    <cellStyle name="Comma 16 12 19" xfId="1545"/>
    <cellStyle name="Comma 16 12 2" xfId="1546"/>
    <cellStyle name="Comma 16 12 20" xfId="1547"/>
    <cellStyle name="Comma 16 12 21" xfId="1548"/>
    <cellStyle name="Comma 16 12 22" xfId="1549"/>
    <cellStyle name="Comma 16 12 3" xfId="1550"/>
    <cellStyle name="Comma 16 12 4" xfId="1551"/>
    <cellStyle name="Comma 16 12 5" xfId="1552"/>
    <cellStyle name="Comma 16 12 6" xfId="1553"/>
    <cellStyle name="Comma 16 12 7" xfId="1554"/>
    <cellStyle name="Comma 16 12 8" xfId="1555"/>
    <cellStyle name="Comma 16 12 9" xfId="1556"/>
    <cellStyle name="Comma 16 13" xfId="1557"/>
    <cellStyle name="Comma 16 14" xfId="1558"/>
    <cellStyle name="Comma 16 15" xfId="1559"/>
    <cellStyle name="Comma 16 16" xfId="1560"/>
    <cellStyle name="Comma 16 17" xfId="1561"/>
    <cellStyle name="Comma 16 18" xfId="1562"/>
    <cellStyle name="Comma 16 19" xfId="1563"/>
    <cellStyle name="Comma 16 2" xfId="30"/>
    <cellStyle name="Comma 16 2 10" xfId="1564"/>
    <cellStyle name="Comma 16 2 11" xfId="1565"/>
    <cellStyle name="Comma 16 2 12" xfId="1566"/>
    <cellStyle name="Comma 16 2 13" xfId="1567"/>
    <cellStyle name="Comma 16 2 14" xfId="1568"/>
    <cellStyle name="Comma 16 2 15" xfId="1569"/>
    <cellStyle name="Comma 16 2 16" xfId="1570"/>
    <cellStyle name="Comma 16 2 17" xfId="1571"/>
    <cellStyle name="Comma 16 2 18" xfId="1572"/>
    <cellStyle name="Comma 16 2 19" xfId="1573"/>
    <cellStyle name="Comma 16 2 2" xfId="173"/>
    <cellStyle name="Comma 16 2 2 2" xfId="174"/>
    <cellStyle name="Comma 16 2 2 3" xfId="291"/>
    <cellStyle name="Comma 16 2 2 4" xfId="292"/>
    <cellStyle name="Comma 16 2 2 5" xfId="293"/>
    <cellStyle name="Comma 16 2 20" xfId="1574"/>
    <cellStyle name="Comma 16 2 21" xfId="1575"/>
    <cellStyle name="Comma 16 2 22" xfId="1576"/>
    <cellStyle name="Comma 16 2 3" xfId="1577"/>
    <cellStyle name="Comma 16 2 4" xfId="1578"/>
    <cellStyle name="Comma 16 2 5" xfId="1579"/>
    <cellStyle name="Comma 16 2 6" xfId="1580"/>
    <cellStyle name="Comma 16 2 7" xfId="1581"/>
    <cellStyle name="Comma 16 2 8" xfId="1582"/>
    <cellStyle name="Comma 16 2 9" xfId="1583"/>
    <cellStyle name="Comma 16 20" xfId="1584"/>
    <cellStyle name="Comma 16 21" xfId="1585"/>
    <cellStyle name="Comma 16 22" xfId="1586"/>
    <cellStyle name="Comma 16 23" xfId="1587"/>
    <cellStyle name="Comma 16 24" xfId="1588"/>
    <cellStyle name="Comma 16 25" xfId="1589"/>
    <cellStyle name="Comma 16 26" xfId="1590"/>
    <cellStyle name="Comma 16 27" xfId="1591"/>
    <cellStyle name="Comma 16 28" xfId="1592"/>
    <cellStyle name="Comma 16 29" xfId="1593"/>
    <cellStyle name="Comma 16 3" xfId="31"/>
    <cellStyle name="Comma 16 3 10" xfId="1594"/>
    <cellStyle name="Comma 16 3 11" xfId="1595"/>
    <cellStyle name="Comma 16 3 12" xfId="1596"/>
    <cellStyle name="Comma 16 3 13" xfId="1597"/>
    <cellStyle name="Comma 16 3 14" xfId="1598"/>
    <cellStyle name="Comma 16 3 15" xfId="1599"/>
    <cellStyle name="Comma 16 3 16" xfId="1600"/>
    <cellStyle name="Comma 16 3 17" xfId="1601"/>
    <cellStyle name="Comma 16 3 18" xfId="1602"/>
    <cellStyle name="Comma 16 3 19" xfId="1603"/>
    <cellStyle name="Comma 16 3 2" xfId="1604"/>
    <cellStyle name="Comma 16 3 20" xfId="1605"/>
    <cellStyle name="Comma 16 3 21" xfId="1606"/>
    <cellStyle name="Comma 16 3 22" xfId="1607"/>
    <cellStyle name="Comma 16 3 3" xfId="1608"/>
    <cellStyle name="Comma 16 3 4" xfId="1609"/>
    <cellStyle name="Comma 16 3 5" xfId="1610"/>
    <cellStyle name="Comma 16 3 6" xfId="1611"/>
    <cellStyle name="Comma 16 3 7" xfId="1612"/>
    <cellStyle name="Comma 16 3 8" xfId="1613"/>
    <cellStyle name="Comma 16 3 9" xfId="1614"/>
    <cellStyle name="Comma 16 30" xfId="1615"/>
    <cellStyle name="Comma 16 31" xfId="1616"/>
    <cellStyle name="Comma 16 32" xfId="1617"/>
    <cellStyle name="Comma 16 33" xfId="1618"/>
    <cellStyle name="Comma 16 34" xfId="1619"/>
    <cellStyle name="Comma 16 35" xfId="1620"/>
    <cellStyle name="Comma 16 36" xfId="1621"/>
    <cellStyle name="Comma 16 37" xfId="1622"/>
    <cellStyle name="Comma 16 4" xfId="32"/>
    <cellStyle name="Comma 16 4 10" xfId="1623"/>
    <cellStyle name="Comma 16 4 11" xfId="1624"/>
    <cellStyle name="Comma 16 4 12" xfId="1625"/>
    <cellStyle name="Comma 16 4 13" xfId="1626"/>
    <cellStyle name="Comma 16 4 14" xfId="1627"/>
    <cellStyle name="Comma 16 4 15" xfId="1628"/>
    <cellStyle name="Comma 16 4 16" xfId="1629"/>
    <cellStyle name="Comma 16 4 17" xfId="1630"/>
    <cellStyle name="Comma 16 4 18" xfId="1631"/>
    <cellStyle name="Comma 16 4 19" xfId="1632"/>
    <cellStyle name="Comma 16 4 2" xfId="1633"/>
    <cellStyle name="Comma 16 4 20" xfId="1634"/>
    <cellStyle name="Comma 16 4 21" xfId="1635"/>
    <cellStyle name="Comma 16 4 22" xfId="1636"/>
    <cellStyle name="Comma 16 4 3" xfId="1637"/>
    <cellStyle name="Comma 16 4 4" xfId="1638"/>
    <cellStyle name="Comma 16 4 5" xfId="1639"/>
    <cellStyle name="Comma 16 4 6" xfId="1640"/>
    <cellStyle name="Comma 16 4 7" xfId="1641"/>
    <cellStyle name="Comma 16 4 8" xfId="1642"/>
    <cellStyle name="Comma 16 4 9" xfId="1643"/>
    <cellStyle name="Comma 16 5" xfId="253"/>
    <cellStyle name="Comma 16 6" xfId="557"/>
    <cellStyle name="Comma 16 7" xfId="1644"/>
    <cellStyle name="Comma 16 7 10" xfId="1645"/>
    <cellStyle name="Comma 16 7 11" xfId="1646"/>
    <cellStyle name="Comma 16 7 12" xfId="1647"/>
    <cellStyle name="Comma 16 7 13" xfId="1648"/>
    <cellStyle name="Comma 16 7 14" xfId="1649"/>
    <cellStyle name="Comma 16 7 15" xfId="1650"/>
    <cellStyle name="Comma 16 7 16" xfId="1651"/>
    <cellStyle name="Comma 16 7 17" xfId="1652"/>
    <cellStyle name="Comma 16 7 18" xfId="1653"/>
    <cellStyle name="Comma 16 7 19" xfId="1654"/>
    <cellStyle name="Comma 16 7 2" xfId="1655"/>
    <cellStyle name="Comma 16 7 20" xfId="1656"/>
    <cellStyle name="Comma 16 7 21" xfId="1657"/>
    <cellStyle name="Comma 16 7 22" xfId="1658"/>
    <cellStyle name="Comma 16 7 3" xfId="1659"/>
    <cellStyle name="Comma 16 7 4" xfId="1660"/>
    <cellStyle name="Comma 16 7 5" xfId="1661"/>
    <cellStyle name="Comma 16 7 6" xfId="1662"/>
    <cellStyle name="Comma 16 7 7" xfId="1663"/>
    <cellStyle name="Comma 16 7 8" xfId="1664"/>
    <cellStyle name="Comma 16 7 9" xfId="1665"/>
    <cellStyle name="Comma 16 8" xfId="1666"/>
    <cellStyle name="Comma 16 9" xfId="1667"/>
    <cellStyle name="Comma 17" xfId="33"/>
    <cellStyle name="Comma 17 2" xfId="34"/>
    <cellStyle name="Comma 17 2 2" xfId="175"/>
    <cellStyle name="Comma 17 2 2 2" xfId="176"/>
    <cellStyle name="Comma 17 2 2 3" xfId="294"/>
    <cellStyle name="Comma 17 2 2 4" xfId="295"/>
    <cellStyle name="Comma 17 2 2 5" xfId="296"/>
    <cellStyle name="Comma 17 2 3" xfId="297"/>
    <cellStyle name="Comma 17 3" xfId="35"/>
    <cellStyle name="Comma 17 4" xfId="36"/>
    <cellStyle name="Comma 17 5" xfId="254"/>
    <cellStyle name="Comma 17 6" xfId="1668"/>
    <cellStyle name="Comma 17 7" xfId="1669"/>
    <cellStyle name="Comma 18" xfId="37"/>
    <cellStyle name="Comma 18 10" xfId="1670"/>
    <cellStyle name="Comma 18 11" xfId="1671"/>
    <cellStyle name="Comma 18 12" xfId="1672"/>
    <cellStyle name="Comma 18 13" xfId="1673"/>
    <cellStyle name="Comma 18 14" xfId="1674"/>
    <cellStyle name="Comma 18 15" xfId="1675"/>
    <cellStyle name="Comma 18 16" xfId="1676"/>
    <cellStyle name="Comma 18 17" xfId="1677"/>
    <cellStyle name="Comma 18 18" xfId="1678"/>
    <cellStyle name="Comma 18 19" xfId="1679"/>
    <cellStyle name="Comma 18 2" xfId="38"/>
    <cellStyle name="Comma 18 2 2" xfId="177"/>
    <cellStyle name="Comma 18 2 2 2" xfId="298"/>
    <cellStyle name="Comma 18 2 2 3" xfId="299"/>
    <cellStyle name="Comma 18 2 3" xfId="178"/>
    <cellStyle name="Comma 18 2 3 2" xfId="300"/>
    <cellStyle name="Comma 18 2 4" xfId="301"/>
    <cellStyle name="Comma 18 2 4 2" xfId="302"/>
    <cellStyle name="Comma 18 2 4 3" xfId="544"/>
    <cellStyle name="Comma 18 2 5" xfId="303"/>
    <cellStyle name="Comma 18 2 6" xfId="304"/>
    <cellStyle name="Comma 18 20" xfId="1680"/>
    <cellStyle name="Comma 18 21" xfId="1681"/>
    <cellStyle name="Comma 18 22" xfId="1682"/>
    <cellStyle name="Comma 18 3" xfId="39"/>
    <cellStyle name="Comma 18 4" xfId="40"/>
    <cellStyle name="Comma 18 4 2" xfId="305"/>
    <cellStyle name="Comma 18 4 3" xfId="306"/>
    <cellStyle name="Comma 18 4 4" xfId="307"/>
    <cellStyle name="Comma 18 4 5" xfId="308"/>
    <cellStyle name="Comma 18 5" xfId="255"/>
    <cellStyle name="Comma 18 5 2" xfId="309"/>
    <cellStyle name="Comma 18 5 3" xfId="310"/>
    <cellStyle name="Comma 18 6" xfId="1683"/>
    <cellStyle name="Comma 18 7" xfId="1684"/>
    <cellStyle name="Comma 18 8" xfId="1685"/>
    <cellStyle name="Comma 18 9" xfId="1686"/>
    <cellStyle name="Comma 19" xfId="41"/>
    <cellStyle name="Comma 19 2" xfId="42"/>
    <cellStyle name="Comma 19 2 2" xfId="179"/>
    <cellStyle name="Comma 19 2 3" xfId="180"/>
    <cellStyle name="Comma 19 2 3 2" xfId="311"/>
    <cellStyle name="Comma 19 2 4" xfId="312"/>
    <cellStyle name="Comma 19 2 5" xfId="313"/>
    <cellStyle name="Comma 19 3" xfId="43"/>
    <cellStyle name="Comma 19 3 2" xfId="267"/>
    <cellStyle name="Comma 19 3 2 2" xfId="314"/>
    <cellStyle name="Comma 19 3 2 2 2" xfId="315"/>
    <cellStyle name="Comma 19 3 2 3" xfId="316"/>
    <cellStyle name="Comma 19 3 3" xfId="317"/>
    <cellStyle name="Comma 19 3 3 2" xfId="318"/>
    <cellStyle name="Comma 19 3 3 3" xfId="319"/>
    <cellStyle name="Comma 19 4" xfId="44"/>
    <cellStyle name="Comma 19 5" xfId="320"/>
    <cellStyle name="Comma 19 5 2" xfId="321"/>
    <cellStyle name="Comma 19 5 3" xfId="322"/>
    <cellStyle name="Comma 19 6" xfId="323"/>
    <cellStyle name="Comma 2" xfId="45"/>
    <cellStyle name="Comma 2 10" xfId="1687"/>
    <cellStyle name="Comma 2 10 2" xfId="1688"/>
    <cellStyle name="Comma 2 10 2 2" xfId="1689"/>
    <cellStyle name="Comma 2 11" xfId="1690"/>
    <cellStyle name="Comma 2 12" xfId="1691"/>
    <cellStyle name="Comma 2 13" xfId="1692"/>
    <cellStyle name="Comma 2 13 10" xfId="1693"/>
    <cellStyle name="Comma 2 13 11" xfId="1694"/>
    <cellStyle name="Comma 2 13 12" xfId="1695"/>
    <cellStyle name="Comma 2 13 13" xfId="1696"/>
    <cellStyle name="Comma 2 13 14" xfId="1697"/>
    <cellStyle name="Comma 2 13 15" xfId="1698"/>
    <cellStyle name="Comma 2 13 16" xfId="1699"/>
    <cellStyle name="Comma 2 13 17" xfId="1700"/>
    <cellStyle name="Comma 2 13 18" xfId="1701"/>
    <cellStyle name="Comma 2 13 19" xfId="1702"/>
    <cellStyle name="Comma 2 13 2" xfId="1703"/>
    <cellStyle name="Comma 2 13 20" xfId="1704"/>
    <cellStyle name="Comma 2 13 21" xfId="1705"/>
    <cellStyle name="Comma 2 13 22" xfId="1706"/>
    <cellStyle name="Comma 2 13 23" xfId="1707"/>
    <cellStyle name="Comma 2 13 24" xfId="1708"/>
    <cellStyle name="Comma 2 13 25" xfId="1709"/>
    <cellStyle name="Comma 2 13 26" xfId="1710"/>
    <cellStyle name="Comma 2 13 27" xfId="1711"/>
    <cellStyle name="Comma 2 13 28" xfId="1712"/>
    <cellStyle name="Comma 2 13 3" xfId="1713"/>
    <cellStyle name="Comma 2 13 4" xfId="1714"/>
    <cellStyle name="Comma 2 13 5" xfId="1715"/>
    <cellStyle name="Comma 2 13 6" xfId="1716"/>
    <cellStyle name="Comma 2 13 7" xfId="1717"/>
    <cellStyle name="Comma 2 13 8" xfId="1718"/>
    <cellStyle name="Comma 2 13 9" xfId="1719"/>
    <cellStyle name="Comma 2 14" xfId="1720"/>
    <cellStyle name="Comma 2 14 10" xfId="1721"/>
    <cellStyle name="Comma 2 14 11" xfId="1722"/>
    <cellStyle name="Comma 2 14 12" xfId="1723"/>
    <cellStyle name="Comma 2 14 13" xfId="1724"/>
    <cellStyle name="Comma 2 14 14" xfId="1725"/>
    <cellStyle name="Comma 2 14 15" xfId="1726"/>
    <cellStyle name="Comma 2 14 16" xfId="1727"/>
    <cellStyle name="Comma 2 14 17" xfId="1728"/>
    <cellStyle name="Comma 2 14 18" xfId="1729"/>
    <cellStyle name="Comma 2 14 19" xfId="1730"/>
    <cellStyle name="Comma 2 14 2" xfId="1731"/>
    <cellStyle name="Comma 2 14 20" xfId="1732"/>
    <cellStyle name="Comma 2 14 21" xfId="1733"/>
    <cellStyle name="Comma 2 14 22" xfId="1734"/>
    <cellStyle name="Comma 2 14 23" xfId="1735"/>
    <cellStyle name="Comma 2 14 24" xfId="1736"/>
    <cellStyle name="Comma 2 14 25" xfId="1737"/>
    <cellStyle name="Comma 2 14 26" xfId="1738"/>
    <cellStyle name="Comma 2 14 27" xfId="1739"/>
    <cellStyle name="Comma 2 14 28" xfId="1740"/>
    <cellStyle name="Comma 2 14 29" xfId="1741"/>
    <cellStyle name="Comma 2 14 3" xfId="1742"/>
    <cellStyle name="Comma 2 14 4" xfId="1743"/>
    <cellStyle name="Comma 2 14 5" xfId="1744"/>
    <cellStyle name="Comma 2 14 6" xfId="1745"/>
    <cellStyle name="Comma 2 14 7" xfId="1746"/>
    <cellStyle name="Comma 2 14 8" xfId="1747"/>
    <cellStyle name="Comma 2 14 9" xfId="1748"/>
    <cellStyle name="Comma 2 15" xfId="1749"/>
    <cellStyle name="Comma 2 15 10" xfId="1750"/>
    <cellStyle name="Comma 2 15 11" xfId="1751"/>
    <cellStyle name="Comma 2 15 12" xfId="1752"/>
    <cellStyle name="Comma 2 15 13" xfId="1753"/>
    <cellStyle name="Comma 2 15 14" xfId="1754"/>
    <cellStyle name="Comma 2 15 15" xfId="1755"/>
    <cellStyle name="Comma 2 15 16" xfId="1756"/>
    <cellStyle name="Comma 2 15 17" xfId="1757"/>
    <cellStyle name="Comma 2 15 18" xfId="1758"/>
    <cellStyle name="Comma 2 15 19" xfId="1759"/>
    <cellStyle name="Comma 2 15 2" xfId="1760"/>
    <cellStyle name="Comma 2 15 20" xfId="1761"/>
    <cellStyle name="Comma 2 15 21" xfId="1762"/>
    <cellStyle name="Comma 2 15 22" xfId="1763"/>
    <cellStyle name="Comma 2 15 23" xfId="1764"/>
    <cellStyle name="Comma 2 15 24" xfId="1765"/>
    <cellStyle name="Comma 2 15 25" xfId="1766"/>
    <cellStyle name="Comma 2 15 26" xfId="1767"/>
    <cellStyle name="Comma 2 15 27" xfId="1768"/>
    <cellStyle name="Comma 2 15 28" xfId="1769"/>
    <cellStyle name="Comma 2 15 3" xfId="1770"/>
    <cellStyle name="Comma 2 15 4" xfId="1771"/>
    <cellStyle name="Comma 2 15 5" xfId="1772"/>
    <cellStyle name="Comma 2 15 6" xfId="1773"/>
    <cellStyle name="Comma 2 15 7" xfId="1774"/>
    <cellStyle name="Comma 2 15 8" xfId="1775"/>
    <cellStyle name="Comma 2 15 9" xfId="1776"/>
    <cellStyle name="Comma 2 16" xfId="1777"/>
    <cellStyle name="Comma 2 16 10" xfId="1778"/>
    <cellStyle name="Comma 2 16 11" xfId="1779"/>
    <cellStyle name="Comma 2 16 12" xfId="1780"/>
    <cellStyle name="Comma 2 16 13" xfId="1781"/>
    <cellStyle name="Comma 2 16 14" xfId="1782"/>
    <cellStyle name="Comma 2 16 15" xfId="1783"/>
    <cellStyle name="Comma 2 16 16" xfId="1784"/>
    <cellStyle name="Comma 2 16 17" xfId="1785"/>
    <cellStyle name="Comma 2 16 18" xfId="1786"/>
    <cellStyle name="Comma 2 16 19" xfId="1787"/>
    <cellStyle name="Comma 2 16 2" xfId="1788"/>
    <cellStyle name="Comma 2 16 20" xfId="1789"/>
    <cellStyle name="Comma 2 16 21" xfId="1790"/>
    <cellStyle name="Comma 2 16 22" xfId="1791"/>
    <cellStyle name="Comma 2 16 23" xfId="1792"/>
    <cellStyle name="Comma 2 16 24" xfId="1793"/>
    <cellStyle name="Comma 2 16 25" xfId="1794"/>
    <cellStyle name="Comma 2 16 26" xfId="1795"/>
    <cellStyle name="Comma 2 16 27" xfId="1796"/>
    <cellStyle name="Comma 2 16 28" xfId="1797"/>
    <cellStyle name="Comma 2 16 3" xfId="1798"/>
    <cellStyle name="Comma 2 16 4" xfId="1799"/>
    <cellStyle name="Comma 2 16 5" xfId="1800"/>
    <cellStyle name="Comma 2 16 6" xfId="1801"/>
    <cellStyle name="Comma 2 16 7" xfId="1802"/>
    <cellStyle name="Comma 2 16 8" xfId="1803"/>
    <cellStyle name="Comma 2 16 9" xfId="1804"/>
    <cellStyle name="Comma 2 17" xfId="1805"/>
    <cellStyle name="Comma 2 17 2" xfId="1806"/>
    <cellStyle name="Comma 2 18" xfId="1807"/>
    <cellStyle name="Comma 2 19" xfId="1808"/>
    <cellStyle name="Comma 2 19 2" xfId="1809"/>
    <cellStyle name="Comma 2 2" xfId="46"/>
    <cellStyle name="Comma 2 2 2" xfId="47"/>
    <cellStyle name="Comma 2 2 3" xfId="48"/>
    <cellStyle name="Comma 2 2 3 2" xfId="181"/>
    <cellStyle name="Comma 2 2 3 3" xfId="182"/>
    <cellStyle name="Comma 2 2 3 3 2" xfId="324"/>
    <cellStyle name="Comma 2 2 3 4" xfId="325"/>
    <cellStyle name="Comma 2 2 3 5" xfId="326"/>
    <cellStyle name="Comma 2 2 4" xfId="49"/>
    <cellStyle name="Comma 2 2 5" xfId="183"/>
    <cellStyle name="Comma 2 2 5 2" xfId="327"/>
    <cellStyle name="Comma 2 2 5 2 2" xfId="328"/>
    <cellStyle name="Comma 2 2 5 2 3" xfId="545"/>
    <cellStyle name="Comma 2 2 5 3" xfId="329"/>
    <cellStyle name="Comma 2 2 5 3 2" xfId="330"/>
    <cellStyle name="Comma 2 2 5 3 3" xfId="546"/>
    <cellStyle name="Comma 2 2 5 4" xfId="331"/>
    <cellStyle name="Comma 2 2 5 5" xfId="332"/>
    <cellStyle name="Comma 2 2 6" xfId="333"/>
    <cellStyle name="Comma 2 2 7" xfId="334"/>
    <cellStyle name="Comma 2 20" xfId="1810"/>
    <cellStyle name="Comma 2 21" xfId="1811"/>
    <cellStyle name="Comma 2 22" xfId="1812"/>
    <cellStyle name="Comma 2 23" xfId="1813"/>
    <cellStyle name="Comma 2 24" xfId="1814"/>
    <cellStyle name="Comma 2 25" xfId="1815"/>
    <cellStyle name="Comma 2 26" xfId="1816"/>
    <cellStyle name="Comma 2 27" xfId="1817"/>
    <cellStyle name="Comma 2 28" xfId="1818"/>
    <cellStyle name="Comma 2 29" xfId="1819"/>
    <cellStyle name="Comma 2 3" xfId="184"/>
    <cellStyle name="Comma 2 3 2" xfId="335"/>
    <cellStyle name="Comma 2 3 2 2" xfId="336"/>
    <cellStyle name="Comma 2 3 3" xfId="337"/>
    <cellStyle name="Comma 2 30" xfId="1820"/>
    <cellStyle name="Comma 2 31" xfId="1821"/>
    <cellStyle name="Comma 2 32" xfId="1822"/>
    <cellStyle name="Comma 2 33" xfId="1823"/>
    <cellStyle name="Comma 2 34" xfId="1824"/>
    <cellStyle name="Comma 2 35" xfId="1825"/>
    <cellStyle name="Comma 2 36" xfId="1826"/>
    <cellStyle name="Comma 2 37" xfId="1827"/>
    <cellStyle name="Comma 2 38" xfId="1828"/>
    <cellStyle name="Comma 2 39" xfId="1829"/>
    <cellStyle name="Comma 2 4" xfId="256"/>
    <cellStyle name="Comma 2 4 2" xfId="558"/>
    <cellStyle name="Comma 2 40" xfId="1830"/>
    <cellStyle name="Comma 2 41" xfId="1831"/>
    <cellStyle name="Comma 2 42" xfId="1832"/>
    <cellStyle name="Comma 2 43" xfId="1833"/>
    <cellStyle name="Comma 2 44" xfId="1834"/>
    <cellStyle name="Comma 2 45" xfId="1835"/>
    <cellStyle name="Comma 2 46" xfId="1836"/>
    <cellStyle name="Comma 2 47" xfId="1837"/>
    <cellStyle name="Comma 2 48" xfId="1838"/>
    <cellStyle name="Comma 2 49" xfId="1839"/>
    <cellStyle name="Comma 2 5" xfId="338"/>
    <cellStyle name="Comma 2 5 2" xfId="339"/>
    <cellStyle name="Comma 2 50" xfId="1840"/>
    <cellStyle name="Comma 2 51" xfId="1841"/>
    <cellStyle name="Comma 2 52" xfId="1842"/>
    <cellStyle name="Comma 2 53" xfId="1843"/>
    <cellStyle name="Comma 2 54" xfId="1844"/>
    <cellStyle name="Comma 2 55" xfId="1845"/>
    <cellStyle name="Comma 2 56" xfId="1846"/>
    <cellStyle name="Comma 2 57" xfId="1847"/>
    <cellStyle name="Comma 2 58" xfId="1848"/>
    <cellStyle name="Comma 2 59" xfId="1849"/>
    <cellStyle name="Comma 2 6" xfId="340"/>
    <cellStyle name="Comma 2 6 2" xfId="1850"/>
    <cellStyle name="Comma 2 60" xfId="1851"/>
    <cellStyle name="Comma 2 7" xfId="341"/>
    <cellStyle name="Comma 2 7 2" xfId="1852"/>
    <cellStyle name="Comma 2 8" xfId="1853"/>
    <cellStyle name="Comma 2 8 2" xfId="1854"/>
    <cellStyle name="Comma 2 9" xfId="1855"/>
    <cellStyle name="Comma 2 9 2" xfId="1856"/>
    <cellStyle name="Comma 20" xfId="50"/>
    <cellStyle name="Comma 20 2" xfId="51"/>
    <cellStyle name="Comma 20 3" xfId="52"/>
    <cellStyle name="Comma 20 4" xfId="53"/>
    <cellStyle name="Comma 20 5" xfId="342"/>
    <cellStyle name="Comma 20 5 2" xfId="343"/>
    <cellStyle name="Comma 20 5 2 2" xfId="344"/>
    <cellStyle name="Comma 20 5 3" xfId="345"/>
    <cellStyle name="Comma 20 6" xfId="346"/>
    <cellStyle name="Comma 20 6 2" xfId="347"/>
    <cellStyle name="Comma 21" xfId="54"/>
    <cellStyle name="Comma 21 10" xfId="1857"/>
    <cellStyle name="Comma 21 11" xfId="1858"/>
    <cellStyle name="Comma 21 12" xfId="1859"/>
    <cellStyle name="Comma 21 13" xfId="1860"/>
    <cellStyle name="Comma 21 14" xfId="1861"/>
    <cellStyle name="Comma 21 15" xfId="1862"/>
    <cellStyle name="Comma 21 16" xfId="1863"/>
    <cellStyle name="Comma 21 17" xfId="1864"/>
    <cellStyle name="Comma 21 18" xfId="1865"/>
    <cellStyle name="Comma 21 19" xfId="1866"/>
    <cellStyle name="Comma 21 2" xfId="55"/>
    <cellStyle name="Comma 21 2 2" xfId="185"/>
    <cellStyle name="Comma 21 2 3" xfId="186"/>
    <cellStyle name="Comma 21 20" xfId="1867"/>
    <cellStyle name="Comma 21 21" xfId="1868"/>
    <cellStyle name="Comma 21 22" xfId="1869"/>
    <cellStyle name="Comma 21 3" xfId="56"/>
    <cellStyle name="Comma 21 4" xfId="57"/>
    <cellStyle name="Comma 21 4 2" xfId="187"/>
    <cellStyle name="Comma 21 4 3" xfId="188"/>
    <cellStyle name="Comma 21 4 4" xfId="189"/>
    <cellStyle name="Comma 21 4 4 2" xfId="348"/>
    <cellStyle name="Comma 21 4 5" xfId="349"/>
    <cellStyle name="Comma 21 5" xfId="190"/>
    <cellStyle name="Comma 21 5 2" xfId="350"/>
    <cellStyle name="Comma 21 6" xfId="351"/>
    <cellStyle name="Comma 21 6 2" xfId="352"/>
    <cellStyle name="Comma 21 6 2 2" xfId="353"/>
    <cellStyle name="Comma 21 6 3" xfId="354"/>
    <cellStyle name="Comma 21 7" xfId="355"/>
    <cellStyle name="Comma 21 7 2" xfId="356"/>
    <cellStyle name="Comma 21 8" xfId="1870"/>
    <cellStyle name="Comma 21 9" xfId="1871"/>
    <cellStyle name="Comma 22" xfId="58"/>
    <cellStyle name="Comma 22 2" xfId="59"/>
    <cellStyle name="Comma 22 2 10" xfId="1872"/>
    <cellStyle name="Comma 22 2 11" xfId="1873"/>
    <cellStyle name="Comma 22 2 12" xfId="1874"/>
    <cellStyle name="Comma 22 2 13" xfId="1875"/>
    <cellStyle name="Comma 22 2 14" xfId="1876"/>
    <cellStyle name="Comma 22 2 15" xfId="1877"/>
    <cellStyle name="Comma 22 2 16" xfId="1878"/>
    <cellStyle name="Comma 22 2 17" xfId="1879"/>
    <cellStyle name="Comma 22 2 18" xfId="1880"/>
    <cellStyle name="Comma 22 2 19" xfId="1881"/>
    <cellStyle name="Comma 22 2 2" xfId="1882"/>
    <cellStyle name="Comma 22 2 20" xfId="1883"/>
    <cellStyle name="Comma 22 2 21" xfId="1884"/>
    <cellStyle name="Comma 22 2 22" xfId="1885"/>
    <cellStyle name="Comma 22 2 3" xfId="1886"/>
    <cellStyle name="Comma 22 2 4" xfId="1887"/>
    <cellStyle name="Comma 22 2 5" xfId="1888"/>
    <cellStyle name="Comma 22 2 6" xfId="1889"/>
    <cellStyle name="Comma 22 2 7" xfId="1890"/>
    <cellStyle name="Comma 22 2 8" xfId="1891"/>
    <cellStyle name="Comma 22 2 9" xfId="1892"/>
    <cellStyle name="Comma 22 3" xfId="60"/>
    <cellStyle name="Comma 22 3 10" xfId="1893"/>
    <cellStyle name="Comma 22 3 11" xfId="1894"/>
    <cellStyle name="Comma 22 3 12" xfId="1895"/>
    <cellStyle name="Comma 22 3 13" xfId="1896"/>
    <cellStyle name="Comma 22 3 14" xfId="1897"/>
    <cellStyle name="Comma 22 3 15" xfId="1898"/>
    <cellStyle name="Comma 22 3 16" xfId="1899"/>
    <cellStyle name="Comma 22 3 17" xfId="1900"/>
    <cellStyle name="Comma 22 3 18" xfId="1901"/>
    <cellStyle name="Comma 22 3 19" xfId="1902"/>
    <cellStyle name="Comma 22 3 2" xfId="1903"/>
    <cellStyle name="Comma 22 3 20" xfId="1904"/>
    <cellStyle name="Comma 22 3 21" xfId="1905"/>
    <cellStyle name="Comma 22 3 22" xfId="1906"/>
    <cellStyle name="Comma 22 3 3" xfId="1907"/>
    <cellStyle name="Comma 22 3 4" xfId="1908"/>
    <cellStyle name="Comma 22 3 5" xfId="1909"/>
    <cellStyle name="Comma 22 3 6" xfId="1910"/>
    <cellStyle name="Comma 22 3 7" xfId="1911"/>
    <cellStyle name="Comma 22 3 8" xfId="1912"/>
    <cellStyle name="Comma 22 3 9" xfId="1913"/>
    <cellStyle name="Comma 22 4" xfId="61"/>
    <cellStyle name="Comma 22 4 10" xfId="1914"/>
    <cellStyle name="Comma 22 4 11" xfId="1915"/>
    <cellStyle name="Comma 22 4 12" xfId="1916"/>
    <cellStyle name="Comma 22 4 13" xfId="1917"/>
    <cellStyle name="Comma 22 4 14" xfId="1918"/>
    <cellStyle name="Comma 22 4 15" xfId="1919"/>
    <cellStyle name="Comma 22 4 16" xfId="1920"/>
    <cellStyle name="Comma 22 4 17" xfId="1921"/>
    <cellStyle name="Comma 22 4 18" xfId="1922"/>
    <cellStyle name="Comma 22 4 19" xfId="1923"/>
    <cellStyle name="Comma 22 4 2" xfId="1924"/>
    <cellStyle name="Comma 22 4 20" xfId="1925"/>
    <cellStyle name="Comma 22 4 21" xfId="1926"/>
    <cellStyle name="Comma 22 4 22" xfId="1927"/>
    <cellStyle name="Comma 22 4 3" xfId="1928"/>
    <cellStyle name="Comma 22 4 4" xfId="1929"/>
    <cellStyle name="Comma 22 4 5" xfId="1930"/>
    <cellStyle name="Comma 22 4 6" xfId="1931"/>
    <cellStyle name="Comma 22 4 7" xfId="1932"/>
    <cellStyle name="Comma 22 4 8" xfId="1933"/>
    <cellStyle name="Comma 22 4 9" xfId="1934"/>
    <cellStyle name="Comma 22 5" xfId="357"/>
    <cellStyle name="Comma 22 5 10" xfId="1935"/>
    <cellStyle name="Comma 22 5 11" xfId="1936"/>
    <cellStyle name="Comma 22 5 12" xfId="1937"/>
    <cellStyle name="Comma 22 5 13" xfId="1938"/>
    <cellStyle name="Comma 22 5 14" xfId="1939"/>
    <cellStyle name="Comma 22 5 15" xfId="1940"/>
    <cellStyle name="Comma 22 5 16" xfId="1941"/>
    <cellStyle name="Comma 22 5 17" xfId="1942"/>
    <cellStyle name="Comma 22 5 18" xfId="1943"/>
    <cellStyle name="Comma 22 5 19" xfId="1944"/>
    <cellStyle name="Comma 22 5 2" xfId="1945"/>
    <cellStyle name="Comma 22 5 20" xfId="1946"/>
    <cellStyle name="Comma 22 5 21" xfId="1947"/>
    <cellStyle name="Comma 22 5 22" xfId="1948"/>
    <cellStyle name="Comma 22 5 3" xfId="1949"/>
    <cellStyle name="Comma 22 5 4" xfId="1950"/>
    <cellStyle name="Comma 22 5 5" xfId="1951"/>
    <cellStyle name="Comma 22 5 6" xfId="1952"/>
    <cellStyle name="Comma 22 5 7" xfId="1953"/>
    <cellStyle name="Comma 22 5 8" xfId="1954"/>
    <cellStyle name="Comma 22 5 9" xfId="1955"/>
    <cellStyle name="Comma 22 6" xfId="358"/>
    <cellStyle name="Comma 22 6 10" xfId="1956"/>
    <cellStyle name="Comma 22 6 11" xfId="1957"/>
    <cellStyle name="Comma 22 6 12" xfId="1958"/>
    <cellStyle name="Comma 22 6 13" xfId="1959"/>
    <cellStyle name="Comma 22 6 14" xfId="1960"/>
    <cellStyle name="Comma 22 6 15" xfId="1961"/>
    <cellStyle name="Comma 22 6 16" xfId="1962"/>
    <cellStyle name="Comma 22 6 17" xfId="1963"/>
    <cellStyle name="Comma 22 6 18" xfId="1964"/>
    <cellStyle name="Comma 22 6 19" xfId="1965"/>
    <cellStyle name="Comma 22 6 2" xfId="1966"/>
    <cellStyle name="Comma 22 6 20" xfId="1967"/>
    <cellStyle name="Comma 22 6 21" xfId="1968"/>
    <cellStyle name="Comma 22 6 22" xfId="1969"/>
    <cellStyle name="Comma 22 6 3" xfId="1970"/>
    <cellStyle name="Comma 22 6 4" xfId="1971"/>
    <cellStyle name="Comma 22 6 5" xfId="1972"/>
    <cellStyle name="Comma 22 6 6" xfId="1973"/>
    <cellStyle name="Comma 22 6 7" xfId="1974"/>
    <cellStyle name="Comma 22 6 8" xfId="1975"/>
    <cellStyle name="Comma 22 6 9" xfId="1976"/>
    <cellStyle name="Comma 23" xfId="62"/>
    <cellStyle name="Comma 23 2" xfId="63"/>
    <cellStyle name="Comma 23 2 10" xfId="1977"/>
    <cellStyle name="Comma 23 2 11" xfId="1978"/>
    <cellStyle name="Comma 23 2 12" xfId="1979"/>
    <cellStyle name="Comma 23 2 13" xfId="1980"/>
    <cellStyle name="Comma 23 2 14" xfId="1981"/>
    <cellStyle name="Comma 23 2 15" xfId="1982"/>
    <cellStyle name="Comma 23 2 16" xfId="1983"/>
    <cellStyle name="Comma 23 2 17" xfId="1984"/>
    <cellStyle name="Comma 23 2 18" xfId="1985"/>
    <cellStyle name="Comma 23 2 19" xfId="1986"/>
    <cellStyle name="Comma 23 2 2" xfId="1987"/>
    <cellStyle name="Comma 23 2 20" xfId="1988"/>
    <cellStyle name="Comma 23 2 21" xfId="1989"/>
    <cellStyle name="Comma 23 2 22" xfId="1990"/>
    <cellStyle name="Comma 23 2 3" xfId="1991"/>
    <cellStyle name="Comma 23 2 4" xfId="1992"/>
    <cellStyle name="Comma 23 2 5" xfId="1993"/>
    <cellStyle name="Comma 23 2 6" xfId="1994"/>
    <cellStyle name="Comma 23 2 7" xfId="1995"/>
    <cellStyle name="Comma 23 2 8" xfId="1996"/>
    <cellStyle name="Comma 23 2 9" xfId="1997"/>
    <cellStyle name="Comma 23 3" xfId="64"/>
    <cellStyle name="Comma 23 3 10" xfId="1998"/>
    <cellStyle name="Comma 23 3 11" xfId="1999"/>
    <cellStyle name="Comma 23 3 12" xfId="2000"/>
    <cellStyle name="Comma 23 3 13" xfId="2001"/>
    <cellStyle name="Comma 23 3 14" xfId="2002"/>
    <cellStyle name="Comma 23 3 15" xfId="2003"/>
    <cellStyle name="Comma 23 3 16" xfId="2004"/>
    <cellStyle name="Comma 23 3 17" xfId="2005"/>
    <cellStyle name="Comma 23 3 18" xfId="2006"/>
    <cellStyle name="Comma 23 3 19" xfId="2007"/>
    <cellStyle name="Comma 23 3 2" xfId="2008"/>
    <cellStyle name="Comma 23 3 20" xfId="2009"/>
    <cellStyle name="Comma 23 3 21" xfId="2010"/>
    <cellStyle name="Comma 23 3 22" xfId="2011"/>
    <cellStyle name="Comma 23 3 3" xfId="2012"/>
    <cellStyle name="Comma 23 3 4" xfId="2013"/>
    <cellStyle name="Comma 23 3 5" xfId="2014"/>
    <cellStyle name="Comma 23 3 6" xfId="2015"/>
    <cellStyle name="Comma 23 3 7" xfId="2016"/>
    <cellStyle name="Comma 23 3 8" xfId="2017"/>
    <cellStyle name="Comma 23 3 9" xfId="2018"/>
    <cellStyle name="Comma 23 4" xfId="65"/>
    <cellStyle name="Comma 23 4 10" xfId="2019"/>
    <cellStyle name="Comma 23 4 11" xfId="2020"/>
    <cellStyle name="Comma 23 4 12" xfId="2021"/>
    <cellStyle name="Comma 23 4 13" xfId="2022"/>
    <cellStyle name="Comma 23 4 14" xfId="2023"/>
    <cellStyle name="Comma 23 4 15" xfId="2024"/>
    <cellStyle name="Comma 23 4 16" xfId="2025"/>
    <cellStyle name="Comma 23 4 17" xfId="2026"/>
    <cellStyle name="Comma 23 4 18" xfId="2027"/>
    <cellStyle name="Comma 23 4 19" xfId="2028"/>
    <cellStyle name="Comma 23 4 2" xfId="2029"/>
    <cellStyle name="Comma 23 4 20" xfId="2030"/>
    <cellStyle name="Comma 23 4 21" xfId="2031"/>
    <cellStyle name="Comma 23 4 22" xfId="2032"/>
    <cellStyle name="Comma 23 4 3" xfId="2033"/>
    <cellStyle name="Comma 23 4 4" xfId="2034"/>
    <cellStyle name="Comma 23 4 5" xfId="2035"/>
    <cellStyle name="Comma 23 4 6" xfId="2036"/>
    <cellStyle name="Comma 23 4 7" xfId="2037"/>
    <cellStyle name="Comma 23 4 8" xfId="2038"/>
    <cellStyle name="Comma 23 4 9" xfId="2039"/>
    <cellStyle name="Comma 23 5" xfId="359"/>
    <cellStyle name="Comma 23 5 10" xfId="2040"/>
    <cellStyle name="Comma 23 5 11" xfId="2041"/>
    <cellStyle name="Comma 23 5 12" xfId="2042"/>
    <cellStyle name="Comma 23 5 13" xfId="2043"/>
    <cellStyle name="Comma 23 5 14" xfId="2044"/>
    <cellStyle name="Comma 23 5 15" xfId="2045"/>
    <cellStyle name="Comma 23 5 16" xfId="2046"/>
    <cellStyle name="Comma 23 5 17" xfId="2047"/>
    <cellStyle name="Comma 23 5 18" xfId="2048"/>
    <cellStyle name="Comma 23 5 19" xfId="2049"/>
    <cellStyle name="Comma 23 5 2" xfId="2050"/>
    <cellStyle name="Comma 23 5 20" xfId="2051"/>
    <cellStyle name="Comma 23 5 21" xfId="2052"/>
    <cellStyle name="Comma 23 5 22" xfId="2053"/>
    <cellStyle name="Comma 23 5 3" xfId="2054"/>
    <cellStyle name="Comma 23 5 4" xfId="2055"/>
    <cellStyle name="Comma 23 5 5" xfId="2056"/>
    <cellStyle name="Comma 23 5 6" xfId="2057"/>
    <cellStyle name="Comma 23 5 7" xfId="2058"/>
    <cellStyle name="Comma 23 5 8" xfId="2059"/>
    <cellStyle name="Comma 23 5 9" xfId="2060"/>
    <cellStyle name="Comma 23 6" xfId="360"/>
    <cellStyle name="Comma 23 6 10" xfId="2061"/>
    <cellStyle name="Comma 23 6 11" xfId="2062"/>
    <cellStyle name="Comma 23 6 12" xfId="2063"/>
    <cellStyle name="Comma 23 6 13" xfId="2064"/>
    <cellStyle name="Comma 23 6 14" xfId="2065"/>
    <cellStyle name="Comma 23 6 15" xfId="2066"/>
    <cellStyle name="Comma 23 6 16" xfId="2067"/>
    <cellStyle name="Comma 23 6 17" xfId="2068"/>
    <cellStyle name="Comma 23 6 18" xfId="2069"/>
    <cellStyle name="Comma 23 6 19" xfId="2070"/>
    <cellStyle name="Comma 23 6 2" xfId="361"/>
    <cellStyle name="Comma 23 6 20" xfId="2071"/>
    <cellStyle name="Comma 23 6 21" xfId="2072"/>
    <cellStyle name="Comma 23 6 22" xfId="2073"/>
    <cellStyle name="Comma 23 6 3" xfId="362"/>
    <cellStyle name="Comma 23 6 4" xfId="2074"/>
    <cellStyle name="Comma 23 6 5" xfId="2075"/>
    <cellStyle name="Comma 23 6 6" xfId="2076"/>
    <cellStyle name="Comma 23 6 7" xfId="2077"/>
    <cellStyle name="Comma 23 6 8" xfId="2078"/>
    <cellStyle name="Comma 23 6 9" xfId="2079"/>
    <cellStyle name="Comma 24" xfId="66"/>
    <cellStyle name="Comma 24 2" xfId="67"/>
    <cellStyle name="Comma 24 2 10" xfId="2080"/>
    <cellStyle name="Comma 24 2 11" xfId="2081"/>
    <cellStyle name="Comma 24 2 12" xfId="2082"/>
    <cellStyle name="Comma 24 2 13" xfId="2083"/>
    <cellStyle name="Comma 24 2 14" xfId="2084"/>
    <cellStyle name="Comma 24 2 15" xfId="2085"/>
    <cellStyle name="Comma 24 2 16" xfId="2086"/>
    <cellStyle name="Comma 24 2 17" xfId="2087"/>
    <cellStyle name="Comma 24 2 18" xfId="2088"/>
    <cellStyle name="Comma 24 2 19" xfId="2089"/>
    <cellStyle name="Comma 24 2 2" xfId="2090"/>
    <cellStyle name="Comma 24 2 20" xfId="2091"/>
    <cellStyle name="Comma 24 2 21" xfId="2092"/>
    <cellStyle name="Comma 24 2 22" xfId="2093"/>
    <cellStyle name="Comma 24 2 3" xfId="2094"/>
    <cellStyle name="Comma 24 2 4" xfId="2095"/>
    <cellStyle name="Comma 24 2 5" xfId="2096"/>
    <cellStyle name="Comma 24 2 6" xfId="2097"/>
    <cellStyle name="Comma 24 2 7" xfId="2098"/>
    <cellStyle name="Comma 24 2 8" xfId="2099"/>
    <cellStyle name="Comma 24 2 9" xfId="2100"/>
    <cellStyle name="Comma 24 3" xfId="68"/>
    <cellStyle name="Comma 24 3 10" xfId="2101"/>
    <cellStyle name="Comma 24 3 11" xfId="2102"/>
    <cellStyle name="Comma 24 3 12" xfId="2103"/>
    <cellStyle name="Comma 24 3 13" xfId="2104"/>
    <cellStyle name="Comma 24 3 14" xfId="2105"/>
    <cellStyle name="Comma 24 3 15" xfId="2106"/>
    <cellStyle name="Comma 24 3 16" xfId="2107"/>
    <cellStyle name="Comma 24 3 17" xfId="2108"/>
    <cellStyle name="Comma 24 3 18" xfId="2109"/>
    <cellStyle name="Comma 24 3 19" xfId="2110"/>
    <cellStyle name="Comma 24 3 2" xfId="2111"/>
    <cellStyle name="Comma 24 3 20" xfId="2112"/>
    <cellStyle name="Comma 24 3 21" xfId="2113"/>
    <cellStyle name="Comma 24 3 22" xfId="2114"/>
    <cellStyle name="Comma 24 3 3" xfId="2115"/>
    <cellStyle name="Comma 24 3 4" xfId="2116"/>
    <cellStyle name="Comma 24 3 5" xfId="2117"/>
    <cellStyle name="Comma 24 3 6" xfId="2118"/>
    <cellStyle name="Comma 24 3 7" xfId="2119"/>
    <cellStyle name="Comma 24 3 8" xfId="2120"/>
    <cellStyle name="Comma 24 3 9" xfId="2121"/>
    <cellStyle name="Comma 24 4" xfId="69"/>
    <cellStyle name="Comma 24 4 10" xfId="2122"/>
    <cellStyle name="Comma 24 4 11" xfId="2123"/>
    <cellStyle name="Comma 24 4 12" xfId="2124"/>
    <cellStyle name="Comma 24 4 13" xfId="2125"/>
    <cellStyle name="Comma 24 4 14" xfId="2126"/>
    <cellStyle name="Comma 24 4 15" xfId="2127"/>
    <cellStyle name="Comma 24 4 16" xfId="2128"/>
    <cellStyle name="Comma 24 4 17" xfId="2129"/>
    <cellStyle name="Comma 24 4 18" xfId="2130"/>
    <cellStyle name="Comma 24 4 19" xfId="2131"/>
    <cellStyle name="Comma 24 4 2" xfId="2132"/>
    <cellStyle name="Comma 24 4 20" xfId="2133"/>
    <cellStyle name="Comma 24 4 21" xfId="2134"/>
    <cellStyle name="Comma 24 4 22" xfId="2135"/>
    <cellStyle name="Comma 24 4 3" xfId="2136"/>
    <cellStyle name="Comma 24 4 4" xfId="2137"/>
    <cellStyle name="Comma 24 4 5" xfId="2138"/>
    <cellStyle name="Comma 24 4 6" xfId="2139"/>
    <cellStyle name="Comma 24 4 7" xfId="2140"/>
    <cellStyle name="Comma 24 4 8" xfId="2141"/>
    <cellStyle name="Comma 24 4 9" xfId="2142"/>
    <cellStyle name="Comma 24 5" xfId="191"/>
    <cellStyle name="Comma 24 5 10" xfId="2143"/>
    <cellStyle name="Comma 24 5 11" xfId="2144"/>
    <cellStyle name="Comma 24 5 12" xfId="2145"/>
    <cellStyle name="Comma 24 5 13" xfId="2146"/>
    <cellStyle name="Comma 24 5 14" xfId="2147"/>
    <cellStyle name="Comma 24 5 15" xfId="2148"/>
    <cellStyle name="Comma 24 5 16" xfId="2149"/>
    <cellStyle name="Comma 24 5 17" xfId="2150"/>
    <cellStyle name="Comma 24 5 18" xfId="2151"/>
    <cellStyle name="Comma 24 5 19" xfId="2152"/>
    <cellStyle name="Comma 24 5 2" xfId="2153"/>
    <cellStyle name="Comma 24 5 20" xfId="2154"/>
    <cellStyle name="Comma 24 5 21" xfId="2155"/>
    <cellStyle name="Comma 24 5 22" xfId="2156"/>
    <cellStyle name="Comma 24 5 3" xfId="2157"/>
    <cellStyle name="Comma 24 5 4" xfId="2158"/>
    <cellStyle name="Comma 24 5 5" xfId="2159"/>
    <cellStyle name="Comma 24 5 6" xfId="2160"/>
    <cellStyle name="Comma 24 5 7" xfId="2161"/>
    <cellStyle name="Comma 24 5 8" xfId="2162"/>
    <cellStyle name="Comma 24 5 9" xfId="2163"/>
    <cellStyle name="Comma 24 6" xfId="192"/>
    <cellStyle name="Comma 24 6 10" xfId="2164"/>
    <cellStyle name="Comma 24 6 11" xfId="2165"/>
    <cellStyle name="Comma 24 6 12" xfId="2166"/>
    <cellStyle name="Comma 24 6 13" xfId="2167"/>
    <cellStyle name="Comma 24 6 14" xfId="2168"/>
    <cellStyle name="Comma 24 6 15" xfId="2169"/>
    <cellStyle name="Comma 24 6 16" xfId="2170"/>
    <cellStyle name="Comma 24 6 17" xfId="2171"/>
    <cellStyle name="Comma 24 6 18" xfId="2172"/>
    <cellStyle name="Comma 24 6 19" xfId="2173"/>
    <cellStyle name="Comma 24 6 2" xfId="2174"/>
    <cellStyle name="Comma 24 6 20" xfId="2175"/>
    <cellStyle name="Comma 24 6 21" xfId="2176"/>
    <cellStyle name="Comma 24 6 22" xfId="2177"/>
    <cellStyle name="Comma 24 6 3" xfId="2178"/>
    <cellStyle name="Comma 24 6 4" xfId="2179"/>
    <cellStyle name="Comma 24 6 5" xfId="2180"/>
    <cellStyle name="Comma 24 6 6" xfId="2181"/>
    <cellStyle name="Comma 24 6 7" xfId="2182"/>
    <cellStyle name="Comma 24 6 8" xfId="2183"/>
    <cellStyle name="Comma 24 6 9" xfId="2184"/>
    <cellStyle name="Comma 24 7" xfId="363"/>
    <cellStyle name="Comma 24 7 2" xfId="364"/>
    <cellStyle name="Comma 24 7 2 2" xfId="365"/>
    <cellStyle name="Comma 24 7 3" xfId="366"/>
    <cellStyle name="Comma 24 8" xfId="367"/>
    <cellStyle name="Comma 24 8 2" xfId="368"/>
    <cellStyle name="Comma 24 8 3" xfId="369"/>
    <cellStyle name="Comma 25" xfId="70"/>
    <cellStyle name="Comma 25 2" xfId="71"/>
    <cellStyle name="Comma 25 2 10" xfId="2185"/>
    <cellStyle name="Comma 25 2 11" xfId="2186"/>
    <cellStyle name="Comma 25 2 12" xfId="2187"/>
    <cellStyle name="Comma 25 2 13" xfId="2188"/>
    <cellStyle name="Comma 25 2 14" xfId="2189"/>
    <cellStyle name="Comma 25 2 15" xfId="2190"/>
    <cellStyle name="Comma 25 2 16" xfId="2191"/>
    <cellStyle name="Comma 25 2 17" xfId="2192"/>
    <cellStyle name="Comma 25 2 18" xfId="2193"/>
    <cellStyle name="Comma 25 2 19" xfId="2194"/>
    <cellStyle name="Comma 25 2 2" xfId="193"/>
    <cellStyle name="Comma 25 2 20" xfId="2195"/>
    <cellStyle name="Comma 25 2 21" xfId="2196"/>
    <cellStyle name="Comma 25 2 22" xfId="2197"/>
    <cellStyle name="Comma 25 2 3" xfId="194"/>
    <cellStyle name="Comma 25 2 4" xfId="2198"/>
    <cellStyle name="Comma 25 2 5" xfId="2199"/>
    <cellStyle name="Comma 25 2 6" xfId="2200"/>
    <cellStyle name="Comma 25 2 7" xfId="2201"/>
    <cellStyle name="Comma 25 2 8" xfId="2202"/>
    <cellStyle name="Comma 25 2 9" xfId="2203"/>
    <cellStyle name="Comma 25 3" xfId="72"/>
    <cellStyle name="Comma 25 3 10" xfId="2204"/>
    <cellStyle name="Comma 25 3 11" xfId="2205"/>
    <cellStyle name="Comma 25 3 12" xfId="2206"/>
    <cellStyle name="Comma 25 3 13" xfId="2207"/>
    <cellStyle name="Comma 25 3 14" xfId="2208"/>
    <cellStyle name="Comma 25 3 15" xfId="2209"/>
    <cellStyle name="Comma 25 3 16" xfId="2210"/>
    <cellStyle name="Comma 25 3 17" xfId="2211"/>
    <cellStyle name="Comma 25 3 18" xfId="2212"/>
    <cellStyle name="Comma 25 3 19" xfId="2213"/>
    <cellStyle name="Comma 25 3 2" xfId="2214"/>
    <cellStyle name="Comma 25 3 20" xfId="2215"/>
    <cellStyle name="Comma 25 3 21" xfId="2216"/>
    <cellStyle name="Comma 25 3 22" xfId="2217"/>
    <cellStyle name="Comma 25 3 3" xfId="2218"/>
    <cellStyle name="Comma 25 3 4" xfId="2219"/>
    <cellStyle name="Comma 25 3 5" xfId="2220"/>
    <cellStyle name="Comma 25 3 6" xfId="2221"/>
    <cellStyle name="Comma 25 3 7" xfId="2222"/>
    <cellStyle name="Comma 25 3 8" xfId="2223"/>
    <cellStyle name="Comma 25 3 9" xfId="2224"/>
    <cellStyle name="Comma 25 4" xfId="73"/>
    <cellStyle name="Comma 25 4 10" xfId="2225"/>
    <cellStyle name="Comma 25 4 11" xfId="2226"/>
    <cellStyle name="Comma 25 4 12" xfId="2227"/>
    <cellStyle name="Comma 25 4 13" xfId="2228"/>
    <cellStyle name="Comma 25 4 14" xfId="2229"/>
    <cellStyle name="Comma 25 4 15" xfId="2230"/>
    <cellStyle name="Comma 25 4 16" xfId="2231"/>
    <cellStyle name="Comma 25 4 17" xfId="2232"/>
    <cellStyle name="Comma 25 4 18" xfId="2233"/>
    <cellStyle name="Comma 25 4 19" xfId="2234"/>
    <cellStyle name="Comma 25 4 2" xfId="2235"/>
    <cellStyle name="Comma 25 4 20" xfId="2236"/>
    <cellStyle name="Comma 25 4 21" xfId="2237"/>
    <cellStyle name="Comma 25 4 22" xfId="2238"/>
    <cellStyle name="Comma 25 4 3" xfId="2239"/>
    <cellStyle name="Comma 25 4 4" xfId="2240"/>
    <cellStyle name="Comma 25 4 5" xfId="2241"/>
    <cellStyle name="Comma 25 4 6" xfId="2242"/>
    <cellStyle name="Comma 25 4 7" xfId="2243"/>
    <cellStyle name="Comma 25 4 8" xfId="2244"/>
    <cellStyle name="Comma 25 4 9" xfId="2245"/>
    <cellStyle name="Comma 25 5" xfId="195"/>
    <cellStyle name="Comma 25 5 10" xfId="2246"/>
    <cellStyle name="Comma 25 5 11" xfId="2247"/>
    <cellStyle name="Comma 25 5 12" xfId="2248"/>
    <cellStyle name="Comma 25 5 13" xfId="2249"/>
    <cellStyle name="Comma 25 5 14" xfId="2250"/>
    <cellStyle name="Comma 25 5 15" xfId="2251"/>
    <cellStyle name="Comma 25 5 16" xfId="2252"/>
    <cellStyle name="Comma 25 5 17" xfId="2253"/>
    <cellStyle name="Comma 25 5 18" xfId="2254"/>
    <cellStyle name="Comma 25 5 19" xfId="2255"/>
    <cellStyle name="Comma 25 5 2" xfId="2256"/>
    <cellStyle name="Comma 25 5 20" xfId="2257"/>
    <cellStyle name="Comma 25 5 21" xfId="2258"/>
    <cellStyle name="Comma 25 5 22" xfId="2259"/>
    <cellStyle name="Comma 25 5 3" xfId="2260"/>
    <cellStyle name="Comma 25 5 4" xfId="2261"/>
    <cellStyle name="Comma 25 5 5" xfId="2262"/>
    <cellStyle name="Comma 25 5 6" xfId="2263"/>
    <cellStyle name="Comma 25 5 7" xfId="2264"/>
    <cellStyle name="Comma 25 5 8" xfId="2265"/>
    <cellStyle name="Comma 25 5 9" xfId="2266"/>
    <cellStyle name="Comma 25 6" xfId="196"/>
    <cellStyle name="Comma 25 6 10" xfId="2267"/>
    <cellStyle name="Comma 25 6 11" xfId="2268"/>
    <cellStyle name="Comma 25 6 12" xfId="2269"/>
    <cellStyle name="Comma 25 6 13" xfId="2270"/>
    <cellStyle name="Comma 25 6 14" xfId="2271"/>
    <cellStyle name="Comma 25 6 15" xfId="2272"/>
    <cellStyle name="Comma 25 6 16" xfId="2273"/>
    <cellStyle name="Comma 25 6 17" xfId="2274"/>
    <cellStyle name="Comma 25 6 18" xfId="2275"/>
    <cellStyle name="Comma 25 6 19" xfId="2276"/>
    <cellStyle name="Comma 25 6 2" xfId="370"/>
    <cellStyle name="Comma 25 6 20" xfId="2277"/>
    <cellStyle name="Comma 25 6 21" xfId="2278"/>
    <cellStyle name="Comma 25 6 22" xfId="2279"/>
    <cellStyle name="Comma 25 6 3" xfId="2280"/>
    <cellStyle name="Comma 25 6 4" xfId="2281"/>
    <cellStyle name="Comma 25 6 5" xfId="2282"/>
    <cellStyle name="Comma 25 6 6" xfId="2283"/>
    <cellStyle name="Comma 25 6 7" xfId="2284"/>
    <cellStyle name="Comma 25 6 8" xfId="2285"/>
    <cellStyle name="Comma 25 6 9" xfId="2286"/>
    <cellStyle name="Comma 25 7" xfId="371"/>
    <cellStyle name="Comma 26" xfId="74"/>
    <cellStyle name="Comma 26 2" xfId="75"/>
    <cellStyle name="Comma 26 2 10" xfId="2287"/>
    <cellStyle name="Comma 26 2 11" xfId="2288"/>
    <cellStyle name="Comma 26 2 12" xfId="2289"/>
    <cellStyle name="Comma 26 2 13" xfId="2290"/>
    <cellStyle name="Comma 26 2 14" xfId="2291"/>
    <cellStyle name="Comma 26 2 15" xfId="2292"/>
    <cellStyle name="Comma 26 2 16" xfId="2293"/>
    <cellStyle name="Comma 26 2 17" xfId="2294"/>
    <cellStyle name="Comma 26 2 18" xfId="2295"/>
    <cellStyle name="Comma 26 2 19" xfId="2296"/>
    <cellStyle name="Comma 26 2 2" xfId="2297"/>
    <cellStyle name="Comma 26 2 20" xfId="2298"/>
    <cellStyle name="Comma 26 2 21" xfId="2299"/>
    <cellStyle name="Comma 26 2 22" xfId="2300"/>
    <cellStyle name="Comma 26 2 3" xfId="2301"/>
    <cellStyle name="Comma 26 2 4" xfId="2302"/>
    <cellStyle name="Comma 26 2 5" xfId="2303"/>
    <cellStyle name="Comma 26 2 6" xfId="2304"/>
    <cellStyle name="Comma 26 2 7" xfId="2305"/>
    <cellStyle name="Comma 26 2 8" xfId="2306"/>
    <cellStyle name="Comma 26 2 9" xfId="2307"/>
    <cellStyle name="Comma 26 3" xfId="76"/>
    <cellStyle name="Comma 26 3 10" xfId="2308"/>
    <cellStyle name="Comma 26 3 11" xfId="2309"/>
    <cellStyle name="Comma 26 3 12" xfId="2310"/>
    <cellStyle name="Comma 26 3 13" xfId="2311"/>
    <cellStyle name="Comma 26 3 14" xfId="2312"/>
    <cellStyle name="Comma 26 3 15" xfId="2313"/>
    <cellStyle name="Comma 26 3 16" xfId="2314"/>
    <cellStyle name="Comma 26 3 17" xfId="2315"/>
    <cellStyle name="Comma 26 3 18" xfId="2316"/>
    <cellStyle name="Comma 26 3 19" xfId="2317"/>
    <cellStyle name="Comma 26 3 2" xfId="2318"/>
    <cellStyle name="Comma 26 3 20" xfId="2319"/>
    <cellStyle name="Comma 26 3 21" xfId="2320"/>
    <cellStyle name="Comma 26 3 22" xfId="2321"/>
    <cellStyle name="Comma 26 3 3" xfId="2322"/>
    <cellStyle name="Comma 26 3 4" xfId="2323"/>
    <cellStyle name="Comma 26 3 5" xfId="2324"/>
    <cellStyle name="Comma 26 3 6" xfId="2325"/>
    <cellStyle name="Comma 26 3 7" xfId="2326"/>
    <cellStyle name="Comma 26 3 8" xfId="2327"/>
    <cellStyle name="Comma 26 3 9" xfId="2328"/>
    <cellStyle name="Comma 26 4" xfId="77"/>
    <cellStyle name="Comma 26 4 10" xfId="2329"/>
    <cellStyle name="Comma 26 4 11" xfId="2330"/>
    <cellStyle name="Comma 26 4 12" xfId="2331"/>
    <cellStyle name="Comma 26 4 13" xfId="2332"/>
    <cellStyle name="Comma 26 4 14" xfId="2333"/>
    <cellStyle name="Comma 26 4 15" xfId="2334"/>
    <cellStyle name="Comma 26 4 16" xfId="2335"/>
    <cellStyle name="Comma 26 4 17" xfId="2336"/>
    <cellStyle name="Comma 26 4 18" xfId="2337"/>
    <cellStyle name="Comma 26 4 19" xfId="2338"/>
    <cellStyle name="Comma 26 4 2" xfId="2339"/>
    <cellStyle name="Comma 26 4 20" xfId="2340"/>
    <cellStyle name="Comma 26 4 21" xfId="2341"/>
    <cellStyle name="Comma 26 4 22" xfId="2342"/>
    <cellStyle name="Comma 26 4 3" xfId="2343"/>
    <cellStyle name="Comma 26 4 4" xfId="2344"/>
    <cellStyle name="Comma 26 4 5" xfId="2345"/>
    <cellStyle name="Comma 26 4 6" xfId="2346"/>
    <cellStyle name="Comma 26 4 7" xfId="2347"/>
    <cellStyle name="Comma 26 4 8" xfId="2348"/>
    <cellStyle name="Comma 26 4 9" xfId="2349"/>
    <cellStyle name="Comma 26 5" xfId="197"/>
    <cellStyle name="Comma 26 5 10" xfId="2350"/>
    <cellStyle name="Comma 26 5 11" xfId="2351"/>
    <cellStyle name="Comma 26 5 12" xfId="2352"/>
    <cellStyle name="Comma 26 5 13" xfId="2353"/>
    <cellStyle name="Comma 26 5 14" xfId="2354"/>
    <cellStyle name="Comma 26 5 15" xfId="2355"/>
    <cellStyle name="Comma 26 5 16" xfId="2356"/>
    <cellStyle name="Comma 26 5 17" xfId="2357"/>
    <cellStyle name="Comma 26 5 18" xfId="2358"/>
    <cellStyle name="Comma 26 5 19" xfId="2359"/>
    <cellStyle name="Comma 26 5 2" xfId="372"/>
    <cellStyle name="Comma 26 5 20" xfId="2360"/>
    <cellStyle name="Comma 26 5 21" xfId="2361"/>
    <cellStyle name="Comma 26 5 22" xfId="2362"/>
    <cellStyle name="Comma 26 5 3" xfId="2363"/>
    <cellStyle name="Comma 26 5 4" xfId="2364"/>
    <cellStyle name="Comma 26 5 5" xfId="2365"/>
    <cellStyle name="Comma 26 5 6" xfId="2366"/>
    <cellStyle name="Comma 26 5 7" xfId="2367"/>
    <cellStyle name="Comma 26 5 8" xfId="2368"/>
    <cellStyle name="Comma 26 5 9" xfId="2369"/>
    <cellStyle name="Comma 26 6" xfId="373"/>
    <cellStyle name="Comma 26 6 10" xfId="2370"/>
    <cellStyle name="Comma 26 6 11" xfId="2371"/>
    <cellStyle name="Comma 26 6 12" xfId="2372"/>
    <cellStyle name="Comma 26 6 13" xfId="2373"/>
    <cellStyle name="Comma 26 6 14" xfId="2374"/>
    <cellStyle name="Comma 26 6 15" xfId="2375"/>
    <cellStyle name="Comma 26 6 16" xfId="2376"/>
    <cellStyle name="Comma 26 6 17" xfId="2377"/>
    <cellStyle name="Comma 26 6 18" xfId="2378"/>
    <cellStyle name="Comma 26 6 19" xfId="2379"/>
    <cellStyle name="Comma 26 6 2" xfId="2380"/>
    <cellStyle name="Comma 26 6 20" xfId="2381"/>
    <cellStyle name="Comma 26 6 21" xfId="2382"/>
    <cellStyle name="Comma 26 6 22" xfId="2383"/>
    <cellStyle name="Comma 26 6 3" xfId="2384"/>
    <cellStyle name="Comma 26 6 4" xfId="2385"/>
    <cellStyle name="Comma 26 6 5" xfId="2386"/>
    <cellStyle name="Comma 26 6 6" xfId="2387"/>
    <cellStyle name="Comma 26 6 7" xfId="2388"/>
    <cellStyle name="Comma 26 6 8" xfId="2389"/>
    <cellStyle name="Comma 26 6 9" xfId="2390"/>
    <cellStyle name="Comma 27" xfId="78"/>
    <cellStyle name="Comma 27 10" xfId="2391"/>
    <cellStyle name="Comma 27 11" xfId="2392"/>
    <cellStyle name="Comma 27 12" xfId="2393"/>
    <cellStyle name="Comma 27 13" xfId="2394"/>
    <cellStyle name="Comma 27 14" xfId="2395"/>
    <cellStyle name="Comma 27 15" xfId="2396"/>
    <cellStyle name="Comma 27 16" xfId="2397"/>
    <cellStyle name="Comma 27 17" xfId="2398"/>
    <cellStyle name="Comma 27 18" xfId="2399"/>
    <cellStyle name="Comma 27 19" xfId="2400"/>
    <cellStyle name="Comma 27 2" xfId="79"/>
    <cellStyle name="Comma 27 2 10" xfId="2401"/>
    <cellStyle name="Comma 27 2 11" xfId="2402"/>
    <cellStyle name="Comma 27 2 12" xfId="2403"/>
    <cellStyle name="Comma 27 2 13" xfId="2404"/>
    <cellStyle name="Comma 27 2 14" xfId="2405"/>
    <cellStyle name="Comma 27 2 15" xfId="2406"/>
    <cellStyle name="Comma 27 2 16" xfId="2407"/>
    <cellStyle name="Comma 27 2 17" xfId="2408"/>
    <cellStyle name="Comma 27 2 18" xfId="2409"/>
    <cellStyle name="Comma 27 2 19" xfId="2410"/>
    <cellStyle name="Comma 27 2 2" xfId="559"/>
    <cellStyle name="Comma 27 2 20" xfId="2411"/>
    <cellStyle name="Comma 27 2 21" xfId="2412"/>
    <cellStyle name="Comma 27 2 22" xfId="2413"/>
    <cellStyle name="Comma 27 2 3" xfId="2414"/>
    <cellStyle name="Comma 27 2 4" xfId="2415"/>
    <cellStyle name="Comma 27 2 5" xfId="2416"/>
    <cellStyle name="Comma 27 2 6" xfId="2417"/>
    <cellStyle name="Comma 27 2 7" xfId="2418"/>
    <cellStyle name="Comma 27 2 8" xfId="2419"/>
    <cellStyle name="Comma 27 2 9" xfId="2420"/>
    <cellStyle name="Comma 27 20" xfId="2421"/>
    <cellStyle name="Comma 27 21" xfId="2422"/>
    <cellStyle name="Comma 27 22" xfId="2423"/>
    <cellStyle name="Comma 27 23" xfId="2424"/>
    <cellStyle name="Comma 27 24" xfId="2425"/>
    <cellStyle name="Comma 27 25" xfId="2426"/>
    <cellStyle name="Comma 27 26" xfId="2427"/>
    <cellStyle name="Comma 27 27" xfId="2428"/>
    <cellStyle name="Comma 27 3" xfId="80"/>
    <cellStyle name="Comma 27 3 10" xfId="2429"/>
    <cellStyle name="Comma 27 3 11" xfId="2430"/>
    <cellStyle name="Comma 27 3 12" xfId="2431"/>
    <cellStyle name="Comma 27 3 13" xfId="2432"/>
    <cellStyle name="Comma 27 3 14" xfId="2433"/>
    <cellStyle name="Comma 27 3 15" xfId="2434"/>
    <cellStyle name="Comma 27 3 16" xfId="2435"/>
    <cellStyle name="Comma 27 3 17" xfId="2436"/>
    <cellStyle name="Comma 27 3 18" xfId="2437"/>
    <cellStyle name="Comma 27 3 19" xfId="2438"/>
    <cellStyle name="Comma 27 3 2" xfId="2439"/>
    <cellStyle name="Comma 27 3 20" xfId="2440"/>
    <cellStyle name="Comma 27 3 21" xfId="2441"/>
    <cellStyle name="Comma 27 3 22" xfId="2442"/>
    <cellStyle name="Comma 27 3 3" xfId="2443"/>
    <cellStyle name="Comma 27 3 4" xfId="2444"/>
    <cellStyle name="Comma 27 3 5" xfId="2445"/>
    <cellStyle name="Comma 27 3 6" xfId="2446"/>
    <cellStyle name="Comma 27 3 7" xfId="2447"/>
    <cellStyle name="Comma 27 3 8" xfId="2448"/>
    <cellStyle name="Comma 27 3 9" xfId="2449"/>
    <cellStyle name="Comma 27 4" xfId="81"/>
    <cellStyle name="Comma 27 4 10" xfId="2450"/>
    <cellStyle name="Comma 27 4 11" xfId="2451"/>
    <cellStyle name="Comma 27 4 12" xfId="2452"/>
    <cellStyle name="Comma 27 4 13" xfId="2453"/>
    <cellStyle name="Comma 27 4 14" xfId="2454"/>
    <cellStyle name="Comma 27 4 15" xfId="2455"/>
    <cellStyle name="Comma 27 4 16" xfId="2456"/>
    <cellStyle name="Comma 27 4 17" xfId="2457"/>
    <cellStyle name="Comma 27 4 18" xfId="2458"/>
    <cellStyle name="Comma 27 4 19" xfId="2459"/>
    <cellStyle name="Comma 27 4 2" xfId="2460"/>
    <cellStyle name="Comma 27 4 20" xfId="2461"/>
    <cellStyle name="Comma 27 4 21" xfId="2462"/>
    <cellStyle name="Comma 27 4 22" xfId="2463"/>
    <cellStyle name="Comma 27 4 3" xfId="2464"/>
    <cellStyle name="Comma 27 4 4" xfId="2465"/>
    <cellStyle name="Comma 27 4 5" xfId="2466"/>
    <cellStyle name="Comma 27 4 6" xfId="2467"/>
    <cellStyle name="Comma 27 4 7" xfId="2468"/>
    <cellStyle name="Comma 27 4 8" xfId="2469"/>
    <cellStyle name="Comma 27 4 9" xfId="2470"/>
    <cellStyle name="Comma 27 5" xfId="560"/>
    <cellStyle name="Comma 27 5 10" xfId="2471"/>
    <cellStyle name="Comma 27 5 11" xfId="2472"/>
    <cellStyle name="Comma 27 5 12" xfId="2473"/>
    <cellStyle name="Comma 27 5 13" xfId="2474"/>
    <cellStyle name="Comma 27 5 14" xfId="2475"/>
    <cellStyle name="Comma 27 5 15" xfId="2476"/>
    <cellStyle name="Comma 27 5 16" xfId="2477"/>
    <cellStyle name="Comma 27 5 17" xfId="2478"/>
    <cellStyle name="Comma 27 5 18" xfId="2479"/>
    <cellStyle name="Comma 27 5 19" xfId="2480"/>
    <cellStyle name="Comma 27 5 2" xfId="2481"/>
    <cellStyle name="Comma 27 5 20" xfId="2482"/>
    <cellStyle name="Comma 27 5 21" xfId="2483"/>
    <cellStyle name="Comma 27 5 22" xfId="2484"/>
    <cellStyle name="Comma 27 5 3" xfId="2485"/>
    <cellStyle name="Comma 27 5 4" xfId="2486"/>
    <cellStyle name="Comma 27 5 5" xfId="2487"/>
    <cellStyle name="Comma 27 5 6" xfId="2488"/>
    <cellStyle name="Comma 27 5 7" xfId="2489"/>
    <cellStyle name="Comma 27 5 8" xfId="2490"/>
    <cellStyle name="Comma 27 5 9" xfId="2491"/>
    <cellStyle name="Comma 27 6" xfId="2492"/>
    <cellStyle name="Comma 27 6 10" xfId="2493"/>
    <cellStyle name="Comma 27 6 11" xfId="2494"/>
    <cellStyle name="Comma 27 6 12" xfId="2495"/>
    <cellStyle name="Comma 27 6 13" xfId="2496"/>
    <cellStyle name="Comma 27 6 14" xfId="2497"/>
    <cellStyle name="Comma 27 6 15" xfId="2498"/>
    <cellStyle name="Comma 27 6 16" xfId="2499"/>
    <cellStyle name="Comma 27 6 17" xfId="2500"/>
    <cellStyle name="Comma 27 6 18" xfId="2501"/>
    <cellStyle name="Comma 27 6 19" xfId="2502"/>
    <cellStyle name="Comma 27 6 2" xfId="2503"/>
    <cellStyle name="Comma 27 6 20" xfId="2504"/>
    <cellStyle name="Comma 27 6 21" xfId="2505"/>
    <cellStyle name="Comma 27 6 22" xfId="2506"/>
    <cellStyle name="Comma 27 6 3" xfId="2507"/>
    <cellStyle name="Comma 27 6 4" xfId="2508"/>
    <cellStyle name="Comma 27 6 5" xfId="2509"/>
    <cellStyle name="Comma 27 6 6" xfId="2510"/>
    <cellStyle name="Comma 27 6 7" xfId="2511"/>
    <cellStyle name="Comma 27 6 8" xfId="2512"/>
    <cellStyle name="Comma 27 6 9" xfId="2513"/>
    <cellStyle name="Comma 27 7" xfId="2514"/>
    <cellStyle name="Comma 27 8" xfId="2515"/>
    <cellStyle name="Comma 27 9" xfId="2516"/>
    <cellStyle name="Comma 28" xfId="82"/>
    <cellStyle name="Comma 28 2" xfId="83"/>
    <cellStyle name="Comma 28 3" xfId="84"/>
    <cellStyle name="Comma 28 4" xfId="85"/>
    <cellStyle name="Comma 29" xfId="86"/>
    <cellStyle name="Comma 29 10" xfId="2517"/>
    <cellStyle name="Comma 29 11" xfId="2518"/>
    <cellStyle name="Comma 29 12" xfId="2519"/>
    <cellStyle name="Comma 29 13" xfId="2520"/>
    <cellStyle name="Comma 29 14" xfId="2521"/>
    <cellStyle name="Comma 29 15" xfId="2522"/>
    <cellStyle name="Comma 29 16" xfId="2523"/>
    <cellStyle name="Comma 29 17" xfId="2524"/>
    <cellStyle name="Comma 29 18" xfId="2525"/>
    <cellStyle name="Comma 29 19" xfId="2526"/>
    <cellStyle name="Comma 29 2" xfId="87"/>
    <cellStyle name="Comma 29 2 10" xfId="2527"/>
    <cellStyle name="Comma 29 2 11" xfId="2528"/>
    <cellStyle name="Comma 29 2 12" xfId="2529"/>
    <cellStyle name="Comma 29 2 13" xfId="2530"/>
    <cellStyle name="Comma 29 2 14" xfId="2531"/>
    <cellStyle name="Comma 29 2 15" xfId="2532"/>
    <cellStyle name="Comma 29 2 16" xfId="2533"/>
    <cellStyle name="Comma 29 2 17" xfId="2534"/>
    <cellStyle name="Comma 29 2 18" xfId="2535"/>
    <cellStyle name="Comma 29 2 19" xfId="2536"/>
    <cellStyle name="Comma 29 2 2" xfId="2537"/>
    <cellStyle name="Comma 29 2 20" xfId="2538"/>
    <cellStyle name="Comma 29 2 21" xfId="2539"/>
    <cellStyle name="Comma 29 2 22" xfId="2540"/>
    <cellStyle name="Comma 29 2 3" xfId="2541"/>
    <cellStyle name="Comma 29 2 4" xfId="2542"/>
    <cellStyle name="Comma 29 2 5" xfId="2543"/>
    <cellStyle name="Comma 29 2 6" xfId="2544"/>
    <cellStyle name="Comma 29 2 7" xfId="2545"/>
    <cellStyle name="Comma 29 2 8" xfId="2546"/>
    <cellStyle name="Comma 29 2 9" xfId="2547"/>
    <cellStyle name="Comma 29 20" xfId="2548"/>
    <cellStyle name="Comma 29 21" xfId="2549"/>
    <cellStyle name="Comma 29 22" xfId="2550"/>
    <cellStyle name="Comma 29 23" xfId="2551"/>
    <cellStyle name="Comma 29 3" xfId="88"/>
    <cellStyle name="Comma 29 4" xfId="89"/>
    <cellStyle name="Comma 29 5" xfId="2552"/>
    <cellStyle name="Comma 29 6" xfId="2553"/>
    <cellStyle name="Comma 29 7" xfId="2554"/>
    <cellStyle name="Comma 29 8" xfId="2555"/>
    <cellStyle name="Comma 29 9" xfId="2556"/>
    <cellStyle name="Comma 3" xfId="90"/>
    <cellStyle name="Comma 3 10" xfId="2557"/>
    <cellStyle name="Comma 3 100" xfId="2558"/>
    <cellStyle name="Comma 3 101" xfId="2559"/>
    <cellStyle name="Comma 3 102" xfId="2560"/>
    <cellStyle name="Comma 3 103" xfId="2561"/>
    <cellStyle name="Comma 3 104" xfId="2562"/>
    <cellStyle name="Comma 3 105" xfId="2563"/>
    <cellStyle name="Comma 3 106" xfId="2564"/>
    <cellStyle name="Comma 3 107" xfId="2565"/>
    <cellStyle name="Comma 3 108" xfId="2566"/>
    <cellStyle name="Comma 3 109" xfId="2567"/>
    <cellStyle name="Comma 3 11" xfId="2568"/>
    <cellStyle name="Comma 3 110" xfId="2569"/>
    <cellStyle name="Comma 3 111" xfId="2570"/>
    <cellStyle name="Comma 3 112" xfId="2571"/>
    <cellStyle name="Comma 3 113" xfId="2572"/>
    <cellStyle name="Comma 3 114" xfId="2573"/>
    <cellStyle name="Comma 3 115" xfId="2574"/>
    <cellStyle name="Comma 3 116" xfId="2575"/>
    <cellStyle name="Comma 3 117" xfId="2576"/>
    <cellStyle name="Comma 3 118" xfId="2577"/>
    <cellStyle name="Comma 3 119" xfId="2578"/>
    <cellStyle name="Comma 3 12" xfId="2579"/>
    <cellStyle name="Comma 3 12 10" xfId="2580"/>
    <cellStyle name="Comma 3 12 11" xfId="2581"/>
    <cellStyle name="Comma 3 12 12" xfId="2582"/>
    <cellStyle name="Comma 3 12 13" xfId="2583"/>
    <cellStyle name="Comma 3 12 14" xfId="2584"/>
    <cellStyle name="Comma 3 12 15" xfId="2585"/>
    <cellStyle name="Comma 3 12 16" xfId="2586"/>
    <cellStyle name="Comma 3 12 17" xfId="2587"/>
    <cellStyle name="Comma 3 12 18" xfId="2588"/>
    <cellStyle name="Comma 3 12 19" xfId="2589"/>
    <cellStyle name="Comma 3 12 2" xfId="2590"/>
    <cellStyle name="Comma 3 12 2 10" xfId="2591"/>
    <cellStyle name="Comma 3 12 2 11" xfId="2592"/>
    <cellStyle name="Comma 3 12 2 12" xfId="2593"/>
    <cellStyle name="Comma 3 12 2 13" xfId="2594"/>
    <cellStyle name="Comma 3 12 2 14" xfId="2595"/>
    <cellStyle name="Comma 3 12 2 15" xfId="2596"/>
    <cellStyle name="Comma 3 12 2 16" xfId="2597"/>
    <cellStyle name="Comma 3 12 2 17" xfId="2598"/>
    <cellStyle name="Comma 3 12 2 18" xfId="2599"/>
    <cellStyle name="Comma 3 12 2 19" xfId="2600"/>
    <cellStyle name="Comma 3 12 2 2" xfId="2601"/>
    <cellStyle name="Comma 3 12 2 20" xfId="2602"/>
    <cellStyle name="Comma 3 12 2 21" xfId="2603"/>
    <cellStyle name="Comma 3 12 2 22" xfId="2604"/>
    <cellStyle name="Comma 3 12 2 23" xfId="2605"/>
    <cellStyle name="Comma 3 12 2 24" xfId="2606"/>
    <cellStyle name="Comma 3 12 2 25" xfId="2607"/>
    <cellStyle name="Comma 3 12 2 26" xfId="2608"/>
    <cellStyle name="Comma 3 12 2 27" xfId="2609"/>
    <cellStyle name="Comma 3 12 2 28" xfId="2610"/>
    <cellStyle name="Comma 3 12 2 29" xfId="2611"/>
    <cellStyle name="Comma 3 12 2 3" xfId="2612"/>
    <cellStyle name="Comma 3 12 2 30" xfId="2613"/>
    <cellStyle name="Comma 3 12 2 31" xfId="2614"/>
    <cellStyle name="Comma 3 12 2 32" xfId="2615"/>
    <cellStyle name="Comma 3 12 2 33" xfId="2616"/>
    <cellStyle name="Comma 3 12 2 34" xfId="2617"/>
    <cellStyle name="Comma 3 12 2 35" xfId="2618"/>
    <cellStyle name="Comma 3 12 2 36" xfId="2619"/>
    <cellStyle name="Comma 3 12 2 37" xfId="2620"/>
    <cellStyle name="Comma 3 12 2 4" xfId="2621"/>
    <cellStyle name="Comma 3 12 2 5" xfId="2622"/>
    <cellStyle name="Comma 3 12 2 6" xfId="2623"/>
    <cellStyle name="Comma 3 12 2 7" xfId="2624"/>
    <cellStyle name="Comma 3 12 2 8" xfId="2625"/>
    <cellStyle name="Comma 3 12 2 9" xfId="2626"/>
    <cellStyle name="Comma 3 12 20" xfId="2627"/>
    <cellStyle name="Comma 3 12 21" xfId="2628"/>
    <cellStyle name="Comma 3 12 22" xfId="2629"/>
    <cellStyle name="Comma 3 12 23" xfId="2630"/>
    <cellStyle name="Comma 3 12 24" xfId="2631"/>
    <cellStyle name="Comma 3 12 25" xfId="2632"/>
    <cellStyle name="Comma 3 12 26" xfId="2633"/>
    <cellStyle name="Comma 3 12 27" xfId="2634"/>
    <cellStyle name="Comma 3 12 28" xfId="2635"/>
    <cellStyle name="Comma 3 12 29" xfId="2636"/>
    <cellStyle name="Comma 3 12 3" xfId="2637"/>
    <cellStyle name="Comma 3 12 3 10" xfId="2638"/>
    <cellStyle name="Comma 3 12 3 11" xfId="2639"/>
    <cellStyle name="Comma 3 12 3 12" xfId="2640"/>
    <cellStyle name="Comma 3 12 3 13" xfId="2641"/>
    <cellStyle name="Comma 3 12 3 14" xfId="2642"/>
    <cellStyle name="Comma 3 12 3 15" xfId="2643"/>
    <cellStyle name="Comma 3 12 3 16" xfId="2644"/>
    <cellStyle name="Comma 3 12 3 17" xfId="2645"/>
    <cellStyle name="Comma 3 12 3 18" xfId="2646"/>
    <cellStyle name="Comma 3 12 3 19" xfId="2647"/>
    <cellStyle name="Comma 3 12 3 2" xfId="2648"/>
    <cellStyle name="Comma 3 12 3 20" xfId="2649"/>
    <cellStyle name="Comma 3 12 3 21" xfId="2650"/>
    <cellStyle name="Comma 3 12 3 22" xfId="2651"/>
    <cellStyle name="Comma 3 12 3 3" xfId="2652"/>
    <cellStyle name="Comma 3 12 3 4" xfId="2653"/>
    <cellStyle name="Comma 3 12 3 5" xfId="2654"/>
    <cellStyle name="Comma 3 12 3 6" xfId="2655"/>
    <cellStyle name="Comma 3 12 3 7" xfId="2656"/>
    <cellStyle name="Comma 3 12 3 8" xfId="2657"/>
    <cellStyle name="Comma 3 12 3 9" xfId="2658"/>
    <cellStyle name="Comma 3 12 30" xfId="2659"/>
    <cellStyle name="Comma 3 12 31" xfId="2660"/>
    <cellStyle name="Comma 3 12 32" xfId="2661"/>
    <cellStyle name="Comma 3 12 33" xfId="2662"/>
    <cellStyle name="Comma 3 12 34" xfId="2663"/>
    <cellStyle name="Comma 3 12 35" xfId="2664"/>
    <cellStyle name="Comma 3 12 36" xfId="2665"/>
    <cellStyle name="Comma 3 12 37" xfId="2666"/>
    <cellStyle name="Comma 3 12 4" xfId="2667"/>
    <cellStyle name="Comma 3 12 4 10" xfId="2668"/>
    <cellStyle name="Comma 3 12 4 11" xfId="2669"/>
    <cellStyle name="Comma 3 12 4 12" xfId="2670"/>
    <cellStyle name="Comma 3 12 4 13" xfId="2671"/>
    <cellStyle name="Comma 3 12 4 14" xfId="2672"/>
    <cellStyle name="Comma 3 12 4 15" xfId="2673"/>
    <cellStyle name="Comma 3 12 4 16" xfId="2674"/>
    <cellStyle name="Comma 3 12 4 17" xfId="2675"/>
    <cellStyle name="Comma 3 12 4 18" xfId="2676"/>
    <cellStyle name="Comma 3 12 4 19" xfId="2677"/>
    <cellStyle name="Comma 3 12 4 2" xfId="2678"/>
    <cellStyle name="Comma 3 12 4 20" xfId="2679"/>
    <cellStyle name="Comma 3 12 4 21" xfId="2680"/>
    <cellStyle name="Comma 3 12 4 22" xfId="2681"/>
    <cellStyle name="Comma 3 12 4 3" xfId="2682"/>
    <cellStyle name="Comma 3 12 4 4" xfId="2683"/>
    <cellStyle name="Comma 3 12 4 5" xfId="2684"/>
    <cellStyle name="Comma 3 12 4 6" xfId="2685"/>
    <cellStyle name="Comma 3 12 4 7" xfId="2686"/>
    <cellStyle name="Comma 3 12 4 8" xfId="2687"/>
    <cellStyle name="Comma 3 12 4 9" xfId="2688"/>
    <cellStyle name="Comma 3 12 5" xfId="2689"/>
    <cellStyle name="Comma 3 12 5 10" xfId="2690"/>
    <cellStyle name="Comma 3 12 5 11" xfId="2691"/>
    <cellStyle name="Comma 3 12 5 12" xfId="2692"/>
    <cellStyle name="Comma 3 12 5 13" xfId="2693"/>
    <cellStyle name="Comma 3 12 5 14" xfId="2694"/>
    <cellStyle name="Comma 3 12 5 15" xfId="2695"/>
    <cellStyle name="Comma 3 12 5 16" xfId="2696"/>
    <cellStyle name="Comma 3 12 5 17" xfId="2697"/>
    <cellStyle name="Comma 3 12 5 18" xfId="2698"/>
    <cellStyle name="Comma 3 12 5 19" xfId="2699"/>
    <cellStyle name="Comma 3 12 5 2" xfId="2700"/>
    <cellStyle name="Comma 3 12 5 20" xfId="2701"/>
    <cellStyle name="Comma 3 12 5 21" xfId="2702"/>
    <cellStyle name="Comma 3 12 5 22" xfId="2703"/>
    <cellStyle name="Comma 3 12 5 3" xfId="2704"/>
    <cellStyle name="Comma 3 12 5 4" xfId="2705"/>
    <cellStyle name="Comma 3 12 5 5" xfId="2706"/>
    <cellStyle name="Comma 3 12 5 6" xfId="2707"/>
    <cellStyle name="Comma 3 12 5 7" xfId="2708"/>
    <cellStyle name="Comma 3 12 5 8" xfId="2709"/>
    <cellStyle name="Comma 3 12 5 9" xfId="2710"/>
    <cellStyle name="Comma 3 12 6" xfId="2711"/>
    <cellStyle name="Comma 3 12 6 10" xfId="2712"/>
    <cellStyle name="Comma 3 12 6 11" xfId="2713"/>
    <cellStyle name="Comma 3 12 6 12" xfId="2714"/>
    <cellStyle name="Comma 3 12 6 13" xfId="2715"/>
    <cellStyle name="Comma 3 12 6 14" xfId="2716"/>
    <cellStyle name="Comma 3 12 6 15" xfId="2717"/>
    <cellStyle name="Comma 3 12 6 16" xfId="2718"/>
    <cellStyle name="Comma 3 12 6 17" xfId="2719"/>
    <cellStyle name="Comma 3 12 6 18" xfId="2720"/>
    <cellStyle name="Comma 3 12 6 19" xfId="2721"/>
    <cellStyle name="Comma 3 12 6 2" xfId="2722"/>
    <cellStyle name="Comma 3 12 6 20" xfId="2723"/>
    <cellStyle name="Comma 3 12 6 21" xfId="2724"/>
    <cellStyle name="Comma 3 12 6 22" xfId="2725"/>
    <cellStyle name="Comma 3 12 6 3" xfId="2726"/>
    <cellStyle name="Comma 3 12 6 4" xfId="2727"/>
    <cellStyle name="Comma 3 12 6 5" xfId="2728"/>
    <cellStyle name="Comma 3 12 6 6" xfId="2729"/>
    <cellStyle name="Comma 3 12 6 7" xfId="2730"/>
    <cellStyle name="Comma 3 12 6 8" xfId="2731"/>
    <cellStyle name="Comma 3 12 6 9" xfId="2732"/>
    <cellStyle name="Comma 3 12 7" xfId="2733"/>
    <cellStyle name="Comma 3 12 7 10" xfId="2734"/>
    <cellStyle name="Comma 3 12 7 11" xfId="2735"/>
    <cellStyle name="Comma 3 12 7 12" xfId="2736"/>
    <cellStyle name="Comma 3 12 7 13" xfId="2737"/>
    <cellStyle name="Comma 3 12 7 14" xfId="2738"/>
    <cellStyle name="Comma 3 12 7 15" xfId="2739"/>
    <cellStyle name="Comma 3 12 7 16" xfId="2740"/>
    <cellStyle name="Comma 3 12 7 17" xfId="2741"/>
    <cellStyle name="Comma 3 12 7 18" xfId="2742"/>
    <cellStyle name="Comma 3 12 7 19" xfId="2743"/>
    <cellStyle name="Comma 3 12 7 2" xfId="2744"/>
    <cellStyle name="Comma 3 12 7 20" xfId="2745"/>
    <cellStyle name="Comma 3 12 7 21" xfId="2746"/>
    <cellStyle name="Comma 3 12 7 22" xfId="2747"/>
    <cellStyle name="Comma 3 12 7 3" xfId="2748"/>
    <cellStyle name="Comma 3 12 7 4" xfId="2749"/>
    <cellStyle name="Comma 3 12 7 5" xfId="2750"/>
    <cellStyle name="Comma 3 12 7 6" xfId="2751"/>
    <cellStyle name="Comma 3 12 7 7" xfId="2752"/>
    <cellStyle name="Comma 3 12 7 8" xfId="2753"/>
    <cellStyle name="Comma 3 12 7 9" xfId="2754"/>
    <cellStyle name="Comma 3 12 8" xfId="2755"/>
    <cellStyle name="Comma 3 12 9" xfId="2756"/>
    <cellStyle name="Comma 3 120" xfId="2757"/>
    <cellStyle name="Comma 3 121" xfId="2758"/>
    <cellStyle name="Comma 3 122" xfId="2759"/>
    <cellStyle name="Comma 3 123" xfId="2760"/>
    <cellStyle name="Comma 3 124" xfId="2761"/>
    <cellStyle name="Comma 3 125" xfId="2762"/>
    <cellStyle name="Comma 3 126" xfId="2763"/>
    <cellStyle name="Comma 3 127" xfId="2764"/>
    <cellStyle name="Comma 3 128" xfId="2765"/>
    <cellStyle name="Comma 3 129" xfId="2766"/>
    <cellStyle name="Comma 3 13" xfId="2767"/>
    <cellStyle name="Comma 3 13 10" xfId="2768"/>
    <cellStyle name="Comma 3 13 11" xfId="2769"/>
    <cellStyle name="Comma 3 13 12" xfId="2770"/>
    <cellStyle name="Comma 3 13 13" xfId="2771"/>
    <cellStyle name="Comma 3 13 14" xfId="2772"/>
    <cellStyle name="Comma 3 13 15" xfId="2773"/>
    <cellStyle name="Comma 3 13 16" xfId="2774"/>
    <cellStyle name="Comma 3 13 17" xfId="2775"/>
    <cellStyle name="Comma 3 13 18" xfId="2776"/>
    <cellStyle name="Comma 3 13 19" xfId="2777"/>
    <cellStyle name="Comma 3 13 2" xfId="2778"/>
    <cellStyle name="Comma 3 13 2 10" xfId="2779"/>
    <cellStyle name="Comma 3 13 2 11" xfId="2780"/>
    <cellStyle name="Comma 3 13 2 12" xfId="2781"/>
    <cellStyle name="Comma 3 13 2 13" xfId="2782"/>
    <cellStyle name="Comma 3 13 2 14" xfId="2783"/>
    <cellStyle name="Comma 3 13 2 15" xfId="2784"/>
    <cellStyle name="Comma 3 13 2 16" xfId="2785"/>
    <cellStyle name="Comma 3 13 2 17" xfId="2786"/>
    <cellStyle name="Comma 3 13 2 18" xfId="2787"/>
    <cellStyle name="Comma 3 13 2 19" xfId="2788"/>
    <cellStyle name="Comma 3 13 2 2" xfId="2789"/>
    <cellStyle name="Comma 3 13 2 20" xfId="2790"/>
    <cellStyle name="Comma 3 13 2 21" xfId="2791"/>
    <cellStyle name="Comma 3 13 2 22" xfId="2792"/>
    <cellStyle name="Comma 3 13 2 3" xfId="2793"/>
    <cellStyle name="Comma 3 13 2 4" xfId="2794"/>
    <cellStyle name="Comma 3 13 2 5" xfId="2795"/>
    <cellStyle name="Comma 3 13 2 6" xfId="2796"/>
    <cellStyle name="Comma 3 13 2 7" xfId="2797"/>
    <cellStyle name="Comma 3 13 2 8" xfId="2798"/>
    <cellStyle name="Comma 3 13 2 9" xfId="2799"/>
    <cellStyle name="Comma 3 13 20" xfId="2800"/>
    <cellStyle name="Comma 3 13 21" xfId="2801"/>
    <cellStyle name="Comma 3 13 22" xfId="2802"/>
    <cellStyle name="Comma 3 13 23" xfId="2803"/>
    <cellStyle name="Comma 3 13 24" xfId="2804"/>
    <cellStyle name="Comma 3 13 25" xfId="2805"/>
    <cellStyle name="Comma 3 13 26" xfId="2806"/>
    <cellStyle name="Comma 3 13 27" xfId="2807"/>
    <cellStyle name="Comma 3 13 28" xfId="2808"/>
    <cellStyle name="Comma 3 13 3" xfId="2809"/>
    <cellStyle name="Comma 3 13 3 10" xfId="2810"/>
    <cellStyle name="Comma 3 13 3 11" xfId="2811"/>
    <cellStyle name="Comma 3 13 3 12" xfId="2812"/>
    <cellStyle name="Comma 3 13 3 13" xfId="2813"/>
    <cellStyle name="Comma 3 13 3 14" xfId="2814"/>
    <cellStyle name="Comma 3 13 3 15" xfId="2815"/>
    <cellStyle name="Comma 3 13 3 16" xfId="2816"/>
    <cellStyle name="Comma 3 13 3 17" xfId="2817"/>
    <cellStyle name="Comma 3 13 3 18" xfId="2818"/>
    <cellStyle name="Comma 3 13 3 19" xfId="2819"/>
    <cellStyle name="Comma 3 13 3 2" xfId="2820"/>
    <cellStyle name="Comma 3 13 3 20" xfId="2821"/>
    <cellStyle name="Comma 3 13 3 21" xfId="2822"/>
    <cellStyle name="Comma 3 13 3 22" xfId="2823"/>
    <cellStyle name="Comma 3 13 3 3" xfId="2824"/>
    <cellStyle name="Comma 3 13 3 4" xfId="2825"/>
    <cellStyle name="Comma 3 13 3 5" xfId="2826"/>
    <cellStyle name="Comma 3 13 3 6" xfId="2827"/>
    <cellStyle name="Comma 3 13 3 7" xfId="2828"/>
    <cellStyle name="Comma 3 13 3 8" xfId="2829"/>
    <cellStyle name="Comma 3 13 3 9" xfId="2830"/>
    <cellStyle name="Comma 3 13 4" xfId="2831"/>
    <cellStyle name="Comma 3 13 4 10" xfId="2832"/>
    <cellStyle name="Comma 3 13 4 11" xfId="2833"/>
    <cellStyle name="Comma 3 13 4 12" xfId="2834"/>
    <cellStyle name="Comma 3 13 4 13" xfId="2835"/>
    <cellStyle name="Comma 3 13 4 14" xfId="2836"/>
    <cellStyle name="Comma 3 13 4 15" xfId="2837"/>
    <cellStyle name="Comma 3 13 4 16" xfId="2838"/>
    <cellStyle name="Comma 3 13 4 17" xfId="2839"/>
    <cellStyle name="Comma 3 13 4 18" xfId="2840"/>
    <cellStyle name="Comma 3 13 4 19" xfId="2841"/>
    <cellStyle name="Comma 3 13 4 2" xfId="2842"/>
    <cellStyle name="Comma 3 13 4 20" xfId="2843"/>
    <cellStyle name="Comma 3 13 4 21" xfId="2844"/>
    <cellStyle name="Comma 3 13 4 22" xfId="2845"/>
    <cellStyle name="Comma 3 13 4 3" xfId="2846"/>
    <cellStyle name="Comma 3 13 4 4" xfId="2847"/>
    <cellStyle name="Comma 3 13 4 5" xfId="2848"/>
    <cellStyle name="Comma 3 13 4 6" xfId="2849"/>
    <cellStyle name="Comma 3 13 4 7" xfId="2850"/>
    <cellStyle name="Comma 3 13 4 8" xfId="2851"/>
    <cellStyle name="Comma 3 13 4 9" xfId="2852"/>
    <cellStyle name="Comma 3 13 5" xfId="2853"/>
    <cellStyle name="Comma 3 13 5 10" xfId="2854"/>
    <cellStyle name="Comma 3 13 5 11" xfId="2855"/>
    <cellStyle name="Comma 3 13 5 12" xfId="2856"/>
    <cellStyle name="Comma 3 13 5 13" xfId="2857"/>
    <cellStyle name="Comma 3 13 5 14" xfId="2858"/>
    <cellStyle name="Comma 3 13 5 15" xfId="2859"/>
    <cellStyle name="Comma 3 13 5 16" xfId="2860"/>
    <cellStyle name="Comma 3 13 5 17" xfId="2861"/>
    <cellStyle name="Comma 3 13 5 18" xfId="2862"/>
    <cellStyle name="Comma 3 13 5 19" xfId="2863"/>
    <cellStyle name="Comma 3 13 5 2" xfId="2864"/>
    <cellStyle name="Comma 3 13 5 20" xfId="2865"/>
    <cellStyle name="Comma 3 13 5 21" xfId="2866"/>
    <cellStyle name="Comma 3 13 5 22" xfId="2867"/>
    <cellStyle name="Comma 3 13 5 3" xfId="2868"/>
    <cellStyle name="Comma 3 13 5 4" xfId="2869"/>
    <cellStyle name="Comma 3 13 5 5" xfId="2870"/>
    <cellStyle name="Comma 3 13 5 6" xfId="2871"/>
    <cellStyle name="Comma 3 13 5 7" xfId="2872"/>
    <cellStyle name="Comma 3 13 5 8" xfId="2873"/>
    <cellStyle name="Comma 3 13 5 9" xfId="2874"/>
    <cellStyle name="Comma 3 13 6" xfId="2875"/>
    <cellStyle name="Comma 3 13 6 10" xfId="2876"/>
    <cellStyle name="Comma 3 13 6 11" xfId="2877"/>
    <cellStyle name="Comma 3 13 6 12" xfId="2878"/>
    <cellStyle name="Comma 3 13 6 13" xfId="2879"/>
    <cellStyle name="Comma 3 13 6 14" xfId="2880"/>
    <cellStyle name="Comma 3 13 6 15" xfId="2881"/>
    <cellStyle name="Comma 3 13 6 16" xfId="2882"/>
    <cellStyle name="Comma 3 13 6 17" xfId="2883"/>
    <cellStyle name="Comma 3 13 6 18" xfId="2884"/>
    <cellStyle name="Comma 3 13 6 19" xfId="2885"/>
    <cellStyle name="Comma 3 13 6 2" xfId="2886"/>
    <cellStyle name="Comma 3 13 6 20" xfId="2887"/>
    <cellStyle name="Comma 3 13 6 21" xfId="2888"/>
    <cellStyle name="Comma 3 13 6 22" xfId="2889"/>
    <cellStyle name="Comma 3 13 6 3" xfId="2890"/>
    <cellStyle name="Comma 3 13 6 4" xfId="2891"/>
    <cellStyle name="Comma 3 13 6 5" xfId="2892"/>
    <cellStyle name="Comma 3 13 6 6" xfId="2893"/>
    <cellStyle name="Comma 3 13 6 7" xfId="2894"/>
    <cellStyle name="Comma 3 13 6 8" xfId="2895"/>
    <cellStyle name="Comma 3 13 6 9" xfId="2896"/>
    <cellStyle name="Comma 3 13 7" xfId="2897"/>
    <cellStyle name="Comma 3 13 7 10" xfId="2898"/>
    <cellStyle name="Comma 3 13 7 11" xfId="2899"/>
    <cellStyle name="Comma 3 13 7 12" xfId="2900"/>
    <cellStyle name="Comma 3 13 7 13" xfId="2901"/>
    <cellStyle name="Comma 3 13 7 14" xfId="2902"/>
    <cellStyle name="Comma 3 13 7 15" xfId="2903"/>
    <cellStyle name="Comma 3 13 7 16" xfId="2904"/>
    <cellStyle name="Comma 3 13 7 17" xfId="2905"/>
    <cellStyle name="Comma 3 13 7 18" xfId="2906"/>
    <cellStyle name="Comma 3 13 7 19" xfId="2907"/>
    <cellStyle name="Comma 3 13 7 2" xfId="2908"/>
    <cellStyle name="Comma 3 13 7 20" xfId="2909"/>
    <cellStyle name="Comma 3 13 7 21" xfId="2910"/>
    <cellStyle name="Comma 3 13 7 22" xfId="2911"/>
    <cellStyle name="Comma 3 13 7 3" xfId="2912"/>
    <cellStyle name="Comma 3 13 7 4" xfId="2913"/>
    <cellStyle name="Comma 3 13 7 5" xfId="2914"/>
    <cellStyle name="Comma 3 13 7 6" xfId="2915"/>
    <cellStyle name="Comma 3 13 7 7" xfId="2916"/>
    <cellStyle name="Comma 3 13 7 8" xfId="2917"/>
    <cellStyle name="Comma 3 13 7 9" xfId="2918"/>
    <cellStyle name="Comma 3 13 8" xfId="2919"/>
    <cellStyle name="Comma 3 13 9" xfId="2920"/>
    <cellStyle name="Comma 3 130" xfId="2921"/>
    <cellStyle name="Comma 3 131" xfId="2922"/>
    <cellStyle name="Comma 3 132" xfId="2923"/>
    <cellStyle name="Comma 3 133" xfId="2924"/>
    <cellStyle name="Comma 3 134" xfId="2925"/>
    <cellStyle name="Comma 3 14" xfId="2926"/>
    <cellStyle name="Comma 3 14 10" xfId="2927"/>
    <cellStyle name="Comma 3 14 11" xfId="2928"/>
    <cellStyle name="Comma 3 14 12" xfId="2929"/>
    <cellStyle name="Comma 3 14 13" xfId="2930"/>
    <cellStyle name="Comma 3 14 14" xfId="2931"/>
    <cellStyle name="Comma 3 14 15" xfId="2932"/>
    <cellStyle name="Comma 3 14 16" xfId="2933"/>
    <cellStyle name="Comma 3 14 17" xfId="2934"/>
    <cellStyle name="Comma 3 14 18" xfId="2935"/>
    <cellStyle name="Comma 3 14 19" xfId="2936"/>
    <cellStyle name="Comma 3 14 2" xfId="2937"/>
    <cellStyle name="Comma 3 14 2 10" xfId="2938"/>
    <cellStyle name="Comma 3 14 2 11" xfId="2939"/>
    <cellStyle name="Comma 3 14 2 12" xfId="2940"/>
    <cellStyle name="Comma 3 14 2 13" xfId="2941"/>
    <cellStyle name="Comma 3 14 2 14" xfId="2942"/>
    <cellStyle name="Comma 3 14 2 15" xfId="2943"/>
    <cellStyle name="Comma 3 14 2 16" xfId="2944"/>
    <cellStyle name="Comma 3 14 2 17" xfId="2945"/>
    <cellStyle name="Comma 3 14 2 18" xfId="2946"/>
    <cellStyle name="Comma 3 14 2 19" xfId="2947"/>
    <cellStyle name="Comma 3 14 2 2" xfId="2948"/>
    <cellStyle name="Comma 3 14 2 20" xfId="2949"/>
    <cellStyle name="Comma 3 14 2 21" xfId="2950"/>
    <cellStyle name="Comma 3 14 2 22" xfId="2951"/>
    <cellStyle name="Comma 3 14 2 3" xfId="2952"/>
    <cellStyle name="Comma 3 14 2 4" xfId="2953"/>
    <cellStyle name="Comma 3 14 2 5" xfId="2954"/>
    <cellStyle name="Comma 3 14 2 6" xfId="2955"/>
    <cellStyle name="Comma 3 14 2 7" xfId="2956"/>
    <cellStyle name="Comma 3 14 2 8" xfId="2957"/>
    <cellStyle name="Comma 3 14 2 9" xfId="2958"/>
    <cellStyle name="Comma 3 14 20" xfId="2959"/>
    <cellStyle name="Comma 3 14 21" xfId="2960"/>
    <cellStyle name="Comma 3 14 22" xfId="2961"/>
    <cellStyle name="Comma 3 14 23" xfId="2962"/>
    <cellStyle name="Comma 3 14 24" xfId="2963"/>
    <cellStyle name="Comma 3 14 25" xfId="2964"/>
    <cellStyle name="Comma 3 14 26" xfId="2965"/>
    <cellStyle name="Comma 3 14 27" xfId="2966"/>
    <cellStyle name="Comma 3 14 28" xfId="2967"/>
    <cellStyle name="Comma 3 14 3" xfId="2968"/>
    <cellStyle name="Comma 3 14 3 10" xfId="2969"/>
    <cellStyle name="Comma 3 14 3 11" xfId="2970"/>
    <cellStyle name="Comma 3 14 3 12" xfId="2971"/>
    <cellStyle name="Comma 3 14 3 13" xfId="2972"/>
    <cellStyle name="Comma 3 14 3 14" xfId="2973"/>
    <cellStyle name="Comma 3 14 3 15" xfId="2974"/>
    <cellStyle name="Comma 3 14 3 16" xfId="2975"/>
    <cellStyle name="Comma 3 14 3 17" xfId="2976"/>
    <cellStyle name="Comma 3 14 3 18" xfId="2977"/>
    <cellStyle name="Comma 3 14 3 19" xfId="2978"/>
    <cellStyle name="Comma 3 14 3 2" xfId="2979"/>
    <cellStyle name="Comma 3 14 3 20" xfId="2980"/>
    <cellStyle name="Comma 3 14 3 21" xfId="2981"/>
    <cellStyle name="Comma 3 14 3 22" xfId="2982"/>
    <cellStyle name="Comma 3 14 3 3" xfId="2983"/>
    <cellStyle name="Comma 3 14 3 4" xfId="2984"/>
    <cellStyle name="Comma 3 14 3 5" xfId="2985"/>
    <cellStyle name="Comma 3 14 3 6" xfId="2986"/>
    <cellStyle name="Comma 3 14 3 7" xfId="2987"/>
    <cellStyle name="Comma 3 14 3 8" xfId="2988"/>
    <cellStyle name="Comma 3 14 3 9" xfId="2989"/>
    <cellStyle name="Comma 3 14 4" xfId="2990"/>
    <cellStyle name="Comma 3 14 4 10" xfId="2991"/>
    <cellStyle name="Comma 3 14 4 11" xfId="2992"/>
    <cellStyle name="Comma 3 14 4 12" xfId="2993"/>
    <cellStyle name="Comma 3 14 4 13" xfId="2994"/>
    <cellStyle name="Comma 3 14 4 14" xfId="2995"/>
    <cellStyle name="Comma 3 14 4 15" xfId="2996"/>
    <cellStyle name="Comma 3 14 4 16" xfId="2997"/>
    <cellStyle name="Comma 3 14 4 17" xfId="2998"/>
    <cellStyle name="Comma 3 14 4 18" xfId="2999"/>
    <cellStyle name="Comma 3 14 4 19" xfId="3000"/>
    <cellStyle name="Comma 3 14 4 2" xfId="3001"/>
    <cellStyle name="Comma 3 14 4 20" xfId="3002"/>
    <cellStyle name="Comma 3 14 4 21" xfId="3003"/>
    <cellStyle name="Comma 3 14 4 22" xfId="3004"/>
    <cellStyle name="Comma 3 14 4 3" xfId="3005"/>
    <cellStyle name="Comma 3 14 4 4" xfId="3006"/>
    <cellStyle name="Comma 3 14 4 5" xfId="3007"/>
    <cellStyle name="Comma 3 14 4 6" xfId="3008"/>
    <cellStyle name="Comma 3 14 4 7" xfId="3009"/>
    <cellStyle name="Comma 3 14 4 8" xfId="3010"/>
    <cellStyle name="Comma 3 14 4 9" xfId="3011"/>
    <cellStyle name="Comma 3 14 5" xfId="3012"/>
    <cellStyle name="Comma 3 14 5 10" xfId="3013"/>
    <cellStyle name="Comma 3 14 5 11" xfId="3014"/>
    <cellStyle name="Comma 3 14 5 12" xfId="3015"/>
    <cellStyle name="Comma 3 14 5 13" xfId="3016"/>
    <cellStyle name="Comma 3 14 5 14" xfId="3017"/>
    <cellStyle name="Comma 3 14 5 15" xfId="3018"/>
    <cellStyle name="Comma 3 14 5 16" xfId="3019"/>
    <cellStyle name="Comma 3 14 5 17" xfId="3020"/>
    <cellStyle name="Comma 3 14 5 18" xfId="3021"/>
    <cellStyle name="Comma 3 14 5 19" xfId="3022"/>
    <cellStyle name="Comma 3 14 5 2" xfId="3023"/>
    <cellStyle name="Comma 3 14 5 20" xfId="3024"/>
    <cellStyle name="Comma 3 14 5 21" xfId="3025"/>
    <cellStyle name="Comma 3 14 5 22" xfId="3026"/>
    <cellStyle name="Comma 3 14 5 3" xfId="3027"/>
    <cellStyle name="Comma 3 14 5 4" xfId="3028"/>
    <cellStyle name="Comma 3 14 5 5" xfId="3029"/>
    <cellStyle name="Comma 3 14 5 6" xfId="3030"/>
    <cellStyle name="Comma 3 14 5 7" xfId="3031"/>
    <cellStyle name="Comma 3 14 5 8" xfId="3032"/>
    <cellStyle name="Comma 3 14 5 9" xfId="3033"/>
    <cellStyle name="Comma 3 14 6" xfId="3034"/>
    <cellStyle name="Comma 3 14 6 10" xfId="3035"/>
    <cellStyle name="Comma 3 14 6 11" xfId="3036"/>
    <cellStyle name="Comma 3 14 6 12" xfId="3037"/>
    <cellStyle name="Comma 3 14 6 13" xfId="3038"/>
    <cellStyle name="Comma 3 14 6 14" xfId="3039"/>
    <cellStyle name="Comma 3 14 6 15" xfId="3040"/>
    <cellStyle name="Comma 3 14 6 16" xfId="3041"/>
    <cellStyle name="Comma 3 14 6 17" xfId="3042"/>
    <cellStyle name="Comma 3 14 6 18" xfId="3043"/>
    <cellStyle name="Comma 3 14 6 19" xfId="3044"/>
    <cellStyle name="Comma 3 14 6 2" xfId="3045"/>
    <cellStyle name="Comma 3 14 6 20" xfId="3046"/>
    <cellStyle name="Comma 3 14 6 21" xfId="3047"/>
    <cellStyle name="Comma 3 14 6 22" xfId="3048"/>
    <cellStyle name="Comma 3 14 6 3" xfId="3049"/>
    <cellStyle name="Comma 3 14 6 4" xfId="3050"/>
    <cellStyle name="Comma 3 14 6 5" xfId="3051"/>
    <cellStyle name="Comma 3 14 6 6" xfId="3052"/>
    <cellStyle name="Comma 3 14 6 7" xfId="3053"/>
    <cellStyle name="Comma 3 14 6 8" xfId="3054"/>
    <cellStyle name="Comma 3 14 6 9" xfId="3055"/>
    <cellStyle name="Comma 3 14 7" xfId="3056"/>
    <cellStyle name="Comma 3 14 7 10" xfId="3057"/>
    <cellStyle name="Comma 3 14 7 11" xfId="3058"/>
    <cellStyle name="Comma 3 14 7 12" xfId="3059"/>
    <cellStyle name="Comma 3 14 7 13" xfId="3060"/>
    <cellStyle name="Comma 3 14 7 14" xfId="3061"/>
    <cellStyle name="Comma 3 14 7 15" xfId="3062"/>
    <cellStyle name="Comma 3 14 7 16" xfId="3063"/>
    <cellStyle name="Comma 3 14 7 17" xfId="3064"/>
    <cellStyle name="Comma 3 14 7 18" xfId="3065"/>
    <cellStyle name="Comma 3 14 7 19" xfId="3066"/>
    <cellStyle name="Comma 3 14 7 2" xfId="3067"/>
    <cellStyle name="Comma 3 14 7 20" xfId="3068"/>
    <cellStyle name="Comma 3 14 7 21" xfId="3069"/>
    <cellStyle name="Comma 3 14 7 22" xfId="3070"/>
    <cellStyle name="Comma 3 14 7 3" xfId="3071"/>
    <cellStyle name="Comma 3 14 7 4" xfId="3072"/>
    <cellStyle name="Comma 3 14 7 5" xfId="3073"/>
    <cellStyle name="Comma 3 14 7 6" xfId="3074"/>
    <cellStyle name="Comma 3 14 7 7" xfId="3075"/>
    <cellStyle name="Comma 3 14 7 8" xfId="3076"/>
    <cellStyle name="Comma 3 14 7 9" xfId="3077"/>
    <cellStyle name="Comma 3 14 8" xfId="3078"/>
    <cellStyle name="Comma 3 14 9" xfId="3079"/>
    <cellStyle name="Comma 3 15" xfId="3080"/>
    <cellStyle name="Comma 3 15 10" xfId="3081"/>
    <cellStyle name="Comma 3 15 11" xfId="3082"/>
    <cellStyle name="Comma 3 15 12" xfId="3083"/>
    <cellStyle name="Comma 3 15 13" xfId="3084"/>
    <cellStyle name="Comma 3 15 14" xfId="3085"/>
    <cellStyle name="Comma 3 15 15" xfId="3086"/>
    <cellStyle name="Comma 3 15 16" xfId="3087"/>
    <cellStyle name="Comma 3 15 17" xfId="3088"/>
    <cellStyle name="Comma 3 15 18" xfId="3089"/>
    <cellStyle name="Comma 3 15 19" xfId="3090"/>
    <cellStyle name="Comma 3 15 2" xfId="3091"/>
    <cellStyle name="Comma 3 15 2 10" xfId="3092"/>
    <cellStyle name="Comma 3 15 2 11" xfId="3093"/>
    <cellStyle name="Comma 3 15 2 12" xfId="3094"/>
    <cellStyle name="Comma 3 15 2 13" xfId="3095"/>
    <cellStyle name="Comma 3 15 2 14" xfId="3096"/>
    <cellStyle name="Comma 3 15 2 15" xfId="3097"/>
    <cellStyle name="Comma 3 15 2 16" xfId="3098"/>
    <cellStyle name="Comma 3 15 2 17" xfId="3099"/>
    <cellStyle name="Comma 3 15 2 18" xfId="3100"/>
    <cellStyle name="Comma 3 15 2 19" xfId="3101"/>
    <cellStyle name="Comma 3 15 2 2" xfId="3102"/>
    <cellStyle name="Comma 3 15 2 20" xfId="3103"/>
    <cellStyle name="Comma 3 15 2 21" xfId="3104"/>
    <cellStyle name="Comma 3 15 2 22" xfId="3105"/>
    <cellStyle name="Comma 3 15 2 3" xfId="3106"/>
    <cellStyle name="Comma 3 15 2 4" xfId="3107"/>
    <cellStyle name="Comma 3 15 2 5" xfId="3108"/>
    <cellStyle name="Comma 3 15 2 6" xfId="3109"/>
    <cellStyle name="Comma 3 15 2 7" xfId="3110"/>
    <cellStyle name="Comma 3 15 2 8" xfId="3111"/>
    <cellStyle name="Comma 3 15 2 9" xfId="3112"/>
    <cellStyle name="Comma 3 15 20" xfId="3113"/>
    <cellStyle name="Comma 3 15 21" xfId="3114"/>
    <cellStyle name="Comma 3 15 22" xfId="3115"/>
    <cellStyle name="Comma 3 15 23" xfId="3116"/>
    <cellStyle name="Comma 3 15 24" xfId="3117"/>
    <cellStyle name="Comma 3 15 25" xfId="3118"/>
    <cellStyle name="Comma 3 15 26" xfId="3119"/>
    <cellStyle name="Comma 3 15 27" xfId="3120"/>
    <cellStyle name="Comma 3 15 28" xfId="3121"/>
    <cellStyle name="Comma 3 15 3" xfId="3122"/>
    <cellStyle name="Comma 3 15 3 10" xfId="3123"/>
    <cellStyle name="Comma 3 15 3 11" xfId="3124"/>
    <cellStyle name="Comma 3 15 3 12" xfId="3125"/>
    <cellStyle name="Comma 3 15 3 13" xfId="3126"/>
    <cellStyle name="Comma 3 15 3 14" xfId="3127"/>
    <cellStyle name="Comma 3 15 3 15" xfId="3128"/>
    <cellStyle name="Comma 3 15 3 16" xfId="3129"/>
    <cellStyle name="Comma 3 15 3 17" xfId="3130"/>
    <cellStyle name="Comma 3 15 3 18" xfId="3131"/>
    <cellStyle name="Comma 3 15 3 19" xfId="3132"/>
    <cellStyle name="Comma 3 15 3 2" xfId="3133"/>
    <cellStyle name="Comma 3 15 3 20" xfId="3134"/>
    <cellStyle name="Comma 3 15 3 21" xfId="3135"/>
    <cellStyle name="Comma 3 15 3 22" xfId="3136"/>
    <cellStyle name="Comma 3 15 3 3" xfId="3137"/>
    <cellStyle name="Comma 3 15 3 4" xfId="3138"/>
    <cellStyle name="Comma 3 15 3 5" xfId="3139"/>
    <cellStyle name="Comma 3 15 3 6" xfId="3140"/>
    <cellStyle name="Comma 3 15 3 7" xfId="3141"/>
    <cellStyle name="Comma 3 15 3 8" xfId="3142"/>
    <cellStyle name="Comma 3 15 3 9" xfId="3143"/>
    <cellStyle name="Comma 3 15 4" xfId="3144"/>
    <cellStyle name="Comma 3 15 4 10" xfId="3145"/>
    <cellStyle name="Comma 3 15 4 11" xfId="3146"/>
    <cellStyle name="Comma 3 15 4 12" xfId="3147"/>
    <cellStyle name="Comma 3 15 4 13" xfId="3148"/>
    <cellStyle name="Comma 3 15 4 14" xfId="3149"/>
    <cellStyle name="Comma 3 15 4 15" xfId="3150"/>
    <cellStyle name="Comma 3 15 4 16" xfId="3151"/>
    <cellStyle name="Comma 3 15 4 17" xfId="3152"/>
    <cellStyle name="Comma 3 15 4 18" xfId="3153"/>
    <cellStyle name="Comma 3 15 4 19" xfId="3154"/>
    <cellStyle name="Comma 3 15 4 2" xfId="3155"/>
    <cellStyle name="Comma 3 15 4 20" xfId="3156"/>
    <cellStyle name="Comma 3 15 4 21" xfId="3157"/>
    <cellStyle name="Comma 3 15 4 22" xfId="3158"/>
    <cellStyle name="Comma 3 15 4 3" xfId="3159"/>
    <cellStyle name="Comma 3 15 4 4" xfId="3160"/>
    <cellStyle name="Comma 3 15 4 5" xfId="3161"/>
    <cellStyle name="Comma 3 15 4 6" xfId="3162"/>
    <cellStyle name="Comma 3 15 4 7" xfId="3163"/>
    <cellStyle name="Comma 3 15 4 8" xfId="3164"/>
    <cellStyle name="Comma 3 15 4 9" xfId="3165"/>
    <cellStyle name="Comma 3 15 5" xfId="3166"/>
    <cellStyle name="Comma 3 15 5 10" xfId="3167"/>
    <cellStyle name="Comma 3 15 5 11" xfId="3168"/>
    <cellStyle name="Comma 3 15 5 12" xfId="3169"/>
    <cellStyle name="Comma 3 15 5 13" xfId="3170"/>
    <cellStyle name="Comma 3 15 5 14" xfId="3171"/>
    <cellStyle name="Comma 3 15 5 15" xfId="3172"/>
    <cellStyle name="Comma 3 15 5 16" xfId="3173"/>
    <cellStyle name="Comma 3 15 5 17" xfId="3174"/>
    <cellStyle name="Comma 3 15 5 18" xfId="3175"/>
    <cellStyle name="Comma 3 15 5 19" xfId="3176"/>
    <cellStyle name="Comma 3 15 5 2" xfId="3177"/>
    <cellStyle name="Comma 3 15 5 20" xfId="3178"/>
    <cellStyle name="Comma 3 15 5 21" xfId="3179"/>
    <cellStyle name="Comma 3 15 5 22" xfId="3180"/>
    <cellStyle name="Comma 3 15 5 3" xfId="3181"/>
    <cellStyle name="Comma 3 15 5 4" xfId="3182"/>
    <cellStyle name="Comma 3 15 5 5" xfId="3183"/>
    <cellStyle name="Comma 3 15 5 6" xfId="3184"/>
    <cellStyle name="Comma 3 15 5 7" xfId="3185"/>
    <cellStyle name="Comma 3 15 5 8" xfId="3186"/>
    <cellStyle name="Comma 3 15 5 9" xfId="3187"/>
    <cellStyle name="Comma 3 15 6" xfId="3188"/>
    <cellStyle name="Comma 3 15 6 10" xfId="3189"/>
    <cellStyle name="Comma 3 15 6 11" xfId="3190"/>
    <cellStyle name="Comma 3 15 6 12" xfId="3191"/>
    <cellStyle name="Comma 3 15 6 13" xfId="3192"/>
    <cellStyle name="Comma 3 15 6 14" xfId="3193"/>
    <cellStyle name="Comma 3 15 6 15" xfId="3194"/>
    <cellStyle name="Comma 3 15 6 16" xfId="3195"/>
    <cellStyle name="Comma 3 15 6 17" xfId="3196"/>
    <cellStyle name="Comma 3 15 6 18" xfId="3197"/>
    <cellStyle name="Comma 3 15 6 19" xfId="3198"/>
    <cellStyle name="Comma 3 15 6 2" xfId="3199"/>
    <cellStyle name="Comma 3 15 6 20" xfId="3200"/>
    <cellStyle name="Comma 3 15 6 21" xfId="3201"/>
    <cellStyle name="Comma 3 15 6 22" xfId="3202"/>
    <cellStyle name="Comma 3 15 6 3" xfId="3203"/>
    <cellStyle name="Comma 3 15 6 4" xfId="3204"/>
    <cellStyle name="Comma 3 15 6 5" xfId="3205"/>
    <cellStyle name="Comma 3 15 6 6" xfId="3206"/>
    <cellStyle name="Comma 3 15 6 7" xfId="3207"/>
    <cellStyle name="Comma 3 15 6 8" xfId="3208"/>
    <cellStyle name="Comma 3 15 6 9" xfId="3209"/>
    <cellStyle name="Comma 3 15 7" xfId="3210"/>
    <cellStyle name="Comma 3 15 7 10" xfId="3211"/>
    <cellStyle name="Comma 3 15 7 11" xfId="3212"/>
    <cellStyle name="Comma 3 15 7 12" xfId="3213"/>
    <cellStyle name="Comma 3 15 7 13" xfId="3214"/>
    <cellStyle name="Comma 3 15 7 14" xfId="3215"/>
    <cellStyle name="Comma 3 15 7 15" xfId="3216"/>
    <cellStyle name="Comma 3 15 7 16" xfId="3217"/>
    <cellStyle name="Comma 3 15 7 17" xfId="3218"/>
    <cellStyle name="Comma 3 15 7 18" xfId="3219"/>
    <cellStyle name="Comma 3 15 7 19" xfId="3220"/>
    <cellStyle name="Comma 3 15 7 2" xfId="3221"/>
    <cellStyle name="Comma 3 15 7 20" xfId="3222"/>
    <cellStyle name="Comma 3 15 7 21" xfId="3223"/>
    <cellStyle name="Comma 3 15 7 22" xfId="3224"/>
    <cellStyle name="Comma 3 15 7 3" xfId="3225"/>
    <cellStyle name="Comma 3 15 7 4" xfId="3226"/>
    <cellStyle name="Comma 3 15 7 5" xfId="3227"/>
    <cellStyle name="Comma 3 15 7 6" xfId="3228"/>
    <cellStyle name="Comma 3 15 7 7" xfId="3229"/>
    <cellStyle name="Comma 3 15 7 8" xfId="3230"/>
    <cellStyle name="Comma 3 15 7 9" xfId="3231"/>
    <cellStyle name="Comma 3 15 8" xfId="3232"/>
    <cellStyle name="Comma 3 15 9" xfId="3233"/>
    <cellStyle name="Comma 3 16" xfId="3234"/>
    <cellStyle name="Comma 3 16 10" xfId="3235"/>
    <cellStyle name="Comma 3 16 11" xfId="3236"/>
    <cellStyle name="Comma 3 16 12" xfId="3237"/>
    <cellStyle name="Comma 3 16 13" xfId="3238"/>
    <cellStyle name="Comma 3 16 14" xfId="3239"/>
    <cellStyle name="Comma 3 16 15" xfId="3240"/>
    <cellStyle name="Comma 3 16 16" xfId="3241"/>
    <cellStyle name="Comma 3 16 17" xfId="3242"/>
    <cellStyle name="Comma 3 16 18" xfId="3243"/>
    <cellStyle name="Comma 3 16 19" xfId="3244"/>
    <cellStyle name="Comma 3 16 2" xfId="3245"/>
    <cellStyle name="Comma 3 16 2 10" xfId="3246"/>
    <cellStyle name="Comma 3 16 2 11" xfId="3247"/>
    <cellStyle name="Comma 3 16 2 12" xfId="3248"/>
    <cellStyle name="Comma 3 16 2 13" xfId="3249"/>
    <cellStyle name="Comma 3 16 2 14" xfId="3250"/>
    <cellStyle name="Comma 3 16 2 15" xfId="3251"/>
    <cellStyle name="Comma 3 16 2 16" xfId="3252"/>
    <cellStyle name="Comma 3 16 2 17" xfId="3253"/>
    <cellStyle name="Comma 3 16 2 18" xfId="3254"/>
    <cellStyle name="Comma 3 16 2 19" xfId="3255"/>
    <cellStyle name="Comma 3 16 2 2" xfId="3256"/>
    <cellStyle name="Comma 3 16 2 20" xfId="3257"/>
    <cellStyle name="Comma 3 16 2 21" xfId="3258"/>
    <cellStyle name="Comma 3 16 2 22" xfId="3259"/>
    <cellStyle name="Comma 3 16 2 3" xfId="3260"/>
    <cellStyle name="Comma 3 16 2 4" xfId="3261"/>
    <cellStyle name="Comma 3 16 2 5" xfId="3262"/>
    <cellStyle name="Comma 3 16 2 6" xfId="3263"/>
    <cellStyle name="Comma 3 16 2 7" xfId="3264"/>
    <cellStyle name="Comma 3 16 2 8" xfId="3265"/>
    <cellStyle name="Comma 3 16 2 9" xfId="3266"/>
    <cellStyle name="Comma 3 16 20" xfId="3267"/>
    <cellStyle name="Comma 3 16 21" xfId="3268"/>
    <cellStyle name="Comma 3 16 22" xfId="3269"/>
    <cellStyle name="Comma 3 16 23" xfId="3270"/>
    <cellStyle name="Comma 3 16 24" xfId="3271"/>
    <cellStyle name="Comma 3 16 25" xfId="3272"/>
    <cellStyle name="Comma 3 16 26" xfId="3273"/>
    <cellStyle name="Comma 3 16 27" xfId="3274"/>
    <cellStyle name="Comma 3 16 28" xfId="3275"/>
    <cellStyle name="Comma 3 16 3" xfId="3276"/>
    <cellStyle name="Comma 3 16 3 10" xfId="3277"/>
    <cellStyle name="Comma 3 16 3 11" xfId="3278"/>
    <cellStyle name="Comma 3 16 3 12" xfId="3279"/>
    <cellStyle name="Comma 3 16 3 13" xfId="3280"/>
    <cellStyle name="Comma 3 16 3 14" xfId="3281"/>
    <cellStyle name="Comma 3 16 3 15" xfId="3282"/>
    <cellStyle name="Comma 3 16 3 16" xfId="3283"/>
    <cellStyle name="Comma 3 16 3 17" xfId="3284"/>
    <cellStyle name="Comma 3 16 3 18" xfId="3285"/>
    <cellStyle name="Comma 3 16 3 19" xfId="3286"/>
    <cellStyle name="Comma 3 16 3 2" xfId="3287"/>
    <cellStyle name="Comma 3 16 3 20" xfId="3288"/>
    <cellStyle name="Comma 3 16 3 21" xfId="3289"/>
    <cellStyle name="Comma 3 16 3 22" xfId="3290"/>
    <cellStyle name="Comma 3 16 3 3" xfId="3291"/>
    <cellStyle name="Comma 3 16 3 4" xfId="3292"/>
    <cellStyle name="Comma 3 16 3 5" xfId="3293"/>
    <cellStyle name="Comma 3 16 3 6" xfId="3294"/>
    <cellStyle name="Comma 3 16 3 7" xfId="3295"/>
    <cellStyle name="Comma 3 16 3 8" xfId="3296"/>
    <cellStyle name="Comma 3 16 3 9" xfId="3297"/>
    <cellStyle name="Comma 3 16 4" xfId="3298"/>
    <cellStyle name="Comma 3 16 4 10" xfId="3299"/>
    <cellStyle name="Comma 3 16 4 11" xfId="3300"/>
    <cellStyle name="Comma 3 16 4 12" xfId="3301"/>
    <cellStyle name="Comma 3 16 4 13" xfId="3302"/>
    <cellStyle name="Comma 3 16 4 14" xfId="3303"/>
    <cellStyle name="Comma 3 16 4 15" xfId="3304"/>
    <cellStyle name="Comma 3 16 4 16" xfId="3305"/>
    <cellStyle name="Comma 3 16 4 17" xfId="3306"/>
    <cellStyle name="Comma 3 16 4 18" xfId="3307"/>
    <cellStyle name="Comma 3 16 4 19" xfId="3308"/>
    <cellStyle name="Comma 3 16 4 2" xfId="3309"/>
    <cellStyle name="Comma 3 16 4 20" xfId="3310"/>
    <cellStyle name="Comma 3 16 4 21" xfId="3311"/>
    <cellStyle name="Comma 3 16 4 22" xfId="3312"/>
    <cellStyle name="Comma 3 16 4 3" xfId="3313"/>
    <cellStyle name="Comma 3 16 4 4" xfId="3314"/>
    <cellStyle name="Comma 3 16 4 5" xfId="3315"/>
    <cellStyle name="Comma 3 16 4 6" xfId="3316"/>
    <cellStyle name="Comma 3 16 4 7" xfId="3317"/>
    <cellStyle name="Comma 3 16 4 8" xfId="3318"/>
    <cellStyle name="Comma 3 16 4 9" xfId="3319"/>
    <cellStyle name="Comma 3 16 5" xfId="3320"/>
    <cellStyle name="Comma 3 16 5 10" xfId="3321"/>
    <cellStyle name="Comma 3 16 5 11" xfId="3322"/>
    <cellStyle name="Comma 3 16 5 12" xfId="3323"/>
    <cellStyle name="Comma 3 16 5 13" xfId="3324"/>
    <cellStyle name="Comma 3 16 5 14" xfId="3325"/>
    <cellStyle name="Comma 3 16 5 15" xfId="3326"/>
    <cellStyle name="Comma 3 16 5 16" xfId="3327"/>
    <cellStyle name="Comma 3 16 5 17" xfId="3328"/>
    <cellStyle name="Comma 3 16 5 18" xfId="3329"/>
    <cellStyle name="Comma 3 16 5 19" xfId="3330"/>
    <cellStyle name="Comma 3 16 5 2" xfId="3331"/>
    <cellStyle name="Comma 3 16 5 20" xfId="3332"/>
    <cellStyle name="Comma 3 16 5 21" xfId="3333"/>
    <cellStyle name="Comma 3 16 5 22" xfId="3334"/>
    <cellStyle name="Comma 3 16 5 3" xfId="3335"/>
    <cellStyle name="Comma 3 16 5 4" xfId="3336"/>
    <cellStyle name="Comma 3 16 5 5" xfId="3337"/>
    <cellStyle name="Comma 3 16 5 6" xfId="3338"/>
    <cellStyle name="Comma 3 16 5 7" xfId="3339"/>
    <cellStyle name="Comma 3 16 5 8" xfId="3340"/>
    <cellStyle name="Comma 3 16 5 9" xfId="3341"/>
    <cellStyle name="Comma 3 16 6" xfId="3342"/>
    <cellStyle name="Comma 3 16 6 10" xfId="3343"/>
    <cellStyle name="Comma 3 16 6 11" xfId="3344"/>
    <cellStyle name="Comma 3 16 6 12" xfId="3345"/>
    <cellStyle name="Comma 3 16 6 13" xfId="3346"/>
    <cellStyle name="Comma 3 16 6 14" xfId="3347"/>
    <cellStyle name="Comma 3 16 6 15" xfId="3348"/>
    <cellStyle name="Comma 3 16 6 16" xfId="3349"/>
    <cellStyle name="Comma 3 16 6 17" xfId="3350"/>
    <cellStyle name="Comma 3 16 6 18" xfId="3351"/>
    <cellStyle name="Comma 3 16 6 19" xfId="3352"/>
    <cellStyle name="Comma 3 16 6 2" xfId="3353"/>
    <cellStyle name="Comma 3 16 6 20" xfId="3354"/>
    <cellStyle name="Comma 3 16 6 21" xfId="3355"/>
    <cellStyle name="Comma 3 16 6 22" xfId="3356"/>
    <cellStyle name="Comma 3 16 6 3" xfId="3357"/>
    <cellStyle name="Comma 3 16 6 4" xfId="3358"/>
    <cellStyle name="Comma 3 16 6 5" xfId="3359"/>
    <cellStyle name="Comma 3 16 6 6" xfId="3360"/>
    <cellStyle name="Comma 3 16 6 7" xfId="3361"/>
    <cellStyle name="Comma 3 16 6 8" xfId="3362"/>
    <cellStyle name="Comma 3 16 6 9" xfId="3363"/>
    <cellStyle name="Comma 3 16 7" xfId="3364"/>
    <cellStyle name="Comma 3 16 7 10" xfId="3365"/>
    <cellStyle name="Comma 3 16 7 11" xfId="3366"/>
    <cellStyle name="Comma 3 16 7 12" xfId="3367"/>
    <cellStyle name="Comma 3 16 7 13" xfId="3368"/>
    <cellStyle name="Comma 3 16 7 14" xfId="3369"/>
    <cellStyle name="Comma 3 16 7 15" xfId="3370"/>
    <cellStyle name="Comma 3 16 7 16" xfId="3371"/>
    <cellStyle name="Comma 3 16 7 17" xfId="3372"/>
    <cellStyle name="Comma 3 16 7 18" xfId="3373"/>
    <cellStyle name="Comma 3 16 7 19" xfId="3374"/>
    <cellStyle name="Comma 3 16 7 2" xfId="3375"/>
    <cellStyle name="Comma 3 16 7 20" xfId="3376"/>
    <cellStyle name="Comma 3 16 7 21" xfId="3377"/>
    <cellStyle name="Comma 3 16 7 22" xfId="3378"/>
    <cellStyle name="Comma 3 16 7 3" xfId="3379"/>
    <cellStyle name="Comma 3 16 7 4" xfId="3380"/>
    <cellStyle name="Comma 3 16 7 5" xfId="3381"/>
    <cellStyle name="Comma 3 16 7 6" xfId="3382"/>
    <cellStyle name="Comma 3 16 7 7" xfId="3383"/>
    <cellStyle name="Comma 3 16 7 8" xfId="3384"/>
    <cellStyle name="Comma 3 16 7 9" xfId="3385"/>
    <cellStyle name="Comma 3 16 8" xfId="3386"/>
    <cellStyle name="Comma 3 16 9" xfId="3387"/>
    <cellStyle name="Comma 3 17" xfId="3388"/>
    <cellStyle name="Comma 3 17 10" xfId="3389"/>
    <cellStyle name="Comma 3 17 11" xfId="3390"/>
    <cellStyle name="Comma 3 17 12" xfId="3391"/>
    <cellStyle name="Comma 3 17 13" xfId="3392"/>
    <cellStyle name="Comma 3 17 14" xfId="3393"/>
    <cellStyle name="Comma 3 17 15" xfId="3394"/>
    <cellStyle name="Comma 3 17 16" xfId="3395"/>
    <cellStyle name="Comma 3 17 17" xfId="3396"/>
    <cellStyle name="Comma 3 17 18" xfId="3397"/>
    <cellStyle name="Comma 3 17 19" xfId="3398"/>
    <cellStyle name="Comma 3 17 2" xfId="3399"/>
    <cellStyle name="Comma 3 17 20" xfId="3400"/>
    <cellStyle name="Comma 3 17 21" xfId="3401"/>
    <cellStyle name="Comma 3 17 22" xfId="3402"/>
    <cellStyle name="Comma 3 17 3" xfId="3403"/>
    <cellStyle name="Comma 3 17 4" xfId="3404"/>
    <cellStyle name="Comma 3 17 5" xfId="3405"/>
    <cellStyle name="Comma 3 17 6" xfId="3406"/>
    <cellStyle name="Comma 3 17 7" xfId="3407"/>
    <cellStyle name="Comma 3 17 8" xfId="3408"/>
    <cellStyle name="Comma 3 17 9" xfId="3409"/>
    <cellStyle name="Comma 3 18" xfId="3410"/>
    <cellStyle name="Comma 3 19" xfId="3411"/>
    <cellStyle name="Comma 3 2" xfId="91"/>
    <cellStyle name="Comma 3 2 10" xfId="3412"/>
    <cellStyle name="Comma 3 2 100" xfId="3413"/>
    <cellStyle name="Comma 3 2 101" xfId="3414"/>
    <cellStyle name="Comma 3 2 101 2" xfId="3415"/>
    <cellStyle name="Comma 3 2 101 2 2" xfId="3416"/>
    <cellStyle name="Comma 3 2 101 3" xfId="3417"/>
    <cellStyle name="Comma 3 2 102" xfId="3418"/>
    <cellStyle name="Comma 3 2 102 2" xfId="3419"/>
    <cellStyle name="Comma 3 2 103" xfId="3420"/>
    <cellStyle name="Comma 3 2 104" xfId="3421"/>
    <cellStyle name="Comma 3 2 105" xfId="3422"/>
    <cellStyle name="Comma 3 2 106" xfId="3423"/>
    <cellStyle name="Comma 3 2 107" xfId="3424"/>
    <cellStyle name="Comma 3 2 108" xfId="3425"/>
    <cellStyle name="Comma 3 2 109" xfId="3426"/>
    <cellStyle name="Comma 3 2 11" xfId="3427"/>
    <cellStyle name="Comma 3 2 110" xfId="3428"/>
    <cellStyle name="Comma 3 2 111" xfId="3429"/>
    <cellStyle name="Comma 3 2 112" xfId="3430"/>
    <cellStyle name="Comma 3 2 113" xfId="3431"/>
    <cellStyle name="Comma 3 2 114" xfId="3432"/>
    <cellStyle name="Comma 3 2 115" xfId="3433"/>
    <cellStyle name="Comma 3 2 116" xfId="3434"/>
    <cellStyle name="Comma 3 2 117" xfId="3435"/>
    <cellStyle name="Comma 3 2 118" xfId="3436"/>
    <cellStyle name="Comma 3 2 119" xfId="3437"/>
    <cellStyle name="Comma 3 2 12" xfId="3438"/>
    <cellStyle name="Comma 3 2 120" xfId="3439"/>
    <cellStyle name="Comma 3 2 121" xfId="3440"/>
    <cellStyle name="Comma 3 2 122" xfId="3441"/>
    <cellStyle name="Comma 3 2 123" xfId="3442"/>
    <cellStyle name="Comma 3 2 124" xfId="3443"/>
    <cellStyle name="Comma 3 2 125" xfId="3444"/>
    <cellStyle name="Comma 3 2 126" xfId="3445"/>
    <cellStyle name="Comma 3 2 13" xfId="3446"/>
    <cellStyle name="Comma 3 2 14" xfId="3447"/>
    <cellStyle name="Comma 3 2 15" xfId="3448"/>
    <cellStyle name="Comma 3 2 16" xfId="3449"/>
    <cellStyle name="Comma 3 2 17" xfId="3450"/>
    <cellStyle name="Comma 3 2 18" xfId="3451"/>
    <cellStyle name="Comma 3 2 19" xfId="3452"/>
    <cellStyle name="Comma 3 2 2" xfId="92"/>
    <cellStyle name="Comma 3 2 2 10" xfId="3453"/>
    <cellStyle name="Comma 3 2 2 100" xfId="3454"/>
    <cellStyle name="Comma 3 2 2 101" xfId="3455"/>
    <cellStyle name="Comma 3 2 2 102" xfId="3456"/>
    <cellStyle name="Comma 3 2 2 103" xfId="3457"/>
    <cellStyle name="Comma 3 2 2 104" xfId="3458"/>
    <cellStyle name="Comma 3 2 2 105" xfId="3459"/>
    <cellStyle name="Comma 3 2 2 106" xfId="3460"/>
    <cellStyle name="Comma 3 2 2 107" xfId="3461"/>
    <cellStyle name="Comma 3 2 2 108" xfId="3462"/>
    <cellStyle name="Comma 3 2 2 109" xfId="3463"/>
    <cellStyle name="Comma 3 2 2 11" xfId="3464"/>
    <cellStyle name="Comma 3 2 2 12" xfId="3465"/>
    <cellStyle name="Comma 3 2 2 13" xfId="3466"/>
    <cellStyle name="Comma 3 2 2 14" xfId="3467"/>
    <cellStyle name="Comma 3 2 2 15" xfId="3468"/>
    <cellStyle name="Comma 3 2 2 16" xfId="3469"/>
    <cellStyle name="Comma 3 2 2 17" xfId="3470"/>
    <cellStyle name="Comma 3 2 2 18" xfId="3471"/>
    <cellStyle name="Comma 3 2 2 19" xfId="3472"/>
    <cellStyle name="Comma 3 2 2 2" xfId="198"/>
    <cellStyle name="Comma 3 2 2 2 10" xfId="3473"/>
    <cellStyle name="Comma 3 2 2 2 10 10" xfId="3474"/>
    <cellStyle name="Comma 3 2 2 2 10 11" xfId="3475"/>
    <cellStyle name="Comma 3 2 2 2 10 12" xfId="3476"/>
    <cellStyle name="Comma 3 2 2 2 10 13" xfId="3477"/>
    <cellStyle name="Comma 3 2 2 2 10 14" xfId="3478"/>
    <cellStyle name="Comma 3 2 2 2 10 15" xfId="3479"/>
    <cellStyle name="Comma 3 2 2 2 10 16" xfId="3480"/>
    <cellStyle name="Comma 3 2 2 2 10 17" xfId="3481"/>
    <cellStyle name="Comma 3 2 2 2 10 18" xfId="3482"/>
    <cellStyle name="Comma 3 2 2 2 10 19" xfId="3483"/>
    <cellStyle name="Comma 3 2 2 2 10 2" xfId="3484"/>
    <cellStyle name="Comma 3 2 2 2 10 20" xfId="3485"/>
    <cellStyle name="Comma 3 2 2 2 10 21" xfId="3486"/>
    <cellStyle name="Comma 3 2 2 2 10 22" xfId="3487"/>
    <cellStyle name="Comma 3 2 2 2 10 3" xfId="3488"/>
    <cellStyle name="Comma 3 2 2 2 10 4" xfId="3489"/>
    <cellStyle name="Comma 3 2 2 2 10 5" xfId="3490"/>
    <cellStyle name="Comma 3 2 2 2 10 6" xfId="3491"/>
    <cellStyle name="Comma 3 2 2 2 10 7" xfId="3492"/>
    <cellStyle name="Comma 3 2 2 2 10 8" xfId="3493"/>
    <cellStyle name="Comma 3 2 2 2 10 9" xfId="3494"/>
    <cellStyle name="Comma 3 2 2 2 100" xfId="3495"/>
    <cellStyle name="Comma 3 2 2 2 101" xfId="3496"/>
    <cellStyle name="Comma 3 2 2 2 102" xfId="3497"/>
    <cellStyle name="Comma 3 2 2 2 103" xfId="3498"/>
    <cellStyle name="Comma 3 2 2 2 11" xfId="3499"/>
    <cellStyle name="Comma 3 2 2 2 11 10" xfId="3500"/>
    <cellStyle name="Comma 3 2 2 2 11 11" xfId="3501"/>
    <cellStyle name="Comma 3 2 2 2 11 12" xfId="3502"/>
    <cellStyle name="Comma 3 2 2 2 11 13" xfId="3503"/>
    <cellStyle name="Comma 3 2 2 2 11 14" xfId="3504"/>
    <cellStyle name="Comma 3 2 2 2 11 15" xfId="3505"/>
    <cellStyle name="Comma 3 2 2 2 11 16" xfId="3506"/>
    <cellStyle name="Comma 3 2 2 2 11 17" xfId="3507"/>
    <cellStyle name="Comma 3 2 2 2 11 18" xfId="3508"/>
    <cellStyle name="Comma 3 2 2 2 11 19" xfId="3509"/>
    <cellStyle name="Comma 3 2 2 2 11 2" xfId="3510"/>
    <cellStyle name="Comma 3 2 2 2 11 20" xfId="3511"/>
    <cellStyle name="Comma 3 2 2 2 11 21" xfId="3512"/>
    <cellStyle name="Comma 3 2 2 2 11 22" xfId="3513"/>
    <cellStyle name="Comma 3 2 2 2 11 3" xfId="3514"/>
    <cellStyle name="Comma 3 2 2 2 11 4" xfId="3515"/>
    <cellStyle name="Comma 3 2 2 2 11 5" xfId="3516"/>
    <cellStyle name="Comma 3 2 2 2 11 6" xfId="3517"/>
    <cellStyle name="Comma 3 2 2 2 11 7" xfId="3518"/>
    <cellStyle name="Comma 3 2 2 2 11 8" xfId="3519"/>
    <cellStyle name="Comma 3 2 2 2 11 9" xfId="3520"/>
    <cellStyle name="Comma 3 2 2 2 12" xfId="3521"/>
    <cellStyle name="Comma 3 2 2 2 12 10" xfId="3522"/>
    <cellStyle name="Comma 3 2 2 2 12 11" xfId="3523"/>
    <cellStyle name="Comma 3 2 2 2 12 12" xfId="3524"/>
    <cellStyle name="Comma 3 2 2 2 12 13" xfId="3525"/>
    <cellStyle name="Comma 3 2 2 2 12 14" xfId="3526"/>
    <cellStyle name="Comma 3 2 2 2 12 15" xfId="3527"/>
    <cellStyle name="Comma 3 2 2 2 12 16" xfId="3528"/>
    <cellStyle name="Comma 3 2 2 2 12 17" xfId="3529"/>
    <cellStyle name="Comma 3 2 2 2 12 18" xfId="3530"/>
    <cellStyle name="Comma 3 2 2 2 12 19" xfId="3531"/>
    <cellStyle name="Comma 3 2 2 2 12 2" xfId="3532"/>
    <cellStyle name="Comma 3 2 2 2 12 20" xfId="3533"/>
    <cellStyle name="Comma 3 2 2 2 12 21" xfId="3534"/>
    <cellStyle name="Comma 3 2 2 2 12 22" xfId="3535"/>
    <cellStyle name="Comma 3 2 2 2 12 3" xfId="3536"/>
    <cellStyle name="Comma 3 2 2 2 12 4" xfId="3537"/>
    <cellStyle name="Comma 3 2 2 2 12 5" xfId="3538"/>
    <cellStyle name="Comma 3 2 2 2 12 6" xfId="3539"/>
    <cellStyle name="Comma 3 2 2 2 12 7" xfId="3540"/>
    <cellStyle name="Comma 3 2 2 2 12 8" xfId="3541"/>
    <cellStyle name="Comma 3 2 2 2 12 9" xfId="3542"/>
    <cellStyle name="Comma 3 2 2 2 13" xfId="3543"/>
    <cellStyle name="Comma 3 2 2 2 13 10" xfId="3544"/>
    <cellStyle name="Comma 3 2 2 2 13 11" xfId="3545"/>
    <cellStyle name="Comma 3 2 2 2 13 12" xfId="3546"/>
    <cellStyle name="Comma 3 2 2 2 13 13" xfId="3547"/>
    <cellStyle name="Comma 3 2 2 2 13 14" xfId="3548"/>
    <cellStyle name="Comma 3 2 2 2 13 15" xfId="3549"/>
    <cellStyle name="Comma 3 2 2 2 13 16" xfId="3550"/>
    <cellStyle name="Comma 3 2 2 2 13 17" xfId="3551"/>
    <cellStyle name="Comma 3 2 2 2 13 18" xfId="3552"/>
    <cellStyle name="Comma 3 2 2 2 13 19" xfId="3553"/>
    <cellStyle name="Comma 3 2 2 2 13 2" xfId="3554"/>
    <cellStyle name="Comma 3 2 2 2 13 20" xfId="3555"/>
    <cellStyle name="Comma 3 2 2 2 13 21" xfId="3556"/>
    <cellStyle name="Comma 3 2 2 2 13 22" xfId="3557"/>
    <cellStyle name="Comma 3 2 2 2 13 3" xfId="3558"/>
    <cellStyle name="Comma 3 2 2 2 13 4" xfId="3559"/>
    <cellStyle name="Comma 3 2 2 2 13 5" xfId="3560"/>
    <cellStyle name="Comma 3 2 2 2 13 6" xfId="3561"/>
    <cellStyle name="Comma 3 2 2 2 13 7" xfId="3562"/>
    <cellStyle name="Comma 3 2 2 2 13 8" xfId="3563"/>
    <cellStyle name="Comma 3 2 2 2 13 9" xfId="3564"/>
    <cellStyle name="Comma 3 2 2 2 14" xfId="3565"/>
    <cellStyle name="Comma 3 2 2 2 14 10" xfId="3566"/>
    <cellStyle name="Comma 3 2 2 2 14 11" xfId="3567"/>
    <cellStyle name="Comma 3 2 2 2 14 12" xfId="3568"/>
    <cellStyle name="Comma 3 2 2 2 14 13" xfId="3569"/>
    <cellStyle name="Comma 3 2 2 2 14 14" xfId="3570"/>
    <cellStyle name="Comma 3 2 2 2 14 15" xfId="3571"/>
    <cellStyle name="Comma 3 2 2 2 14 16" xfId="3572"/>
    <cellStyle name="Comma 3 2 2 2 14 17" xfId="3573"/>
    <cellStyle name="Comma 3 2 2 2 14 18" xfId="3574"/>
    <cellStyle name="Comma 3 2 2 2 14 19" xfId="3575"/>
    <cellStyle name="Comma 3 2 2 2 14 2" xfId="3576"/>
    <cellStyle name="Comma 3 2 2 2 14 20" xfId="3577"/>
    <cellStyle name="Comma 3 2 2 2 14 21" xfId="3578"/>
    <cellStyle name="Comma 3 2 2 2 14 22" xfId="3579"/>
    <cellStyle name="Comma 3 2 2 2 14 3" xfId="3580"/>
    <cellStyle name="Comma 3 2 2 2 14 4" xfId="3581"/>
    <cellStyle name="Comma 3 2 2 2 14 5" xfId="3582"/>
    <cellStyle name="Comma 3 2 2 2 14 6" xfId="3583"/>
    <cellStyle name="Comma 3 2 2 2 14 7" xfId="3584"/>
    <cellStyle name="Comma 3 2 2 2 14 8" xfId="3585"/>
    <cellStyle name="Comma 3 2 2 2 14 9" xfId="3586"/>
    <cellStyle name="Comma 3 2 2 2 15" xfId="3587"/>
    <cellStyle name="Comma 3 2 2 2 15 10" xfId="3588"/>
    <cellStyle name="Comma 3 2 2 2 15 11" xfId="3589"/>
    <cellStyle name="Comma 3 2 2 2 15 12" xfId="3590"/>
    <cellStyle name="Comma 3 2 2 2 15 13" xfId="3591"/>
    <cellStyle name="Comma 3 2 2 2 15 14" xfId="3592"/>
    <cellStyle name="Comma 3 2 2 2 15 15" xfId="3593"/>
    <cellStyle name="Comma 3 2 2 2 15 16" xfId="3594"/>
    <cellStyle name="Comma 3 2 2 2 15 17" xfId="3595"/>
    <cellStyle name="Comma 3 2 2 2 15 18" xfId="3596"/>
    <cellStyle name="Comma 3 2 2 2 15 19" xfId="3597"/>
    <cellStyle name="Comma 3 2 2 2 15 2" xfId="3598"/>
    <cellStyle name="Comma 3 2 2 2 15 20" xfId="3599"/>
    <cellStyle name="Comma 3 2 2 2 15 21" xfId="3600"/>
    <cellStyle name="Comma 3 2 2 2 15 22" xfId="3601"/>
    <cellStyle name="Comma 3 2 2 2 15 3" xfId="3602"/>
    <cellStyle name="Comma 3 2 2 2 15 4" xfId="3603"/>
    <cellStyle name="Comma 3 2 2 2 15 5" xfId="3604"/>
    <cellStyle name="Comma 3 2 2 2 15 6" xfId="3605"/>
    <cellStyle name="Comma 3 2 2 2 15 7" xfId="3606"/>
    <cellStyle name="Comma 3 2 2 2 15 8" xfId="3607"/>
    <cellStyle name="Comma 3 2 2 2 15 9" xfId="3608"/>
    <cellStyle name="Comma 3 2 2 2 16" xfId="3609"/>
    <cellStyle name="Comma 3 2 2 2 16 10" xfId="3610"/>
    <cellStyle name="Comma 3 2 2 2 16 11" xfId="3611"/>
    <cellStyle name="Comma 3 2 2 2 16 12" xfId="3612"/>
    <cellStyle name="Comma 3 2 2 2 16 13" xfId="3613"/>
    <cellStyle name="Comma 3 2 2 2 16 14" xfId="3614"/>
    <cellStyle name="Comma 3 2 2 2 16 15" xfId="3615"/>
    <cellStyle name="Comma 3 2 2 2 16 16" xfId="3616"/>
    <cellStyle name="Comma 3 2 2 2 16 17" xfId="3617"/>
    <cellStyle name="Comma 3 2 2 2 16 18" xfId="3618"/>
    <cellStyle name="Comma 3 2 2 2 16 19" xfId="3619"/>
    <cellStyle name="Comma 3 2 2 2 16 2" xfId="3620"/>
    <cellStyle name="Comma 3 2 2 2 16 20" xfId="3621"/>
    <cellStyle name="Comma 3 2 2 2 16 21" xfId="3622"/>
    <cellStyle name="Comma 3 2 2 2 16 22" xfId="3623"/>
    <cellStyle name="Comma 3 2 2 2 16 3" xfId="3624"/>
    <cellStyle name="Comma 3 2 2 2 16 4" xfId="3625"/>
    <cellStyle name="Comma 3 2 2 2 16 5" xfId="3626"/>
    <cellStyle name="Comma 3 2 2 2 16 6" xfId="3627"/>
    <cellStyle name="Comma 3 2 2 2 16 7" xfId="3628"/>
    <cellStyle name="Comma 3 2 2 2 16 8" xfId="3629"/>
    <cellStyle name="Comma 3 2 2 2 16 9" xfId="3630"/>
    <cellStyle name="Comma 3 2 2 2 17" xfId="3631"/>
    <cellStyle name="Comma 3 2 2 2 17 10" xfId="3632"/>
    <cellStyle name="Comma 3 2 2 2 17 11" xfId="3633"/>
    <cellStyle name="Comma 3 2 2 2 17 12" xfId="3634"/>
    <cellStyle name="Comma 3 2 2 2 17 13" xfId="3635"/>
    <cellStyle name="Comma 3 2 2 2 17 14" xfId="3636"/>
    <cellStyle name="Comma 3 2 2 2 17 15" xfId="3637"/>
    <cellStyle name="Comma 3 2 2 2 17 16" xfId="3638"/>
    <cellStyle name="Comma 3 2 2 2 17 17" xfId="3639"/>
    <cellStyle name="Comma 3 2 2 2 17 18" xfId="3640"/>
    <cellStyle name="Comma 3 2 2 2 17 19" xfId="3641"/>
    <cellStyle name="Comma 3 2 2 2 17 2" xfId="3642"/>
    <cellStyle name="Comma 3 2 2 2 17 20" xfId="3643"/>
    <cellStyle name="Comma 3 2 2 2 17 21" xfId="3644"/>
    <cellStyle name="Comma 3 2 2 2 17 22" xfId="3645"/>
    <cellStyle name="Comma 3 2 2 2 17 3" xfId="3646"/>
    <cellStyle name="Comma 3 2 2 2 17 4" xfId="3647"/>
    <cellStyle name="Comma 3 2 2 2 17 5" xfId="3648"/>
    <cellStyle name="Comma 3 2 2 2 17 6" xfId="3649"/>
    <cellStyle name="Comma 3 2 2 2 17 7" xfId="3650"/>
    <cellStyle name="Comma 3 2 2 2 17 8" xfId="3651"/>
    <cellStyle name="Comma 3 2 2 2 17 9" xfId="3652"/>
    <cellStyle name="Comma 3 2 2 2 18" xfId="3653"/>
    <cellStyle name="Comma 3 2 2 2 18 10" xfId="3654"/>
    <cellStyle name="Comma 3 2 2 2 18 11" xfId="3655"/>
    <cellStyle name="Comma 3 2 2 2 18 12" xfId="3656"/>
    <cellStyle name="Comma 3 2 2 2 18 13" xfId="3657"/>
    <cellStyle name="Comma 3 2 2 2 18 14" xfId="3658"/>
    <cellStyle name="Comma 3 2 2 2 18 15" xfId="3659"/>
    <cellStyle name="Comma 3 2 2 2 18 16" xfId="3660"/>
    <cellStyle name="Comma 3 2 2 2 18 17" xfId="3661"/>
    <cellStyle name="Comma 3 2 2 2 18 18" xfId="3662"/>
    <cellStyle name="Comma 3 2 2 2 18 19" xfId="3663"/>
    <cellStyle name="Comma 3 2 2 2 18 2" xfId="3664"/>
    <cellStyle name="Comma 3 2 2 2 18 20" xfId="3665"/>
    <cellStyle name="Comma 3 2 2 2 18 21" xfId="3666"/>
    <cellStyle name="Comma 3 2 2 2 18 22" xfId="3667"/>
    <cellStyle name="Comma 3 2 2 2 18 3" xfId="3668"/>
    <cellStyle name="Comma 3 2 2 2 18 4" xfId="3669"/>
    <cellStyle name="Comma 3 2 2 2 18 5" xfId="3670"/>
    <cellStyle name="Comma 3 2 2 2 18 6" xfId="3671"/>
    <cellStyle name="Comma 3 2 2 2 18 7" xfId="3672"/>
    <cellStyle name="Comma 3 2 2 2 18 8" xfId="3673"/>
    <cellStyle name="Comma 3 2 2 2 18 9" xfId="3674"/>
    <cellStyle name="Comma 3 2 2 2 19" xfId="3675"/>
    <cellStyle name="Comma 3 2 2 2 19 10" xfId="3676"/>
    <cellStyle name="Comma 3 2 2 2 19 11" xfId="3677"/>
    <cellStyle name="Comma 3 2 2 2 19 12" xfId="3678"/>
    <cellStyle name="Comma 3 2 2 2 19 13" xfId="3679"/>
    <cellStyle name="Comma 3 2 2 2 19 14" xfId="3680"/>
    <cellStyle name="Comma 3 2 2 2 19 15" xfId="3681"/>
    <cellStyle name="Comma 3 2 2 2 19 16" xfId="3682"/>
    <cellStyle name="Comma 3 2 2 2 19 17" xfId="3683"/>
    <cellStyle name="Comma 3 2 2 2 19 18" xfId="3684"/>
    <cellStyle name="Comma 3 2 2 2 19 19" xfId="3685"/>
    <cellStyle name="Comma 3 2 2 2 19 2" xfId="3686"/>
    <cellStyle name="Comma 3 2 2 2 19 20" xfId="3687"/>
    <cellStyle name="Comma 3 2 2 2 19 21" xfId="3688"/>
    <cellStyle name="Comma 3 2 2 2 19 22" xfId="3689"/>
    <cellStyle name="Comma 3 2 2 2 19 3" xfId="3690"/>
    <cellStyle name="Comma 3 2 2 2 19 4" xfId="3691"/>
    <cellStyle name="Comma 3 2 2 2 19 5" xfId="3692"/>
    <cellStyle name="Comma 3 2 2 2 19 6" xfId="3693"/>
    <cellStyle name="Comma 3 2 2 2 19 7" xfId="3694"/>
    <cellStyle name="Comma 3 2 2 2 19 8" xfId="3695"/>
    <cellStyle name="Comma 3 2 2 2 19 9" xfId="3696"/>
    <cellStyle name="Comma 3 2 2 2 2" xfId="3697"/>
    <cellStyle name="Comma 3 2 2 2 2 10" xfId="3698"/>
    <cellStyle name="Comma 3 2 2 2 2 11" xfId="3699"/>
    <cellStyle name="Comma 3 2 2 2 2 12" xfId="3700"/>
    <cellStyle name="Comma 3 2 2 2 2 12 10" xfId="3701"/>
    <cellStyle name="Comma 3 2 2 2 2 12 11" xfId="3702"/>
    <cellStyle name="Comma 3 2 2 2 2 12 12" xfId="3703"/>
    <cellStyle name="Comma 3 2 2 2 2 12 13" xfId="3704"/>
    <cellStyle name="Comma 3 2 2 2 2 12 14" xfId="3705"/>
    <cellStyle name="Comma 3 2 2 2 2 12 15" xfId="3706"/>
    <cellStyle name="Comma 3 2 2 2 2 12 16" xfId="3707"/>
    <cellStyle name="Comma 3 2 2 2 2 12 17" xfId="3708"/>
    <cellStyle name="Comma 3 2 2 2 2 12 18" xfId="3709"/>
    <cellStyle name="Comma 3 2 2 2 2 12 19" xfId="3710"/>
    <cellStyle name="Comma 3 2 2 2 2 12 2" xfId="3711"/>
    <cellStyle name="Comma 3 2 2 2 2 12 2 2" xfId="3712"/>
    <cellStyle name="Comma 3 2 2 2 2 12 2 2 10" xfId="3713"/>
    <cellStyle name="Comma 3 2 2 2 2 12 2 2 11" xfId="3714"/>
    <cellStyle name="Comma 3 2 2 2 2 12 2 2 12" xfId="3715"/>
    <cellStyle name="Comma 3 2 2 2 2 12 2 2 13" xfId="3716"/>
    <cellStyle name="Comma 3 2 2 2 2 12 2 2 14" xfId="3717"/>
    <cellStyle name="Comma 3 2 2 2 2 12 2 2 15" xfId="3718"/>
    <cellStyle name="Comma 3 2 2 2 2 12 2 2 16" xfId="3719"/>
    <cellStyle name="Comma 3 2 2 2 2 12 2 2 17" xfId="3720"/>
    <cellStyle name="Comma 3 2 2 2 2 12 2 2 18" xfId="3721"/>
    <cellStyle name="Comma 3 2 2 2 2 12 2 2 19" xfId="3722"/>
    <cellStyle name="Comma 3 2 2 2 2 12 2 2 2" xfId="3723"/>
    <cellStyle name="Comma 3 2 2 2 2 12 2 2 2 2" xfId="3724"/>
    <cellStyle name="Comma 3 2 2 2 2 12 2 2 20" xfId="3725"/>
    <cellStyle name="Comma 3 2 2 2 2 12 2 2 21" xfId="3726"/>
    <cellStyle name="Comma 3 2 2 2 2 12 2 2 22" xfId="3727"/>
    <cellStyle name="Comma 3 2 2 2 2 12 2 2 23" xfId="3728"/>
    <cellStyle name="Comma 3 2 2 2 2 12 2 2 24" xfId="3729"/>
    <cellStyle name="Comma 3 2 2 2 2 12 2 2 3" xfId="3730"/>
    <cellStyle name="Comma 3 2 2 2 2 12 2 2 4" xfId="3731"/>
    <cellStyle name="Comma 3 2 2 2 2 12 2 2 5" xfId="3732"/>
    <cellStyle name="Comma 3 2 2 2 2 12 2 2 6" xfId="3733"/>
    <cellStyle name="Comma 3 2 2 2 2 12 2 2 7" xfId="3734"/>
    <cellStyle name="Comma 3 2 2 2 2 12 2 2 8" xfId="3735"/>
    <cellStyle name="Comma 3 2 2 2 2 12 2 2 9" xfId="3736"/>
    <cellStyle name="Comma 3 2 2 2 2 12 2 3" xfId="3737"/>
    <cellStyle name="Comma 3 2 2 2 2 12 2 3 10" xfId="3738"/>
    <cellStyle name="Comma 3 2 2 2 2 12 2 3 11" xfId="3739"/>
    <cellStyle name="Comma 3 2 2 2 2 12 2 3 12" xfId="3740"/>
    <cellStyle name="Comma 3 2 2 2 2 12 2 3 13" xfId="3741"/>
    <cellStyle name="Comma 3 2 2 2 2 12 2 3 14" xfId="3742"/>
    <cellStyle name="Comma 3 2 2 2 2 12 2 3 15" xfId="3743"/>
    <cellStyle name="Comma 3 2 2 2 2 12 2 3 16" xfId="3744"/>
    <cellStyle name="Comma 3 2 2 2 2 12 2 3 17" xfId="3745"/>
    <cellStyle name="Comma 3 2 2 2 2 12 2 3 18" xfId="3746"/>
    <cellStyle name="Comma 3 2 2 2 2 12 2 3 19" xfId="3747"/>
    <cellStyle name="Comma 3 2 2 2 2 12 2 3 2" xfId="3748"/>
    <cellStyle name="Comma 3 2 2 2 2 12 2 3 20" xfId="3749"/>
    <cellStyle name="Comma 3 2 2 2 2 12 2 3 21" xfId="3750"/>
    <cellStyle name="Comma 3 2 2 2 2 12 2 3 22" xfId="3751"/>
    <cellStyle name="Comma 3 2 2 2 2 12 2 3 3" xfId="3752"/>
    <cellStyle name="Comma 3 2 2 2 2 12 2 3 4" xfId="3753"/>
    <cellStyle name="Comma 3 2 2 2 2 12 2 3 5" xfId="3754"/>
    <cellStyle name="Comma 3 2 2 2 2 12 2 3 6" xfId="3755"/>
    <cellStyle name="Comma 3 2 2 2 2 12 2 3 7" xfId="3756"/>
    <cellStyle name="Comma 3 2 2 2 2 12 2 3 8" xfId="3757"/>
    <cellStyle name="Comma 3 2 2 2 2 12 2 3 9" xfId="3758"/>
    <cellStyle name="Comma 3 2 2 2 2 12 20" xfId="3759"/>
    <cellStyle name="Comma 3 2 2 2 2 12 21" xfId="3760"/>
    <cellStyle name="Comma 3 2 2 2 2 12 22" xfId="3761"/>
    <cellStyle name="Comma 3 2 2 2 2 12 23" xfId="3762"/>
    <cellStyle name="Comma 3 2 2 2 2 12 24" xfId="3763"/>
    <cellStyle name="Comma 3 2 2 2 2 12 25" xfId="3764"/>
    <cellStyle name="Comma 3 2 2 2 2 12 3" xfId="3765"/>
    <cellStyle name="Comma 3 2 2 2 2 12 3 2" xfId="3766"/>
    <cellStyle name="Comma 3 2 2 2 2 12 4" xfId="3767"/>
    <cellStyle name="Comma 3 2 2 2 2 12 5" xfId="3768"/>
    <cellStyle name="Comma 3 2 2 2 2 12 6" xfId="3769"/>
    <cellStyle name="Comma 3 2 2 2 2 12 7" xfId="3770"/>
    <cellStyle name="Comma 3 2 2 2 2 12 8" xfId="3771"/>
    <cellStyle name="Comma 3 2 2 2 2 12 9" xfId="3772"/>
    <cellStyle name="Comma 3 2 2 2 2 13" xfId="3773"/>
    <cellStyle name="Comma 3 2 2 2 2 14" xfId="3774"/>
    <cellStyle name="Comma 3 2 2 2 2 15" xfId="3775"/>
    <cellStyle name="Comma 3 2 2 2 2 16" xfId="3776"/>
    <cellStyle name="Comma 3 2 2 2 2 17" xfId="3777"/>
    <cellStyle name="Comma 3 2 2 2 2 18" xfId="3778"/>
    <cellStyle name="Comma 3 2 2 2 2 19" xfId="3779"/>
    <cellStyle name="Comma 3 2 2 2 2 2" xfId="3780"/>
    <cellStyle name="Comma 3 2 2 2 2 2 10" xfId="3781"/>
    <cellStyle name="Comma 3 2 2 2 2 2 10 10" xfId="3782"/>
    <cellStyle name="Comma 3 2 2 2 2 2 10 11" xfId="3783"/>
    <cellStyle name="Comma 3 2 2 2 2 2 10 12" xfId="3784"/>
    <cellStyle name="Comma 3 2 2 2 2 2 10 13" xfId="3785"/>
    <cellStyle name="Comma 3 2 2 2 2 2 10 14" xfId="3786"/>
    <cellStyle name="Comma 3 2 2 2 2 2 10 15" xfId="3787"/>
    <cellStyle name="Comma 3 2 2 2 2 2 10 16" xfId="3788"/>
    <cellStyle name="Comma 3 2 2 2 2 2 10 17" xfId="3789"/>
    <cellStyle name="Comma 3 2 2 2 2 2 10 18" xfId="3790"/>
    <cellStyle name="Comma 3 2 2 2 2 2 10 19" xfId="3791"/>
    <cellStyle name="Comma 3 2 2 2 2 2 10 2" xfId="3792"/>
    <cellStyle name="Comma 3 2 2 2 2 2 10 20" xfId="3793"/>
    <cellStyle name="Comma 3 2 2 2 2 2 10 21" xfId="3794"/>
    <cellStyle name="Comma 3 2 2 2 2 2 10 22" xfId="3795"/>
    <cellStyle name="Comma 3 2 2 2 2 2 10 3" xfId="3796"/>
    <cellStyle name="Comma 3 2 2 2 2 2 10 4" xfId="3797"/>
    <cellStyle name="Comma 3 2 2 2 2 2 10 5" xfId="3798"/>
    <cellStyle name="Comma 3 2 2 2 2 2 10 6" xfId="3799"/>
    <cellStyle name="Comma 3 2 2 2 2 2 10 7" xfId="3800"/>
    <cellStyle name="Comma 3 2 2 2 2 2 10 8" xfId="3801"/>
    <cellStyle name="Comma 3 2 2 2 2 2 10 9" xfId="3802"/>
    <cellStyle name="Comma 3 2 2 2 2 2 11" xfId="3803"/>
    <cellStyle name="Comma 3 2 2 2 2 2 11 10" xfId="3804"/>
    <cellStyle name="Comma 3 2 2 2 2 2 11 11" xfId="3805"/>
    <cellStyle name="Comma 3 2 2 2 2 2 11 12" xfId="3806"/>
    <cellStyle name="Comma 3 2 2 2 2 2 11 13" xfId="3807"/>
    <cellStyle name="Comma 3 2 2 2 2 2 11 14" xfId="3808"/>
    <cellStyle name="Comma 3 2 2 2 2 2 11 15" xfId="3809"/>
    <cellStyle name="Comma 3 2 2 2 2 2 11 16" xfId="3810"/>
    <cellStyle name="Comma 3 2 2 2 2 2 11 17" xfId="3811"/>
    <cellStyle name="Comma 3 2 2 2 2 2 11 18" xfId="3812"/>
    <cellStyle name="Comma 3 2 2 2 2 2 11 19" xfId="3813"/>
    <cellStyle name="Comma 3 2 2 2 2 2 11 2" xfId="3814"/>
    <cellStyle name="Comma 3 2 2 2 2 2 11 20" xfId="3815"/>
    <cellStyle name="Comma 3 2 2 2 2 2 11 21" xfId="3816"/>
    <cellStyle name="Comma 3 2 2 2 2 2 11 22" xfId="3817"/>
    <cellStyle name="Comma 3 2 2 2 2 2 11 3" xfId="3818"/>
    <cellStyle name="Comma 3 2 2 2 2 2 11 4" xfId="3819"/>
    <cellStyle name="Comma 3 2 2 2 2 2 11 5" xfId="3820"/>
    <cellStyle name="Comma 3 2 2 2 2 2 11 6" xfId="3821"/>
    <cellStyle name="Comma 3 2 2 2 2 2 11 7" xfId="3822"/>
    <cellStyle name="Comma 3 2 2 2 2 2 11 8" xfId="3823"/>
    <cellStyle name="Comma 3 2 2 2 2 2 11 9" xfId="3824"/>
    <cellStyle name="Comma 3 2 2 2 2 2 12" xfId="3825"/>
    <cellStyle name="Comma 3 2 2 2 2 2 12 2" xfId="3826"/>
    <cellStyle name="Comma 3 2 2 2 2 2 12 2 10" xfId="3827"/>
    <cellStyle name="Comma 3 2 2 2 2 2 12 2 11" xfId="3828"/>
    <cellStyle name="Comma 3 2 2 2 2 2 12 2 12" xfId="3829"/>
    <cellStyle name="Comma 3 2 2 2 2 2 12 2 13" xfId="3830"/>
    <cellStyle name="Comma 3 2 2 2 2 2 12 2 14" xfId="3831"/>
    <cellStyle name="Comma 3 2 2 2 2 2 12 2 15" xfId="3832"/>
    <cellStyle name="Comma 3 2 2 2 2 2 12 2 16" xfId="3833"/>
    <cellStyle name="Comma 3 2 2 2 2 2 12 2 17" xfId="3834"/>
    <cellStyle name="Comma 3 2 2 2 2 2 12 2 18" xfId="3835"/>
    <cellStyle name="Comma 3 2 2 2 2 2 12 2 19" xfId="3836"/>
    <cellStyle name="Comma 3 2 2 2 2 2 12 2 2" xfId="3837"/>
    <cellStyle name="Comma 3 2 2 2 2 2 12 2 2 2" xfId="3838"/>
    <cellStyle name="Comma 3 2 2 2 2 2 12 2 2 2 10" xfId="3839"/>
    <cellStyle name="Comma 3 2 2 2 2 2 12 2 2 2 11" xfId="3840"/>
    <cellStyle name="Comma 3 2 2 2 2 2 12 2 2 2 12" xfId="3841"/>
    <cellStyle name="Comma 3 2 2 2 2 2 12 2 2 2 13" xfId="3842"/>
    <cellStyle name="Comma 3 2 2 2 2 2 12 2 2 2 14" xfId="3843"/>
    <cellStyle name="Comma 3 2 2 2 2 2 12 2 2 2 15" xfId="3844"/>
    <cellStyle name="Comma 3 2 2 2 2 2 12 2 2 2 16" xfId="3845"/>
    <cellStyle name="Comma 3 2 2 2 2 2 12 2 2 2 17" xfId="3846"/>
    <cellStyle name="Comma 3 2 2 2 2 2 12 2 2 2 18" xfId="3847"/>
    <cellStyle name="Comma 3 2 2 2 2 2 12 2 2 2 19" xfId="3848"/>
    <cellStyle name="Comma 3 2 2 2 2 2 12 2 2 2 2" xfId="3849"/>
    <cellStyle name="Comma 3 2 2 2 2 2 12 2 2 2 20" xfId="3850"/>
    <cellStyle name="Comma 3 2 2 2 2 2 12 2 2 2 21" xfId="3851"/>
    <cellStyle name="Comma 3 2 2 2 2 2 12 2 2 2 22" xfId="3852"/>
    <cellStyle name="Comma 3 2 2 2 2 2 12 2 2 2 3" xfId="3853"/>
    <cellStyle name="Comma 3 2 2 2 2 2 12 2 2 2 4" xfId="3854"/>
    <cellStyle name="Comma 3 2 2 2 2 2 12 2 2 2 5" xfId="3855"/>
    <cellStyle name="Comma 3 2 2 2 2 2 12 2 2 2 6" xfId="3856"/>
    <cellStyle name="Comma 3 2 2 2 2 2 12 2 2 2 7" xfId="3857"/>
    <cellStyle name="Comma 3 2 2 2 2 2 12 2 2 2 8" xfId="3858"/>
    <cellStyle name="Comma 3 2 2 2 2 2 12 2 2 2 9" xfId="3859"/>
    <cellStyle name="Comma 3 2 2 2 2 2 12 2 2 3" xfId="3860"/>
    <cellStyle name="Comma 3 2 2 2 2 2 12 2 2 3 10" xfId="3861"/>
    <cellStyle name="Comma 3 2 2 2 2 2 12 2 2 3 11" xfId="3862"/>
    <cellStyle name="Comma 3 2 2 2 2 2 12 2 2 3 12" xfId="3863"/>
    <cellStyle name="Comma 3 2 2 2 2 2 12 2 2 3 13" xfId="3864"/>
    <cellStyle name="Comma 3 2 2 2 2 2 12 2 2 3 14" xfId="3865"/>
    <cellStyle name="Comma 3 2 2 2 2 2 12 2 2 3 15" xfId="3866"/>
    <cellStyle name="Comma 3 2 2 2 2 2 12 2 2 3 16" xfId="3867"/>
    <cellStyle name="Comma 3 2 2 2 2 2 12 2 2 3 17" xfId="3868"/>
    <cellStyle name="Comma 3 2 2 2 2 2 12 2 2 3 18" xfId="3869"/>
    <cellStyle name="Comma 3 2 2 2 2 2 12 2 2 3 19" xfId="3870"/>
    <cellStyle name="Comma 3 2 2 2 2 2 12 2 2 3 2" xfId="3871"/>
    <cellStyle name="Comma 3 2 2 2 2 2 12 2 2 3 20" xfId="3872"/>
    <cellStyle name="Comma 3 2 2 2 2 2 12 2 2 3 21" xfId="3873"/>
    <cellStyle name="Comma 3 2 2 2 2 2 12 2 2 3 22" xfId="3874"/>
    <cellStyle name="Comma 3 2 2 2 2 2 12 2 2 3 3" xfId="3875"/>
    <cellStyle name="Comma 3 2 2 2 2 2 12 2 2 3 4" xfId="3876"/>
    <cellStyle name="Comma 3 2 2 2 2 2 12 2 2 3 5" xfId="3877"/>
    <cellStyle name="Comma 3 2 2 2 2 2 12 2 2 3 6" xfId="3878"/>
    <cellStyle name="Comma 3 2 2 2 2 2 12 2 2 3 7" xfId="3879"/>
    <cellStyle name="Comma 3 2 2 2 2 2 12 2 2 3 8" xfId="3880"/>
    <cellStyle name="Comma 3 2 2 2 2 2 12 2 2 3 9" xfId="3881"/>
    <cellStyle name="Comma 3 2 2 2 2 2 12 2 20" xfId="3882"/>
    <cellStyle name="Comma 3 2 2 2 2 2 12 2 21" xfId="3883"/>
    <cellStyle name="Comma 3 2 2 2 2 2 12 2 22" xfId="3884"/>
    <cellStyle name="Comma 3 2 2 2 2 2 12 2 23" xfId="3885"/>
    <cellStyle name="Comma 3 2 2 2 2 2 12 2 24" xfId="3886"/>
    <cellStyle name="Comma 3 2 2 2 2 2 12 2 3" xfId="3887"/>
    <cellStyle name="Comma 3 2 2 2 2 2 12 2 3 2" xfId="3888"/>
    <cellStyle name="Comma 3 2 2 2 2 2 12 2 4" xfId="3889"/>
    <cellStyle name="Comma 3 2 2 2 2 2 12 2 5" xfId="3890"/>
    <cellStyle name="Comma 3 2 2 2 2 2 12 2 6" xfId="3891"/>
    <cellStyle name="Comma 3 2 2 2 2 2 12 2 7" xfId="3892"/>
    <cellStyle name="Comma 3 2 2 2 2 2 12 2 8" xfId="3893"/>
    <cellStyle name="Comma 3 2 2 2 2 2 12 2 9" xfId="3894"/>
    <cellStyle name="Comma 3 2 2 2 2 2 12 3" xfId="3895"/>
    <cellStyle name="Comma 3 2 2 2 2 2 12 3 10" xfId="3896"/>
    <cellStyle name="Comma 3 2 2 2 2 2 12 3 11" xfId="3897"/>
    <cellStyle name="Comma 3 2 2 2 2 2 12 3 12" xfId="3898"/>
    <cellStyle name="Comma 3 2 2 2 2 2 12 3 13" xfId="3899"/>
    <cellStyle name="Comma 3 2 2 2 2 2 12 3 14" xfId="3900"/>
    <cellStyle name="Comma 3 2 2 2 2 2 12 3 15" xfId="3901"/>
    <cellStyle name="Comma 3 2 2 2 2 2 12 3 16" xfId="3902"/>
    <cellStyle name="Comma 3 2 2 2 2 2 12 3 17" xfId="3903"/>
    <cellStyle name="Comma 3 2 2 2 2 2 12 3 18" xfId="3904"/>
    <cellStyle name="Comma 3 2 2 2 2 2 12 3 19" xfId="3905"/>
    <cellStyle name="Comma 3 2 2 2 2 2 12 3 2" xfId="3906"/>
    <cellStyle name="Comma 3 2 2 2 2 2 12 3 20" xfId="3907"/>
    <cellStyle name="Comma 3 2 2 2 2 2 12 3 21" xfId="3908"/>
    <cellStyle name="Comma 3 2 2 2 2 2 12 3 22" xfId="3909"/>
    <cellStyle name="Comma 3 2 2 2 2 2 12 3 3" xfId="3910"/>
    <cellStyle name="Comma 3 2 2 2 2 2 12 3 4" xfId="3911"/>
    <cellStyle name="Comma 3 2 2 2 2 2 12 3 5" xfId="3912"/>
    <cellStyle name="Comma 3 2 2 2 2 2 12 3 6" xfId="3913"/>
    <cellStyle name="Comma 3 2 2 2 2 2 12 3 7" xfId="3914"/>
    <cellStyle name="Comma 3 2 2 2 2 2 12 3 8" xfId="3915"/>
    <cellStyle name="Comma 3 2 2 2 2 2 12 3 9" xfId="3916"/>
    <cellStyle name="Comma 3 2 2 2 2 2 12 4" xfId="3917"/>
    <cellStyle name="Comma 3 2 2 2 2 2 12 4 10" xfId="3918"/>
    <cellStyle name="Comma 3 2 2 2 2 2 12 4 11" xfId="3919"/>
    <cellStyle name="Comma 3 2 2 2 2 2 12 4 12" xfId="3920"/>
    <cellStyle name="Comma 3 2 2 2 2 2 12 4 13" xfId="3921"/>
    <cellStyle name="Comma 3 2 2 2 2 2 12 4 14" xfId="3922"/>
    <cellStyle name="Comma 3 2 2 2 2 2 12 4 15" xfId="3923"/>
    <cellStyle name="Comma 3 2 2 2 2 2 12 4 16" xfId="3924"/>
    <cellStyle name="Comma 3 2 2 2 2 2 12 4 17" xfId="3925"/>
    <cellStyle name="Comma 3 2 2 2 2 2 12 4 18" xfId="3926"/>
    <cellStyle name="Comma 3 2 2 2 2 2 12 4 19" xfId="3927"/>
    <cellStyle name="Comma 3 2 2 2 2 2 12 4 2" xfId="3928"/>
    <cellStyle name="Comma 3 2 2 2 2 2 12 4 20" xfId="3929"/>
    <cellStyle name="Comma 3 2 2 2 2 2 12 4 21" xfId="3930"/>
    <cellStyle name="Comma 3 2 2 2 2 2 12 4 22" xfId="3931"/>
    <cellStyle name="Comma 3 2 2 2 2 2 12 4 3" xfId="3932"/>
    <cellStyle name="Comma 3 2 2 2 2 2 12 4 4" xfId="3933"/>
    <cellStyle name="Comma 3 2 2 2 2 2 12 4 5" xfId="3934"/>
    <cellStyle name="Comma 3 2 2 2 2 2 12 4 6" xfId="3935"/>
    <cellStyle name="Comma 3 2 2 2 2 2 12 4 7" xfId="3936"/>
    <cellStyle name="Comma 3 2 2 2 2 2 12 4 8" xfId="3937"/>
    <cellStyle name="Comma 3 2 2 2 2 2 12 4 9" xfId="3938"/>
    <cellStyle name="Comma 3 2 2 2 2 2 13" xfId="3939"/>
    <cellStyle name="Comma 3 2 2 2 2 2 13 10" xfId="3940"/>
    <cellStyle name="Comma 3 2 2 2 2 2 13 11" xfId="3941"/>
    <cellStyle name="Comma 3 2 2 2 2 2 13 12" xfId="3942"/>
    <cellStyle name="Comma 3 2 2 2 2 2 13 13" xfId="3943"/>
    <cellStyle name="Comma 3 2 2 2 2 2 13 14" xfId="3944"/>
    <cellStyle name="Comma 3 2 2 2 2 2 13 15" xfId="3945"/>
    <cellStyle name="Comma 3 2 2 2 2 2 13 16" xfId="3946"/>
    <cellStyle name="Comma 3 2 2 2 2 2 13 17" xfId="3947"/>
    <cellStyle name="Comma 3 2 2 2 2 2 13 18" xfId="3948"/>
    <cellStyle name="Comma 3 2 2 2 2 2 13 19" xfId="3949"/>
    <cellStyle name="Comma 3 2 2 2 2 2 13 2" xfId="3950"/>
    <cellStyle name="Comma 3 2 2 2 2 2 13 20" xfId="3951"/>
    <cellStyle name="Comma 3 2 2 2 2 2 13 21" xfId="3952"/>
    <cellStyle name="Comma 3 2 2 2 2 2 13 22" xfId="3953"/>
    <cellStyle name="Comma 3 2 2 2 2 2 13 3" xfId="3954"/>
    <cellStyle name="Comma 3 2 2 2 2 2 13 4" xfId="3955"/>
    <cellStyle name="Comma 3 2 2 2 2 2 13 5" xfId="3956"/>
    <cellStyle name="Comma 3 2 2 2 2 2 13 6" xfId="3957"/>
    <cellStyle name="Comma 3 2 2 2 2 2 13 7" xfId="3958"/>
    <cellStyle name="Comma 3 2 2 2 2 2 13 8" xfId="3959"/>
    <cellStyle name="Comma 3 2 2 2 2 2 13 9" xfId="3960"/>
    <cellStyle name="Comma 3 2 2 2 2 2 14" xfId="3961"/>
    <cellStyle name="Comma 3 2 2 2 2 2 14 10" xfId="3962"/>
    <cellStyle name="Comma 3 2 2 2 2 2 14 11" xfId="3963"/>
    <cellStyle name="Comma 3 2 2 2 2 2 14 12" xfId="3964"/>
    <cellStyle name="Comma 3 2 2 2 2 2 14 13" xfId="3965"/>
    <cellStyle name="Comma 3 2 2 2 2 2 14 14" xfId="3966"/>
    <cellStyle name="Comma 3 2 2 2 2 2 14 15" xfId="3967"/>
    <cellStyle name="Comma 3 2 2 2 2 2 14 16" xfId="3968"/>
    <cellStyle name="Comma 3 2 2 2 2 2 14 17" xfId="3969"/>
    <cellStyle name="Comma 3 2 2 2 2 2 14 18" xfId="3970"/>
    <cellStyle name="Comma 3 2 2 2 2 2 14 19" xfId="3971"/>
    <cellStyle name="Comma 3 2 2 2 2 2 14 2" xfId="3972"/>
    <cellStyle name="Comma 3 2 2 2 2 2 14 20" xfId="3973"/>
    <cellStyle name="Comma 3 2 2 2 2 2 14 21" xfId="3974"/>
    <cellStyle name="Comma 3 2 2 2 2 2 14 22" xfId="3975"/>
    <cellStyle name="Comma 3 2 2 2 2 2 14 3" xfId="3976"/>
    <cellStyle name="Comma 3 2 2 2 2 2 14 4" xfId="3977"/>
    <cellStyle name="Comma 3 2 2 2 2 2 14 5" xfId="3978"/>
    <cellStyle name="Comma 3 2 2 2 2 2 14 6" xfId="3979"/>
    <cellStyle name="Comma 3 2 2 2 2 2 14 7" xfId="3980"/>
    <cellStyle name="Comma 3 2 2 2 2 2 14 8" xfId="3981"/>
    <cellStyle name="Comma 3 2 2 2 2 2 14 9" xfId="3982"/>
    <cellStyle name="Comma 3 2 2 2 2 2 15" xfId="3983"/>
    <cellStyle name="Comma 3 2 2 2 2 2 15 10" xfId="3984"/>
    <cellStyle name="Comma 3 2 2 2 2 2 15 11" xfId="3985"/>
    <cellStyle name="Comma 3 2 2 2 2 2 15 12" xfId="3986"/>
    <cellStyle name="Comma 3 2 2 2 2 2 15 13" xfId="3987"/>
    <cellStyle name="Comma 3 2 2 2 2 2 15 14" xfId="3988"/>
    <cellStyle name="Comma 3 2 2 2 2 2 15 15" xfId="3989"/>
    <cellStyle name="Comma 3 2 2 2 2 2 15 16" xfId="3990"/>
    <cellStyle name="Comma 3 2 2 2 2 2 15 17" xfId="3991"/>
    <cellStyle name="Comma 3 2 2 2 2 2 15 18" xfId="3992"/>
    <cellStyle name="Comma 3 2 2 2 2 2 15 19" xfId="3993"/>
    <cellStyle name="Comma 3 2 2 2 2 2 15 2" xfId="3994"/>
    <cellStyle name="Comma 3 2 2 2 2 2 15 20" xfId="3995"/>
    <cellStyle name="Comma 3 2 2 2 2 2 15 21" xfId="3996"/>
    <cellStyle name="Comma 3 2 2 2 2 2 15 22" xfId="3997"/>
    <cellStyle name="Comma 3 2 2 2 2 2 15 3" xfId="3998"/>
    <cellStyle name="Comma 3 2 2 2 2 2 15 4" xfId="3999"/>
    <cellStyle name="Comma 3 2 2 2 2 2 15 5" xfId="4000"/>
    <cellStyle name="Comma 3 2 2 2 2 2 15 6" xfId="4001"/>
    <cellStyle name="Comma 3 2 2 2 2 2 15 7" xfId="4002"/>
    <cellStyle name="Comma 3 2 2 2 2 2 15 8" xfId="4003"/>
    <cellStyle name="Comma 3 2 2 2 2 2 15 9" xfId="4004"/>
    <cellStyle name="Comma 3 2 2 2 2 2 16" xfId="4005"/>
    <cellStyle name="Comma 3 2 2 2 2 2 16 10" xfId="4006"/>
    <cellStyle name="Comma 3 2 2 2 2 2 16 11" xfId="4007"/>
    <cellStyle name="Comma 3 2 2 2 2 2 16 12" xfId="4008"/>
    <cellStyle name="Comma 3 2 2 2 2 2 16 13" xfId="4009"/>
    <cellStyle name="Comma 3 2 2 2 2 2 16 14" xfId="4010"/>
    <cellStyle name="Comma 3 2 2 2 2 2 16 15" xfId="4011"/>
    <cellStyle name="Comma 3 2 2 2 2 2 16 16" xfId="4012"/>
    <cellStyle name="Comma 3 2 2 2 2 2 16 17" xfId="4013"/>
    <cellStyle name="Comma 3 2 2 2 2 2 16 18" xfId="4014"/>
    <cellStyle name="Comma 3 2 2 2 2 2 16 19" xfId="4015"/>
    <cellStyle name="Comma 3 2 2 2 2 2 16 2" xfId="4016"/>
    <cellStyle name="Comma 3 2 2 2 2 2 16 20" xfId="4017"/>
    <cellStyle name="Comma 3 2 2 2 2 2 16 21" xfId="4018"/>
    <cellStyle name="Comma 3 2 2 2 2 2 16 22" xfId="4019"/>
    <cellStyle name="Comma 3 2 2 2 2 2 16 3" xfId="4020"/>
    <cellStyle name="Comma 3 2 2 2 2 2 16 4" xfId="4021"/>
    <cellStyle name="Comma 3 2 2 2 2 2 16 5" xfId="4022"/>
    <cellStyle name="Comma 3 2 2 2 2 2 16 6" xfId="4023"/>
    <cellStyle name="Comma 3 2 2 2 2 2 16 7" xfId="4024"/>
    <cellStyle name="Comma 3 2 2 2 2 2 16 8" xfId="4025"/>
    <cellStyle name="Comma 3 2 2 2 2 2 16 9" xfId="4026"/>
    <cellStyle name="Comma 3 2 2 2 2 2 17" xfId="4027"/>
    <cellStyle name="Comma 3 2 2 2 2 2 17 10" xfId="4028"/>
    <cellStyle name="Comma 3 2 2 2 2 2 17 11" xfId="4029"/>
    <cellStyle name="Comma 3 2 2 2 2 2 17 12" xfId="4030"/>
    <cellStyle name="Comma 3 2 2 2 2 2 17 13" xfId="4031"/>
    <cellStyle name="Comma 3 2 2 2 2 2 17 14" xfId="4032"/>
    <cellStyle name="Comma 3 2 2 2 2 2 17 15" xfId="4033"/>
    <cellStyle name="Comma 3 2 2 2 2 2 17 16" xfId="4034"/>
    <cellStyle name="Comma 3 2 2 2 2 2 17 17" xfId="4035"/>
    <cellStyle name="Comma 3 2 2 2 2 2 17 18" xfId="4036"/>
    <cellStyle name="Comma 3 2 2 2 2 2 17 19" xfId="4037"/>
    <cellStyle name="Comma 3 2 2 2 2 2 17 2" xfId="4038"/>
    <cellStyle name="Comma 3 2 2 2 2 2 17 20" xfId="4039"/>
    <cellStyle name="Comma 3 2 2 2 2 2 17 21" xfId="4040"/>
    <cellStyle name="Comma 3 2 2 2 2 2 17 22" xfId="4041"/>
    <cellStyle name="Comma 3 2 2 2 2 2 17 3" xfId="4042"/>
    <cellStyle name="Comma 3 2 2 2 2 2 17 4" xfId="4043"/>
    <cellStyle name="Comma 3 2 2 2 2 2 17 5" xfId="4044"/>
    <cellStyle name="Comma 3 2 2 2 2 2 17 6" xfId="4045"/>
    <cellStyle name="Comma 3 2 2 2 2 2 17 7" xfId="4046"/>
    <cellStyle name="Comma 3 2 2 2 2 2 17 8" xfId="4047"/>
    <cellStyle name="Comma 3 2 2 2 2 2 17 9" xfId="4048"/>
    <cellStyle name="Comma 3 2 2 2 2 2 18" xfId="4049"/>
    <cellStyle name="Comma 3 2 2 2 2 2 18 10" xfId="4050"/>
    <cellStyle name="Comma 3 2 2 2 2 2 18 11" xfId="4051"/>
    <cellStyle name="Comma 3 2 2 2 2 2 18 12" xfId="4052"/>
    <cellStyle name="Comma 3 2 2 2 2 2 18 13" xfId="4053"/>
    <cellStyle name="Comma 3 2 2 2 2 2 18 14" xfId="4054"/>
    <cellStyle name="Comma 3 2 2 2 2 2 18 15" xfId="4055"/>
    <cellStyle name="Comma 3 2 2 2 2 2 18 16" xfId="4056"/>
    <cellStyle name="Comma 3 2 2 2 2 2 18 17" xfId="4057"/>
    <cellStyle name="Comma 3 2 2 2 2 2 18 18" xfId="4058"/>
    <cellStyle name="Comma 3 2 2 2 2 2 18 19" xfId="4059"/>
    <cellStyle name="Comma 3 2 2 2 2 2 18 2" xfId="4060"/>
    <cellStyle name="Comma 3 2 2 2 2 2 18 20" xfId="4061"/>
    <cellStyle name="Comma 3 2 2 2 2 2 18 21" xfId="4062"/>
    <cellStyle name="Comma 3 2 2 2 2 2 18 22" xfId="4063"/>
    <cellStyle name="Comma 3 2 2 2 2 2 18 3" xfId="4064"/>
    <cellStyle name="Comma 3 2 2 2 2 2 18 4" xfId="4065"/>
    <cellStyle name="Comma 3 2 2 2 2 2 18 5" xfId="4066"/>
    <cellStyle name="Comma 3 2 2 2 2 2 18 6" xfId="4067"/>
    <cellStyle name="Comma 3 2 2 2 2 2 18 7" xfId="4068"/>
    <cellStyle name="Comma 3 2 2 2 2 2 18 8" xfId="4069"/>
    <cellStyle name="Comma 3 2 2 2 2 2 18 9" xfId="4070"/>
    <cellStyle name="Comma 3 2 2 2 2 2 19" xfId="4071"/>
    <cellStyle name="Comma 3 2 2 2 2 2 19 10" xfId="4072"/>
    <cellStyle name="Comma 3 2 2 2 2 2 19 11" xfId="4073"/>
    <cellStyle name="Comma 3 2 2 2 2 2 19 12" xfId="4074"/>
    <cellStyle name="Comma 3 2 2 2 2 2 19 13" xfId="4075"/>
    <cellStyle name="Comma 3 2 2 2 2 2 19 14" xfId="4076"/>
    <cellStyle name="Comma 3 2 2 2 2 2 19 15" xfId="4077"/>
    <cellStyle name="Comma 3 2 2 2 2 2 19 16" xfId="4078"/>
    <cellStyle name="Comma 3 2 2 2 2 2 19 17" xfId="4079"/>
    <cellStyle name="Comma 3 2 2 2 2 2 19 18" xfId="4080"/>
    <cellStyle name="Comma 3 2 2 2 2 2 19 19" xfId="4081"/>
    <cellStyle name="Comma 3 2 2 2 2 2 19 2" xfId="4082"/>
    <cellStyle name="Comma 3 2 2 2 2 2 19 20" xfId="4083"/>
    <cellStyle name="Comma 3 2 2 2 2 2 19 21" xfId="4084"/>
    <cellStyle name="Comma 3 2 2 2 2 2 19 22" xfId="4085"/>
    <cellStyle name="Comma 3 2 2 2 2 2 19 3" xfId="4086"/>
    <cellStyle name="Comma 3 2 2 2 2 2 19 4" xfId="4087"/>
    <cellStyle name="Comma 3 2 2 2 2 2 19 5" xfId="4088"/>
    <cellStyle name="Comma 3 2 2 2 2 2 19 6" xfId="4089"/>
    <cellStyle name="Comma 3 2 2 2 2 2 19 7" xfId="4090"/>
    <cellStyle name="Comma 3 2 2 2 2 2 19 8" xfId="4091"/>
    <cellStyle name="Comma 3 2 2 2 2 2 19 9" xfId="4092"/>
    <cellStyle name="Comma 3 2 2 2 2 2 2" xfId="4093"/>
    <cellStyle name="Comma 3 2 2 2 2 2 2 10" xfId="4094"/>
    <cellStyle name="Comma 3 2 2 2 2 2 2 11" xfId="4095"/>
    <cellStyle name="Comma 3 2 2 2 2 2 2 12" xfId="4096"/>
    <cellStyle name="Comma 3 2 2 2 2 2 2 13" xfId="4097"/>
    <cellStyle name="Comma 3 2 2 2 2 2 2 14" xfId="4098"/>
    <cellStyle name="Comma 3 2 2 2 2 2 2 15" xfId="4099"/>
    <cellStyle name="Comma 3 2 2 2 2 2 2 16" xfId="4100"/>
    <cellStyle name="Comma 3 2 2 2 2 2 2 17" xfId="4101"/>
    <cellStyle name="Comma 3 2 2 2 2 2 2 18" xfId="4102"/>
    <cellStyle name="Comma 3 2 2 2 2 2 2 19" xfId="4103"/>
    <cellStyle name="Comma 3 2 2 2 2 2 2 2" xfId="4104"/>
    <cellStyle name="Comma 3 2 2 2 2 2 2 2 10" xfId="4105"/>
    <cellStyle name="Comma 3 2 2 2 2 2 2 2 10 10" xfId="4106"/>
    <cellStyle name="Comma 3 2 2 2 2 2 2 2 10 11" xfId="4107"/>
    <cellStyle name="Comma 3 2 2 2 2 2 2 2 10 12" xfId="4108"/>
    <cellStyle name="Comma 3 2 2 2 2 2 2 2 10 13" xfId="4109"/>
    <cellStyle name="Comma 3 2 2 2 2 2 2 2 10 14" xfId="4110"/>
    <cellStyle name="Comma 3 2 2 2 2 2 2 2 10 15" xfId="4111"/>
    <cellStyle name="Comma 3 2 2 2 2 2 2 2 10 16" xfId="4112"/>
    <cellStyle name="Comma 3 2 2 2 2 2 2 2 10 17" xfId="4113"/>
    <cellStyle name="Comma 3 2 2 2 2 2 2 2 10 18" xfId="4114"/>
    <cellStyle name="Comma 3 2 2 2 2 2 2 2 10 19" xfId="4115"/>
    <cellStyle name="Comma 3 2 2 2 2 2 2 2 10 2" xfId="4116"/>
    <cellStyle name="Comma 3 2 2 2 2 2 2 2 10 20" xfId="4117"/>
    <cellStyle name="Comma 3 2 2 2 2 2 2 2 10 21" xfId="4118"/>
    <cellStyle name="Comma 3 2 2 2 2 2 2 2 10 22" xfId="4119"/>
    <cellStyle name="Comma 3 2 2 2 2 2 2 2 10 3" xfId="4120"/>
    <cellStyle name="Comma 3 2 2 2 2 2 2 2 10 4" xfId="4121"/>
    <cellStyle name="Comma 3 2 2 2 2 2 2 2 10 5" xfId="4122"/>
    <cellStyle name="Comma 3 2 2 2 2 2 2 2 10 6" xfId="4123"/>
    <cellStyle name="Comma 3 2 2 2 2 2 2 2 10 7" xfId="4124"/>
    <cellStyle name="Comma 3 2 2 2 2 2 2 2 10 8" xfId="4125"/>
    <cellStyle name="Comma 3 2 2 2 2 2 2 2 10 9" xfId="4126"/>
    <cellStyle name="Comma 3 2 2 2 2 2 2 2 11" xfId="4127"/>
    <cellStyle name="Comma 3 2 2 2 2 2 2 2 11 10" xfId="4128"/>
    <cellStyle name="Comma 3 2 2 2 2 2 2 2 11 11" xfId="4129"/>
    <cellStyle name="Comma 3 2 2 2 2 2 2 2 11 12" xfId="4130"/>
    <cellStyle name="Comma 3 2 2 2 2 2 2 2 11 13" xfId="4131"/>
    <cellStyle name="Comma 3 2 2 2 2 2 2 2 11 14" xfId="4132"/>
    <cellStyle name="Comma 3 2 2 2 2 2 2 2 11 15" xfId="4133"/>
    <cellStyle name="Comma 3 2 2 2 2 2 2 2 11 16" xfId="4134"/>
    <cellStyle name="Comma 3 2 2 2 2 2 2 2 11 17" xfId="4135"/>
    <cellStyle name="Comma 3 2 2 2 2 2 2 2 11 18" xfId="4136"/>
    <cellStyle name="Comma 3 2 2 2 2 2 2 2 11 19" xfId="4137"/>
    <cellStyle name="Comma 3 2 2 2 2 2 2 2 11 2" xfId="4138"/>
    <cellStyle name="Comma 3 2 2 2 2 2 2 2 11 20" xfId="4139"/>
    <cellStyle name="Comma 3 2 2 2 2 2 2 2 11 21" xfId="4140"/>
    <cellStyle name="Comma 3 2 2 2 2 2 2 2 11 22" xfId="4141"/>
    <cellStyle name="Comma 3 2 2 2 2 2 2 2 11 3" xfId="4142"/>
    <cellStyle name="Comma 3 2 2 2 2 2 2 2 11 4" xfId="4143"/>
    <cellStyle name="Comma 3 2 2 2 2 2 2 2 11 5" xfId="4144"/>
    <cellStyle name="Comma 3 2 2 2 2 2 2 2 11 6" xfId="4145"/>
    <cellStyle name="Comma 3 2 2 2 2 2 2 2 11 7" xfId="4146"/>
    <cellStyle name="Comma 3 2 2 2 2 2 2 2 11 8" xfId="4147"/>
    <cellStyle name="Comma 3 2 2 2 2 2 2 2 11 9" xfId="4148"/>
    <cellStyle name="Comma 3 2 2 2 2 2 2 2 12" xfId="4149"/>
    <cellStyle name="Comma 3 2 2 2 2 2 2 2 12 10" xfId="4150"/>
    <cellStyle name="Comma 3 2 2 2 2 2 2 2 12 11" xfId="4151"/>
    <cellStyle name="Comma 3 2 2 2 2 2 2 2 12 12" xfId="4152"/>
    <cellStyle name="Comma 3 2 2 2 2 2 2 2 12 13" xfId="4153"/>
    <cellStyle name="Comma 3 2 2 2 2 2 2 2 12 14" xfId="4154"/>
    <cellStyle name="Comma 3 2 2 2 2 2 2 2 12 15" xfId="4155"/>
    <cellStyle name="Comma 3 2 2 2 2 2 2 2 12 16" xfId="4156"/>
    <cellStyle name="Comma 3 2 2 2 2 2 2 2 12 17" xfId="4157"/>
    <cellStyle name="Comma 3 2 2 2 2 2 2 2 12 18" xfId="4158"/>
    <cellStyle name="Comma 3 2 2 2 2 2 2 2 12 19" xfId="4159"/>
    <cellStyle name="Comma 3 2 2 2 2 2 2 2 12 2" xfId="4160"/>
    <cellStyle name="Comma 3 2 2 2 2 2 2 2 12 20" xfId="4161"/>
    <cellStyle name="Comma 3 2 2 2 2 2 2 2 12 21" xfId="4162"/>
    <cellStyle name="Comma 3 2 2 2 2 2 2 2 12 22" xfId="4163"/>
    <cellStyle name="Comma 3 2 2 2 2 2 2 2 12 3" xfId="4164"/>
    <cellStyle name="Comma 3 2 2 2 2 2 2 2 12 4" xfId="4165"/>
    <cellStyle name="Comma 3 2 2 2 2 2 2 2 12 5" xfId="4166"/>
    <cellStyle name="Comma 3 2 2 2 2 2 2 2 12 6" xfId="4167"/>
    <cellStyle name="Comma 3 2 2 2 2 2 2 2 12 7" xfId="4168"/>
    <cellStyle name="Comma 3 2 2 2 2 2 2 2 12 8" xfId="4169"/>
    <cellStyle name="Comma 3 2 2 2 2 2 2 2 12 9" xfId="4170"/>
    <cellStyle name="Comma 3 2 2 2 2 2 2 2 13" xfId="4171"/>
    <cellStyle name="Comma 3 2 2 2 2 2 2 2 13 10" xfId="4172"/>
    <cellStyle name="Comma 3 2 2 2 2 2 2 2 13 11" xfId="4173"/>
    <cellStyle name="Comma 3 2 2 2 2 2 2 2 13 12" xfId="4174"/>
    <cellStyle name="Comma 3 2 2 2 2 2 2 2 13 13" xfId="4175"/>
    <cellStyle name="Comma 3 2 2 2 2 2 2 2 13 14" xfId="4176"/>
    <cellStyle name="Comma 3 2 2 2 2 2 2 2 13 15" xfId="4177"/>
    <cellStyle name="Comma 3 2 2 2 2 2 2 2 13 16" xfId="4178"/>
    <cellStyle name="Comma 3 2 2 2 2 2 2 2 13 17" xfId="4179"/>
    <cellStyle name="Comma 3 2 2 2 2 2 2 2 13 18" xfId="4180"/>
    <cellStyle name="Comma 3 2 2 2 2 2 2 2 13 19" xfId="4181"/>
    <cellStyle name="Comma 3 2 2 2 2 2 2 2 13 2" xfId="4182"/>
    <cellStyle name="Comma 3 2 2 2 2 2 2 2 13 20" xfId="4183"/>
    <cellStyle name="Comma 3 2 2 2 2 2 2 2 13 21" xfId="4184"/>
    <cellStyle name="Comma 3 2 2 2 2 2 2 2 13 22" xfId="4185"/>
    <cellStyle name="Comma 3 2 2 2 2 2 2 2 13 3" xfId="4186"/>
    <cellStyle name="Comma 3 2 2 2 2 2 2 2 13 4" xfId="4187"/>
    <cellStyle name="Comma 3 2 2 2 2 2 2 2 13 5" xfId="4188"/>
    <cellStyle name="Comma 3 2 2 2 2 2 2 2 13 6" xfId="4189"/>
    <cellStyle name="Comma 3 2 2 2 2 2 2 2 13 7" xfId="4190"/>
    <cellStyle name="Comma 3 2 2 2 2 2 2 2 13 8" xfId="4191"/>
    <cellStyle name="Comma 3 2 2 2 2 2 2 2 13 9" xfId="4192"/>
    <cellStyle name="Comma 3 2 2 2 2 2 2 2 14" xfId="4193"/>
    <cellStyle name="Comma 3 2 2 2 2 2 2 2 14 10" xfId="4194"/>
    <cellStyle name="Comma 3 2 2 2 2 2 2 2 14 11" xfId="4195"/>
    <cellStyle name="Comma 3 2 2 2 2 2 2 2 14 12" xfId="4196"/>
    <cellStyle name="Comma 3 2 2 2 2 2 2 2 14 13" xfId="4197"/>
    <cellStyle name="Comma 3 2 2 2 2 2 2 2 14 14" xfId="4198"/>
    <cellStyle name="Comma 3 2 2 2 2 2 2 2 14 15" xfId="4199"/>
    <cellStyle name="Comma 3 2 2 2 2 2 2 2 14 16" xfId="4200"/>
    <cellStyle name="Comma 3 2 2 2 2 2 2 2 14 17" xfId="4201"/>
    <cellStyle name="Comma 3 2 2 2 2 2 2 2 14 18" xfId="4202"/>
    <cellStyle name="Comma 3 2 2 2 2 2 2 2 14 19" xfId="4203"/>
    <cellStyle name="Comma 3 2 2 2 2 2 2 2 14 2" xfId="4204"/>
    <cellStyle name="Comma 3 2 2 2 2 2 2 2 14 20" xfId="4205"/>
    <cellStyle name="Comma 3 2 2 2 2 2 2 2 14 21" xfId="4206"/>
    <cellStyle name="Comma 3 2 2 2 2 2 2 2 14 22" xfId="4207"/>
    <cellStyle name="Comma 3 2 2 2 2 2 2 2 14 3" xfId="4208"/>
    <cellStyle name="Comma 3 2 2 2 2 2 2 2 14 4" xfId="4209"/>
    <cellStyle name="Comma 3 2 2 2 2 2 2 2 14 5" xfId="4210"/>
    <cellStyle name="Comma 3 2 2 2 2 2 2 2 14 6" xfId="4211"/>
    <cellStyle name="Comma 3 2 2 2 2 2 2 2 14 7" xfId="4212"/>
    <cellStyle name="Comma 3 2 2 2 2 2 2 2 14 8" xfId="4213"/>
    <cellStyle name="Comma 3 2 2 2 2 2 2 2 14 9" xfId="4214"/>
    <cellStyle name="Comma 3 2 2 2 2 2 2 2 15" xfId="4215"/>
    <cellStyle name="Comma 3 2 2 2 2 2 2 2 15 10" xfId="4216"/>
    <cellStyle name="Comma 3 2 2 2 2 2 2 2 15 11" xfId="4217"/>
    <cellStyle name="Comma 3 2 2 2 2 2 2 2 15 12" xfId="4218"/>
    <cellStyle name="Comma 3 2 2 2 2 2 2 2 15 13" xfId="4219"/>
    <cellStyle name="Comma 3 2 2 2 2 2 2 2 15 14" xfId="4220"/>
    <cellStyle name="Comma 3 2 2 2 2 2 2 2 15 15" xfId="4221"/>
    <cellStyle name="Comma 3 2 2 2 2 2 2 2 15 16" xfId="4222"/>
    <cellStyle name="Comma 3 2 2 2 2 2 2 2 15 17" xfId="4223"/>
    <cellStyle name="Comma 3 2 2 2 2 2 2 2 15 18" xfId="4224"/>
    <cellStyle name="Comma 3 2 2 2 2 2 2 2 15 19" xfId="4225"/>
    <cellStyle name="Comma 3 2 2 2 2 2 2 2 15 2" xfId="4226"/>
    <cellStyle name="Comma 3 2 2 2 2 2 2 2 15 20" xfId="4227"/>
    <cellStyle name="Comma 3 2 2 2 2 2 2 2 15 21" xfId="4228"/>
    <cellStyle name="Comma 3 2 2 2 2 2 2 2 15 22" xfId="4229"/>
    <cellStyle name="Comma 3 2 2 2 2 2 2 2 15 3" xfId="4230"/>
    <cellStyle name="Comma 3 2 2 2 2 2 2 2 15 4" xfId="4231"/>
    <cellStyle name="Comma 3 2 2 2 2 2 2 2 15 5" xfId="4232"/>
    <cellStyle name="Comma 3 2 2 2 2 2 2 2 15 6" xfId="4233"/>
    <cellStyle name="Comma 3 2 2 2 2 2 2 2 15 7" xfId="4234"/>
    <cellStyle name="Comma 3 2 2 2 2 2 2 2 15 8" xfId="4235"/>
    <cellStyle name="Comma 3 2 2 2 2 2 2 2 15 9" xfId="4236"/>
    <cellStyle name="Comma 3 2 2 2 2 2 2 2 16" xfId="4237"/>
    <cellStyle name="Comma 3 2 2 2 2 2 2 2 16 10" xfId="4238"/>
    <cellStyle name="Comma 3 2 2 2 2 2 2 2 16 11" xfId="4239"/>
    <cellStyle name="Comma 3 2 2 2 2 2 2 2 16 12" xfId="4240"/>
    <cellStyle name="Comma 3 2 2 2 2 2 2 2 16 13" xfId="4241"/>
    <cellStyle name="Comma 3 2 2 2 2 2 2 2 16 14" xfId="4242"/>
    <cellStyle name="Comma 3 2 2 2 2 2 2 2 16 15" xfId="4243"/>
    <cellStyle name="Comma 3 2 2 2 2 2 2 2 16 16" xfId="4244"/>
    <cellStyle name="Comma 3 2 2 2 2 2 2 2 16 17" xfId="4245"/>
    <cellStyle name="Comma 3 2 2 2 2 2 2 2 16 18" xfId="4246"/>
    <cellStyle name="Comma 3 2 2 2 2 2 2 2 16 19" xfId="4247"/>
    <cellStyle name="Comma 3 2 2 2 2 2 2 2 16 2" xfId="4248"/>
    <cellStyle name="Comma 3 2 2 2 2 2 2 2 16 20" xfId="4249"/>
    <cellStyle name="Comma 3 2 2 2 2 2 2 2 16 21" xfId="4250"/>
    <cellStyle name="Comma 3 2 2 2 2 2 2 2 16 22" xfId="4251"/>
    <cellStyle name="Comma 3 2 2 2 2 2 2 2 16 3" xfId="4252"/>
    <cellStyle name="Comma 3 2 2 2 2 2 2 2 16 4" xfId="4253"/>
    <cellStyle name="Comma 3 2 2 2 2 2 2 2 16 5" xfId="4254"/>
    <cellStyle name="Comma 3 2 2 2 2 2 2 2 16 6" xfId="4255"/>
    <cellStyle name="Comma 3 2 2 2 2 2 2 2 16 7" xfId="4256"/>
    <cellStyle name="Comma 3 2 2 2 2 2 2 2 16 8" xfId="4257"/>
    <cellStyle name="Comma 3 2 2 2 2 2 2 2 16 9" xfId="4258"/>
    <cellStyle name="Comma 3 2 2 2 2 2 2 2 17" xfId="4259"/>
    <cellStyle name="Comma 3 2 2 2 2 2 2 2 17 10" xfId="4260"/>
    <cellStyle name="Comma 3 2 2 2 2 2 2 2 17 11" xfId="4261"/>
    <cellStyle name="Comma 3 2 2 2 2 2 2 2 17 12" xfId="4262"/>
    <cellStyle name="Comma 3 2 2 2 2 2 2 2 17 13" xfId="4263"/>
    <cellStyle name="Comma 3 2 2 2 2 2 2 2 17 14" xfId="4264"/>
    <cellStyle name="Comma 3 2 2 2 2 2 2 2 17 15" xfId="4265"/>
    <cellStyle name="Comma 3 2 2 2 2 2 2 2 17 16" xfId="4266"/>
    <cellStyle name="Comma 3 2 2 2 2 2 2 2 17 17" xfId="4267"/>
    <cellStyle name="Comma 3 2 2 2 2 2 2 2 17 18" xfId="4268"/>
    <cellStyle name="Comma 3 2 2 2 2 2 2 2 17 19" xfId="4269"/>
    <cellStyle name="Comma 3 2 2 2 2 2 2 2 17 2" xfId="4270"/>
    <cellStyle name="Comma 3 2 2 2 2 2 2 2 17 20" xfId="4271"/>
    <cellStyle name="Comma 3 2 2 2 2 2 2 2 17 21" xfId="4272"/>
    <cellStyle name="Comma 3 2 2 2 2 2 2 2 17 22" xfId="4273"/>
    <cellStyle name="Comma 3 2 2 2 2 2 2 2 17 3" xfId="4274"/>
    <cellStyle name="Comma 3 2 2 2 2 2 2 2 17 4" xfId="4275"/>
    <cellStyle name="Comma 3 2 2 2 2 2 2 2 17 5" xfId="4276"/>
    <cellStyle name="Comma 3 2 2 2 2 2 2 2 17 6" xfId="4277"/>
    <cellStyle name="Comma 3 2 2 2 2 2 2 2 17 7" xfId="4278"/>
    <cellStyle name="Comma 3 2 2 2 2 2 2 2 17 8" xfId="4279"/>
    <cellStyle name="Comma 3 2 2 2 2 2 2 2 17 9" xfId="4280"/>
    <cellStyle name="Comma 3 2 2 2 2 2 2 2 18" xfId="4281"/>
    <cellStyle name="Comma 3 2 2 2 2 2 2 2 18 10" xfId="4282"/>
    <cellStyle name="Comma 3 2 2 2 2 2 2 2 18 11" xfId="4283"/>
    <cellStyle name="Comma 3 2 2 2 2 2 2 2 18 12" xfId="4284"/>
    <cellStyle name="Comma 3 2 2 2 2 2 2 2 18 13" xfId="4285"/>
    <cellStyle name="Comma 3 2 2 2 2 2 2 2 18 14" xfId="4286"/>
    <cellStyle name="Comma 3 2 2 2 2 2 2 2 18 15" xfId="4287"/>
    <cellStyle name="Comma 3 2 2 2 2 2 2 2 18 16" xfId="4288"/>
    <cellStyle name="Comma 3 2 2 2 2 2 2 2 18 17" xfId="4289"/>
    <cellStyle name="Comma 3 2 2 2 2 2 2 2 18 18" xfId="4290"/>
    <cellStyle name="Comma 3 2 2 2 2 2 2 2 18 19" xfId="4291"/>
    <cellStyle name="Comma 3 2 2 2 2 2 2 2 18 2" xfId="4292"/>
    <cellStyle name="Comma 3 2 2 2 2 2 2 2 18 20" xfId="4293"/>
    <cellStyle name="Comma 3 2 2 2 2 2 2 2 18 21" xfId="4294"/>
    <cellStyle name="Comma 3 2 2 2 2 2 2 2 18 22" xfId="4295"/>
    <cellStyle name="Comma 3 2 2 2 2 2 2 2 18 3" xfId="4296"/>
    <cellStyle name="Comma 3 2 2 2 2 2 2 2 18 4" xfId="4297"/>
    <cellStyle name="Comma 3 2 2 2 2 2 2 2 18 5" xfId="4298"/>
    <cellStyle name="Comma 3 2 2 2 2 2 2 2 18 6" xfId="4299"/>
    <cellStyle name="Comma 3 2 2 2 2 2 2 2 18 7" xfId="4300"/>
    <cellStyle name="Comma 3 2 2 2 2 2 2 2 18 8" xfId="4301"/>
    <cellStyle name="Comma 3 2 2 2 2 2 2 2 18 9" xfId="4302"/>
    <cellStyle name="Comma 3 2 2 2 2 2 2 2 19" xfId="4303"/>
    <cellStyle name="Comma 3 2 2 2 2 2 2 2 19 10" xfId="4304"/>
    <cellStyle name="Comma 3 2 2 2 2 2 2 2 19 11" xfId="4305"/>
    <cellStyle name="Comma 3 2 2 2 2 2 2 2 19 12" xfId="4306"/>
    <cellStyle name="Comma 3 2 2 2 2 2 2 2 19 13" xfId="4307"/>
    <cellStyle name="Comma 3 2 2 2 2 2 2 2 19 14" xfId="4308"/>
    <cellStyle name="Comma 3 2 2 2 2 2 2 2 19 15" xfId="4309"/>
    <cellStyle name="Comma 3 2 2 2 2 2 2 2 19 16" xfId="4310"/>
    <cellStyle name="Comma 3 2 2 2 2 2 2 2 19 17" xfId="4311"/>
    <cellStyle name="Comma 3 2 2 2 2 2 2 2 19 18" xfId="4312"/>
    <cellStyle name="Comma 3 2 2 2 2 2 2 2 19 19" xfId="4313"/>
    <cellStyle name="Comma 3 2 2 2 2 2 2 2 19 2" xfId="4314"/>
    <cellStyle name="Comma 3 2 2 2 2 2 2 2 19 20" xfId="4315"/>
    <cellStyle name="Comma 3 2 2 2 2 2 2 2 19 21" xfId="4316"/>
    <cellStyle name="Comma 3 2 2 2 2 2 2 2 19 22" xfId="4317"/>
    <cellStyle name="Comma 3 2 2 2 2 2 2 2 19 3" xfId="4318"/>
    <cellStyle name="Comma 3 2 2 2 2 2 2 2 19 4" xfId="4319"/>
    <cellStyle name="Comma 3 2 2 2 2 2 2 2 19 5" xfId="4320"/>
    <cellStyle name="Comma 3 2 2 2 2 2 2 2 19 6" xfId="4321"/>
    <cellStyle name="Comma 3 2 2 2 2 2 2 2 19 7" xfId="4322"/>
    <cellStyle name="Comma 3 2 2 2 2 2 2 2 19 8" xfId="4323"/>
    <cellStyle name="Comma 3 2 2 2 2 2 2 2 19 9" xfId="4324"/>
    <cellStyle name="Comma 3 2 2 2 2 2 2 2 2" xfId="4325"/>
    <cellStyle name="Comma 3 2 2 2 2 2 2 2 2 2" xfId="4326"/>
    <cellStyle name="Comma 3 2 2 2 2 2 2 2 2 2 10" xfId="4327"/>
    <cellStyle name="Comma 3 2 2 2 2 2 2 2 2 2 11" xfId="4328"/>
    <cellStyle name="Comma 3 2 2 2 2 2 2 2 2 2 12" xfId="4329"/>
    <cellStyle name="Comma 3 2 2 2 2 2 2 2 2 2 13" xfId="4330"/>
    <cellStyle name="Comma 3 2 2 2 2 2 2 2 2 2 14" xfId="4331"/>
    <cellStyle name="Comma 3 2 2 2 2 2 2 2 2 2 15" xfId="4332"/>
    <cellStyle name="Comma 3 2 2 2 2 2 2 2 2 2 16" xfId="4333"/>
    <cellStyle name="Comma 3 2 2 2 2 2 2 2 2 2 17" xfId="4334"/>
    <cellStyle name="Comma 3 2 2 2 2 2 2 2 2 2 18" xfId="4335"/>
    <cellStyle name="Comma 3 2 2 2 2 2 2 2 2 2 19" xfId="4336"/>
    <cellStyle name="Comma 3 2 2 2 2 2 2 2 2 2 2" xfId="4337"/>
    <cellStyle name="Comma 3 2 2 2 2 2 2 2 2 2 2 2" xfId="4338"/>
    <cellStyle name="Comma 3 2 2 2 2 2 2 2 2 2 2 2 10" xfId="4339"/>
    <cellStyle name="Comma 3 2 2 2 2 2 2 2 2 2 2 2 11" xfId="4340"/>
    <cellStyle name="Comma 3 2 2 2 2 2 2 2 2 2 2 2 12" xfId="4341"/>
    <cellStyle name="Comma 3 2 2 2 2 2 2 2 2 2 2 2 13" xfId="4342"/>
    <cellStyle name="Comma 3 2 2 2 2 2 2 2 2 2 2 2 14" xfId="4343"/>
    <cellStyle name="Comma 3 2 2 2 2 2 2 2 2 2 2 2 15" xfId="4344"/>
    <cellStyle name="Comma 3 2 2 2 2 2 2 2 2 2 2 2 16" xfId="4345"/>
    <cellStyle name="Comma 3 2 2 2 2 2 2 2 2 2 2 2 17" xfId="4346"/>
    <cellStyle name="Comma 3 2 2 2 2 2 2 2 2 2 2 2 18" xfId="4347"/>
    <cellStyle name="Comma 3 2 2 2 2 2 2 2 2 2 2 2 19" xfId="4348"/>
    <cellStyle name="Comma 3 2 2 2 2 2 2 2 2 2 2 2 2" xfId="4349"/>
    <cellStyle name="Comma 3 2 2 2 2 2 2 2 2 2 2 2 20" xfId="4350"/>
    <cellStyle name="Comma 3 2 2 2 2 2 2 2 2 2 2 2 21" xfId="4351"/>
    <cellStyle name="Comma 3 2 2 2 2 2 2 2 2 2 2 2 22" xfId="4352"/>
    <cellStyle name="Comma 3 2 2 2 2 2 2 2 2 2 2 2 3" xfId="4353"/>
    <cellStyle name="Comma 3 2 2 2 2 2 2 2 2 2 2 2 4" xfId="4354"/>
    <cellStyle name="Comma 3 2 2 2 2 2 2 2 2 2 2 2 5" xfId="4355"/>
    <cellStyle name="Comma 3 2 2 2 2 2 2 2 2 2 2 2 6" xfId="4356"/>
    <cellStyle name="Comma 3 2 2 2 2 2 2 2 2 2 2 2 7" xfId="4357"/>
    <cellStyle name="Comma 3 2 2 2 2 2 2 2 2 2 2 2 8" xfId="4358"/>
    <cellStyle name="Comma 3 2 2 2 2 2 2 2 2 2 2 2 9" xfId="4359"/>
    <cellStyle name="Comma 3 2 2 2 2 2 2 2 2 2 2 3" xfId="4360"/>
    <cellStyle name="Comma 3 2 2 2 2 2 2 2 2 2 2 3 10" xfId="4361"/>
    <cellStyle name="Comma 3 2 2 2 2 2 2 2 2 2 2 3 11" xfId="4362"/>
    <cellStyle name="Comma 3 2 2 2 2 2 2 2 2 2 2 3 12" xfId="4363"/>
    <cellStyle name="Comma 3 2 2 2 2 2 2 2 2 2 2 3 13" xfId="4364"/>
    <cellStyle name="Comma 3 2 2 2 2 2 2 2 2 2 2 3 14" xfId="4365"/>
    <cellStyle name="Comma 3 2 2 2 2 2 2 2 2 2 2 3 15" xfId="4366"/>
    <cellStyle name="Comma 3 2 2 2 2 2 2 2 2 2 2 3 16" xfId="4367"/>
    <cellStyle name="Comma 3 2 2 2 2 2 2 2 2 2 2 3 17" xfId="4368"/>
    <cellStyle name="Comma 3 2 2 2 2 2 2 2 2 2 2 3 18" xfId="4369"/>
    <cellStyle name="Comma 3 2 2 2 2 2 2 2 2 2 2 3 19" xfId="4370"/>
    <cellStyle name="Comma 3 2 2 2 2 2 2 2 2 2 2 3 2" xfId="4371"/>
    <cellStyle name="Comma 3 2 2 2 2 2 2 2 2 2 2 3 20" xfId="4372"/>
    <cellStyle name="Comma 3 2 2 2 2 2 2 2 2 2 2 3 21" xfId="4373"/>
    <cellStyle name="Comma 3 2 2 2 2 2 2 2 2 2 2 3 22" xfId="4374"/>
    <cellStyle name="Comma 3 2 2 2 2 2 2 2 2 2 2 3 3" xfId="4375"/>
    <cellStyle name="Comma 3 2 2 2 2 2 2 2 2 2 2 3 4" xfId="4376"/>
    <cellStyle name="Comma 3 2 2 2 2 2 2 2 2 2 2 3 5" xfId="4377"/>
    <cellStyle name="Comma 3 2 2 2 2 2 2 2 2 2 2 3 6" xfId="4378"/>
    <cellStyle name="Comma 3 2 2 2 2 2 2 2 2 2 2 3 7" xfId="4379"/>
    <cellStyle name="Comma 3 2 2 2 2 2 2 2 2 2 2 3 8" xfId="4380"/>
    <cellStyle name="Comma 3 2 2 2 2 2 2 2 2 2 2 3 9" xfId="4381"/>
    <cellStyle name="Comma 3 2 2 2 2 2 2 2 2 2 20" xfId="4382"/>
    <cellStyle name="Comma 3 2 2 2 2 2 2 2 2 2 21" xfId="4383"/>
    <cellStyle name="Comma 3 2 2 2 2 2 2 2 2 2 22" xfId="4384"/>
    <cellStyle name="Comma 3 2 2 2 2 2 2 2 2 2 23" xfId="4385"/>
    <cellStyle name="Comma 3 2 2 2 2 2 2 2 2 2 24" xfId="4386"/>
    <cellStyle name="Comma 3 2 2 2 2 2 2 2 2 2 3" xfId="4387"/>
    <cellStyle name="Comma 3 2 2 2 2 2 2 2 2 2 3 2" xfId="4388"/>
    <cellStyle name="Comma 3 2 2 2 2 2 2 2 2 2 4" xfId="4389"/>
    <cellStyle name="Comma 3 2 2 2 2 2 2 2 2 2 5" xfId="4390"/>
    <cellStyle name="Comma 3 2 2 2 2 2 2 2 2 2 6" xfId="4391"/>
    <cellStyle name="Comma 3 2 2 2 2 2 2 2 2 2 7" xfId="4392"/>
    <cellStyle name="Comma 3 2 2 2 2 2 2 2 2 2 8" xfId="4393"/>
    <cellStyle name="Comma 3 2 2 2 2 2 2 2 2 2 9" xfId="4394"/>
    <cellStyle name="Comma 3 2 2 2 2 2 2 2 2 3" xfId="4395"/>
    <cellStyle name="Comma 3 2 2 2 2 2 2 2 2 3 10" xfId="4396"/>
    <cellStyle name="Comma 3 2 2 2 2 2 2 2 2 3 11" xfId="4397"/>
    <cellStyle name="Comma 3 2 2 2 2 2 2 2 2 3 12" xfId="4398"/>
    <cellStyle name="Comma 3 2 2 2 2 2 2 2 2 3 13" xfId="4399"/>
    <cellStyle name="Comma 3 2 2 2 2 2 2 2 2 3 14" xfId="4400"/>
    <cellStyle name="Comma 3 2 2 2 2 2 2 2 2 3 15" xfId="4401"/>
    <cellStyle name="Comma 3 2 2 2 2 2 2 2 2 3 16" xfId="4402"/>
    <cellStyle name="Comma 3 2 2 2 2 2 2 2 2 3 17" xfId="4403"/>
    <cellStyle name="Comma 3 2 2 2 2 2 2 2 2 3 18" xfId="4404"/>
    <cellStyle name="Comma 3 2 2 2 2 2 2 2 2 3 19" xfId="4405"/>
    <cellStyle name="Comma 3 2 2 2 2 2 2 2 2 3 2" xfId="4406"/>
    <cellStyle name="Comma 3 2 2 2 2 2 2 2 2 3 20" xfId="4407"/>
    <cellStyle name="Comma 3 2 2 2 2 2 2 2 2 3 21" xfId="4408"/>
    <cellStyle name="Comma 3 2 2 2 2 2 2 2 2 3 22" xfId="4409"/>
    <cellStyle name="Comma 3 2 2 2 2 2 2 2 2 3 3" xfId="4410"/>
    <cellStyle name="Comma 3 2 2 2 2 2 2 2 2 3 4" xfId="4411"/>
    <cellStyle name="Comma 3 2 2 2 2 2 2 2 2 3 5" xfId="4412"/>
    <cellStyle name="Comma 3 2 2 2 2 2 2 2 2 3 6" xfId="4413"/>
    <cellStyle name="Comma 3 2 2 2 2 2 2 2 2 3 7" xfId="4414"/>
    <cellStyle name="Comma 3 2 2 2 2 2 2 2 2 3 8" xfId="4415"/>
    <cellStyle name="Comma 3 2 2 2 2 2 2 2 2 3 9" xfId="4416"/>
    <cellStyle name="Comma 3 2 2 2 2 2 2 2 2 4" xfId="4417"/>
    <cellStyle name="Comma 3 2 2 2 2 2 2 2 2 4 10" xfId="4418"/>
    <cellStyle name="Comma 3 2 2 2 2 2 2 2 2 4 11" xfId="4419"/>
    <cellStyle name="Comma 3 2 2 2 2 2 2 2 2 4 12" xfId="4420"/>
    <cellStyle name="Comma 3 2 2 2 2 2 2 2 2 4 13" xfId="4421"/>
    <cellStyle name="Comma 3 2 2 2 2 2 2 2 2 4 14" xfId="4422"/>
    <cellStyle name="Comma 3 2 2 2 2 2 2 2 2 4 15" xfId="4423"/>
    <cellStyle name="Comma 3 2 2 2 2 2 2 2 2 4 16" xfId="4424"/>
    <cellStyle name="Comma 3 2 2 2 2 2 2 2 2 4 17" xfId="4425"/>
    <cellStyle name="Comma 3 2 2 2 2 2 2 2 2 4 18" xfId="4426"/>
    <cellStyle name="Comma 3 2 2 2 2 2 2 2 2 4 19" xfId="4427"/>
    <cellStyle name="Comma 3 2 2 2 2 2 2 2 2 4 2" xfId="4428"/>
    <cellStyle name="Comma 3 2 2 2 2 2 2 2 2 4 20" xfId="4429"/>
    <cellStyle name="Comma 3 2 2 2 2 2 2 2 2 4 21" xfId="4430"/>
    <cellStyle name="Comma 3 2 2 2 2 2 2 2 2 4 22" xfId="4431"/>
    <cellStyle name="Comma 3 2 2 2 2 2 2 2 2 4 3" xfId="4432"/>
    <cellStyle name="Comma 3 2 2 2 2 2 2 2 2 4 4" xfId="4433"/>
    <cellStyle name="Comma 3 2 2 2 2 2 2 2 2 4 5" xfId="4434"/>
    <cellStyle name="Comma 3 2 2 2 2 2 2 2 2 4 6" xfId="4435"/>
    <cellStyle name="Comma 3 2 2 2 2 2 2 2 2 4 7" xfId="4436"/>
    <cellStyle name="Comma 3 2 2 2 2 2 2 2 2 4 8" xfId="4437"/>
    <cellStyle name="Comma 3 2 2 2 2 2 2 2 2 4 9" xfId="4438"/>
    <cellStyle name="Comma 3 2 2 2 2 2 2 2 20" xfId="4439"/>
    <cellStyle name="Comma 3 2 2 2 2 2 2 2 20 10" xfId="4440"/>
    <cellStyle name="Comma 3 2 2 2 2 2 2 2 20 11" xfId="4441"/>
    <cellStyle name="Comma 3 2 2 2 2 2 2 2 20 12" xfId="4442"/>
    <cellStyle name="Comma 3 2 2 2 2 2 2 2 20 13" xfId="4443"/>
    <cellStyle name="Comma 3 2 2 2 2 2 2 2 20 14" xfId="4444"/>
    <cellStyle name="Comma 3 2 2 2 2 2 2 2 20 15" xfId="4445"/>
    <cellStyle name="Comma 3 2 2 2 2 2 2 2 20 16" xfId="4446"/>
    <cellStyle name="Comma 3 2 2 2 2 2 2 2 20 17" xfId="4447"/>
    <cellStyle name="Comma 3 2 2 2 2 2 2 2 20 18" xfId="4448"/>
    <cellStyle name="Comma 3 2 2 2 2 2 2 2 20 19" xfId="4449"/>
    <cellStyle name="Comma 3 2 2 2 2 2 2 2 20 2" xfId="4450"/>
    <cellStyle name="Comma 3 2 2 2 2 2 2 2 20 20" xfId="4451"/>
    <cellStyle name="Comma 3 2 2 2 2 2 2 2 20 21" xfId="4452"/>
    <cellStyle name="Comma 3 2 2 2 2 2 2 2 20 22" xfId="4453"/>
    <cellStyle name="Comma 3 2 2 2 2 2 2 2 20 3" xfId="4454"/>
    <cellStyle name="Comma 3 2 2 2 2 2 2 2 20 4" xfId="4455"/>
    <cellStyle name="Comma 3 2 2 2 2 2 2 2 20 5" xfId="4456"/>
    <cellStyle name="Comma 3 2 2 2 2 2 2 2 20 6" xfId="4457"/>
    <cellStyle name="Comma 3 2 2 2 2 2 2 2 20 7" xfId="4458"/>
    <cellStyle name="Comma 3 2 2 2 2 2 2 2 20 8" xfId="4459"/>
    <cellStyle name="Comma 3 2 2 2 2 2 2 2 20 9" xfId="4460"/>
    <cellStyle name="Comma 3 2 2 2 2 2 2 2 21" xfId="4461"/>
    <cellStyle name="Comma 3 2 2 2 2 2 2 2 21 10" xfId="4462"/>
    <cellStyle name="Comma 3 2 2 2 2 2 2 2 21 11" xfId="4463"/>
    <cellStyle name="Comma 3 2 2 2 2 2 2 2 21 12" xfId="4464"/>
    <cellStyle name="Comma 3 2 2 2 2 2 2 2 21 13" xfId="4465"/>
    <cellStyle name="Comma 3 2 2 2 2 2 2 2 21 14" xfId="4466"/>
    <cellStyle name="Comma 3 2 2 2 2 2 2 2 21 15" xfId="4467"/>
    <cellStyle name="Comma 3 2 2 2 2 2 2 2 21 16" xfId="4468"/>
    <cellStyle name="Comma 3 2 2 2 2 2 2 2 21 17" xfId="4469"/>
    <cellStyle name="Comma 3 2 2 2 2 2 2 2 21 18" xfId="4470"/>
    <cellStyle name="Comma 3 2 2 2 2 2 2 2 21 19" xfId="4471"/>
    <cellStyle name="Comma 3 2 2 2 2 2 2 2 21 2" xfId="4472"/>
    <cellStyle name="Comma 3 2 2 2 2 2 2 2 21 20" xfId="4473"/>
    <cellStyle name="Comma 3 2 2 2 2 2 2 2 21 21" xfId="4474"/>
    <cellStyle name="Comma 3 2 2 2 2 2 2 2 21 22" xfId="4475"/>
    <cellStyle name="Comma 3 2 2 2 2 2 2 2 21 3" xfId="4476"/>
    <cellStyle name="Comma 3 2 2 2 2 2 2 2 21 4" xfId="4477"/>
    <cellStyle name="Comma 3 2 2 2 2 2 2 2 21 5" xfId="4478"/>
    <cellStyle name="Comma 3 2 2 2 2 2 2 2 21 6" xfId="4479"/>
    <cellStyle name="Comma 3 2 2 2 2 2 2 2 21 7" xfId="4480"/>
    <cellStyle name="Comma 3 2 2 2 2 2 2 2 21 8" xfId="4481"/>
    <cellStyle name="Comma 3 2 2 2 2 2 2 2 21 9" xfId="4482"/>
    <cellStyle name="Comma 3 2 2 2 2 2 2 2 22" xfId="4483"/>
    <cellStyle name="Comma 3 2 2 2 2 2 2 2 22 10" xfId="4484"/>
    <cellStyle name="Comma 3 2 2 2 2 2 2 2 22 11" xfId="4485"/>
    <cellStyle name="Comma 3 2 2 2 2 2 2 2 22 12" xfId="4486"/>
    <cellStyle name="Comma 3 2 2 2 2 2 2 2 22 13" xfId="4487"/>
    <cellStyle name="Comma 3 2 2 2 2 2 2 2 22 14" xfId="4488"/>
    <cellStyle name="Comma 3 2 2 2 2 2 2 2 22 15" xfId="4489"/>
    <cellStyle name="Comma 3 2 2 2 2 2 2 2 22 16" xfId="4490"/>
    <cellStyle name="Comma 3 2 2 2 2 2 2 2 22 17" xfId="4491"/>
    <cellStyle name="Comma 3 2 2 2 2 2 2 2 22 18" xfId="4492"/>
    <cellStyle name="Comma 3 2 2 2 2 2 2 2 22 19" xfId="4493"/>
    <cellStyle name="Comma 3 2 2 2 2 2 2 2 22 2" xfId="4494"/>
    <cellStyle name="Comma 3 2 2 2 2 2 2 2 22 20" xfId="4495"/>
    <cellStyle name="Comma 3 2 2 2 2 2 2 2 22 21" xfId="4496"/>
    <cellStyle name="Comma 3 2 2 2 2 2 2 2 22 22" xfId="4497"/>
    <cellStyle name="Comma 3 2 2 2 2 2 2 2 22 3" xfId="4498"/>
    <cellStyle name="Comma 3 2 2 2 2 2 2 2 22 4" xfId="4499"/>
    <cellStyle name="Comma 3 2 2 2 2 2 2 2 22 5" xfId="4500"/>
    <cellStyle name="Comma 3 2 2 2 2 2 2 2 22 6" xfId="4501"/>
    <cellStyle name="Comma 3 2 2 2 2 2 2 2 22 7" xfId="4502"/>
    <cellStyle name="Comma 3 2 2 2 2 2 2 2 22 8" xfId="4503"/>
    <cellStyle name="Comma 3 2 2 2 2 2 2 2 22 9" xfId="4504"/>
    <cellStyle name="Comma 3 2 2 2 2 2 2 2 23" xfId="4505"/>
    <cellStyle name="Comma 3 2 2 2 2 2 2 2 23 10" xfId="4506"/>
    <cellStyle name="Comma 3 2 2 2 2 2 2 2 23 11" xfId="4507"/>
    <cellStyle name="Comma 3 2 2 2 2 2 2 2 23 12" xfId="4508"/>
    <cellStyle name="Comma 3 2 2 2 2 2 2 2 23 13" xfId="4509"/>
    <cellStyle name="Comma 3 2 2 2 2 2 2 2 23 14" xfId="4510"/>
    <cellStyle name="Comma 3 2 2 2 2 2 2 2 23 15" xfId="4511"/>
    <cellStyle name="Comma 3 2 2 2 2 2 2 2 23 16" xfId="4512"/>
    <cellStyle name="Comma 3 2 2 2 2 2 2 2 23 17" xfId="4513"/>
    <cellStyle name="Comma 3 2 2 2 2 2 2 2 23 18" xfId="4514"/>
    <cellStyle name="Comma 3 2 2 2 2 2 2 2 23 19" xfId="4515"/>
    <cellStyle name="Comma 3 2 2 2 2 2 2 2 23 2" xfId="4516"/>
    <cellStyle name="Comma 3 2 2 2 2 2 2 2 23 20" xfId="4517"/>
    <cellStyle name="Comma 3 2 2 2 2 2 2 2 23 21" xfId="4518"/>
    <cellStyle name="Comma 3 2 2 2 2 2 2 2 23 22" xfId="4519"/>
    <cellStyle name="Comma 3 2 2 2 2 2 2 2 23 3" xfId="4520"/>
    <cellStyle name="Comma 3 2 2 2 2 2 2 2 23 4" xfId="4521"/>
    <cellStyle name="Comma 3 2 2 2 2 2 2 2 23 5" xfId="4522"/>
    <cellStyle name="Comma 3 2 2 2 2 2 2 2 23 6" xfId="4523"/>
    <cellStyle name="Comma 3 2 2 2 2 2 2 2 23 7" xfId="4524"/>
    <cellStyle name="Comma 3 2 2 2 2 2 2 2 23 8" xfId="4525"/>
    <cellStyle name="Comma 3 2 2 2 2 2 2 2 23 9" xfId="4526"/>
    <cellStyle name="Comma 3 2 2 2 2 2 2 2 24" xfId="4527"/>
    <cellStyle name="Comma 3 2 2 2 2 2 2 2 24 10" xfId="4528"/>
    <cellStyle name="Comma 3 2 2 2 2 2 2 2 24 11" xfId="4529"/>
    <cellStyle name="Comma 3 2 2 2 2 2 2 2 24 12" xfId="4530"/>
    <cellStyle name="Comma 3 2 2 2 2 2 2 2 24 13" xfId="4531"/>
    <cellStyle name="Comma 3 2 2 2 2 2 2 2 24 14" xfId="4532"/>
    <cellStyle name="Comma 3 2 2 2 2 2 2 2 24 15" xfId="4533"/>
    <cellStyle name="Comma 3 2 2 2 2 2 2 2 24 16" xfId="4534"/>
    <cellStyle name="Comma 3 2 2 2 2 2 2 2 24 17" xfId="4535"/>
    <cellStyle name="Comma 3 2 2 2 2 2 2 2 24 18" xfId="4536"/>
    <cellStyle name="Comma 3 2 2 2 2 2 2 2 24 19" xfId="4537"/>
    <cellStyle name="Comma 3 2 2 2 2 2 2 2 24 2" xfId="4538"/>
    <cellStyle name="Comma 3 2 2 2 2 2 2 2 24 20" xfId="4539"/>
    <cellStyle name="Comma 3 2 2 2 2 2 2 2 24 21" xfId="4540"/>
    <cellStyle name="Comma 3 2 2 2 2 2 2 2 24 22" xfId="4541"/>
    <cellStyle name="Comma 3 2 2 2 2 2 2 2 24 3" xfId="4542"/>
    <cellStyle name="Comma 3 2 2 2 2 2 2 2 24 4" xfId="4543"/>
    <cellStyle name="Comma 3 2 2 2 2 2 2 2 24 5" xfId="4544"/>
    <cellStyle name="Comma 3 2 2 2 2 2 2 2 24 6" xfId="4545"/>
    <cellStyle name="Comma 3 2 2 2 2 2 2 2 24 7" xfId="4546"/>
    <cellStyle name="Comma 3 2 2 2 2 2 2 2 24 8" xfId="4547"/>
    <cellStyle name="Comma 3 2 2 2 2 2 2 2 24 9" xfId="4548"/>
    <cellStyle name="Comma 3 2 2 2 2 2 2 2 25" xfId="4549"/>
    <cellStyle name="Comma 3 2 2 2 2 2 2 2 25 10" xfId="4550"/>
    <cellStyle name="Comma 3 2 2 2 2 2 2 2 25 11" xfId="4551"/>
    <cellStyle name="Comma 3 2 2 2 2 2 2 2 25 12" xfId="4552"/>
    <cellStyle name="Comma 3 2 2 2 2 2 2 2 25 13" xfId="4553"/>
    <cellStyle name="Comma 3 2 2 2 2 2 2 2 25 14" xfId="4554"/>
    <cellStyle name="Comma 3 2 2 2 2 2 2 2 25 15" xfId="4555"/>
    <cellStyle name="Comma 3 2 2 2 2 2 2 2 25 16" xfId="4556"/>
    <cellStyle name="Comma 3 2 2 2 2 2 2 2 25 17" xfId="4557"/>
    <cellStyle name="Comma 3 2 2 2 2 2 2 2 25 18" xfId="4558"/>
    <cellStyle name="Comma 3 2 2 2 2 2 2 2 25 19" xfId="4559"/>
    <cellStyle name="Comma 3 2 2 2 2 2 2 2 25 2" xfId="4560"/>
    <cellStyle name="Comma 3 2 2 2 2 2 2 2 25 20" xfId="4561"/>
    <cellStyle name="Comma 3 2 2 2 2 2 2 2 25 21" xfId="4562"/>
    <cellStyle name="Comma 3 2 2 2 2 2 2 2 25 22" xfId="4563"/>
    <cellStyle name="Comma 3 2 2 2 2 2 2 2 25 3" xfId="4564"/>
    <cellStyle name="Comma 3 2 2 2 2 2 2 2 25 4" xfId="4565"/>
    <cellStyle name="Comma 3 2 2 2 2 2 2 2 25 5" xfId="4566"/>
    <cellStyle name="Comma 3 2 2 2 2 2 2 2 25 6" xfId="4567"/>
    <cellStyle name="Comma 3 2 2 2 2 2 2 2 25 7" xfId="4568"/>
    <cellStyle name="Comma 3 2 2 2 2 2 2 2 25 8" xfId="4569"/>
    <cellStyle name="Comma 3 2 2 2 2 2 2 2 25 9" xfId="4570"/>
    <cellStyle name="Comma 3 2 2 2 2 2 2 2 26" xfId="4571"/>
    <cellStyle name="Comma 3 2 2 2 2 2 2 2 26 10" xfId="4572"/>
    <cellStyle name="Comma 3 2 2 2 2 2 2 2 26 11" xfId="4573"/>
    <cellStyle name="Comma 3 2 2 2 2 2 2 2 26 12" xfId="4574"/>
    <cellStyle name="Comma 3 2 2 2 2 2 2 2 26 13" xfId="4575"/>
    <cellStyle name="Comma 3 2 2 2 2 2 2 2 26 14" xfId="4576"/>
    <cellStyle name="Comma 3 2 2 2 2 2 2 2 26 15" xfId="4577"/>
    <cellStyle name="Comma 3 2 2 2 2 2 2 2 26 16" xfId="4578"/>
    <cellStyle name="Comma 3 2 2 2 2 2 2 2 26 17" xfId="4579"/>
    <cellStyle name="Comma 3 2 2 2 2 2 2 2 26 18" xfId="4580"/>
    <cellStyle name="Comma 3 2 2 2 2 2 2 2 26 19" xfId="4581"/>
    <cellStyle name="Comma 3 2 2 2 2 2 2 2 26 2" xfId="4582"/>
    <cellStyle name="Comma 3 2 2 2 2 2 2 2 26 20" xfId="4583"/>
    <cellStyle name="Comma 3 2 2 2 2 2 2 2 26 21" xfId="4584"/>
    <cellStyle name="Comma 3 2 2 2 2 2 2 2 26 22" xfId="4585"/>
    <cellStyle name="Comma 3 2 2 2 2 2 2 2 26 3" xfId="4586"/>
    <cellStyle name="Comma 3 2 2 2 2 2 2 2 26 4" xfId="4587"/>
    <cellStyle name="Comma 3 2 2 2 2 2 2 2 26 5" xfId="4588"/>
    <cellStyle name="Comma 3 2 2 2 2 2 2 2 26 6" xfId="4589"/>
    <cellStyle name="Comma 3 2 2 2 2 2 2 2 26 7" xfId="4590"/>
    <cellStyle name="Comma 3 2 2 2 2 2 2 2 26 8" xfId="4591"/>
    <cellStyle name="Comma 3 2 2 2 2 2 2 2 26 9" xfId="4592"/>
    <cellStyle name="Comma 3 2 2 2 2 2 2 2 27" xfId="4593"/>
    <cellStyle name="Comma 3 2 2 2 2 2 2 2 27 10" xfId="4594"/>
    <cellStyle name="Comma 3 2 2 2 2 2 2 2 27 11" xfId="4595"/>
    <cellStyle name="Comma 3 2 2 2 2 2 2 2 27 12" xfId="4596"/>
    <cellStyle name="Comma 3 2 2 2 2 2 2 2 27 13" xfId="4597"/>
    <cellStyle name="Comma 3 2 2 2 2 2 2 2 27 14" xfId="4598"/>
    <cellStyle name="Comma 3 2 2 2 2 2 2 2 27 15" xfId="4599"/>
    <cellStyle name="Comma 3 2 2 2 2 2 2 2 27 16" xfId="4600"/>
    <cellStyle name="Comma 3 2 2 2 2 2 2 2 27 17" xfId="4601"/>
    <cellStyle name="Comma 3 2 2 2 2 2 2 2 27 18" xfId="4602"/>
    <cellStyle name="Comma 3 2 2 2 2 2 2 2 27 19" xfId="4603"/>
    <cellStyle name="Comma 3 2 2 2 2 2 2 2 27 2" xfId="4604"/>
    <cellStyle name="Comma 3 2 2 2 2 2 2 2 27 20" xfId="4605"/>
    <cellStyle name="Comma 3 2 2 2 2 2 2 2 27 21" xfId="4606"/>
    <cellStyle name="Comma 3 2 2 2 2 2 2 2 27 22" xfId="4607"/>
    <cellStyle name="Comma 3 2 2 2 2 2 2 2 27 3" xfId="4608"/>
    <cellStyle name="Comma 3 2 2 2 2 2 2 2 27 4" xfId="4609"/>
    <cellStyle name="Comma 3 2 2 2 2 2 2 2 27 5" xfId="4610"/>
    <cellStyle name="Comma 3 2 2 2 2 2 2 2 27 6" xfId="4611"/>
    <cellStyle name="Comma 3 2 2 2 2 2 2 2 27 7" xfId="4612"/>
    <cellStyle name="Comma 3 2 2 2 2 2 2 2 27 8" xfId="4613"/>
    <cellStyle name="Comma 3 2 2 2 2 2 2 2 27 9" xfId="4614"/>
    <cellStyle name="Comma 3 2 2 2 2 2 2 2 28" xfId="4615"/>
    <cellStyle name="Comma 3 2 2 2 2 2 2 2 28 10" xfId="4616"/>
    <cellStyle name="Comma 3 2 2 2 2 2 2 2 28 11" xfId="4617"/>
    <cellStyle name="Comma 3 2 2 2 2 2 2 2 28 12" xfId="4618"/>
    <cellStyle name="Comma 3 2 2 2 2 2 2 2 28 13" xfId="4619"/>
    <cellStyle name="Comma 3 2 2 2 2 2 2 2 28 14" xfId="4620"/>
    <cellStyle name="Comma 3 2 2 2 2 2 2 2 28 15" xfId="4621"/>
    <cellStyle name="Comma 3 2 2 2 2 2 2 2 28 16" xfId="4622"/>
    <cellStyle name="Comma 3 2 2 2 2 2 2 2 28 17" xfId="4623"/>
    <cellStyle name="Comma 3 2 2 2 2 2 2 2 28 18" xfId="4624"/>
    <cellStyle name="Comma 3 2 2 2 2 2 2 2 28 19" xfId="4625"/>
    <cellStyle name="Comma 3 2 2 2 2 2 2 2 28 2" xfId="4626"/>
    <cellStyle name="Comma 3 2 2 2 2 2 2 2 28 20" xfId="4627"/>
    <cellStyle name="Comma 3 2 2 2 2 2 2 2 28 21" xfId="4628"/>
    <cellStyle name="Comma 3 2 2 2 2 2 2 2 28 22" xfId="4629"/>
    <cellStyle name="Comma 3 2 2 2 2 2 2 2 28 3" xfId="4630"/>
    <cellStyle name="Comma 3 2 2 2 2 2 2 2 28 4" xfId="4631"/>
    <cellStyle name="Comma 3 2 2 2 2 2 2 2 28 5" xfId="4632"/>
    <cellStyle name="Comma 3 2 2 2 2 2 2 2 28 6" xfId="4633"/>
    <cellStyle name="Comma 3 2 2 2 2 2 2 2 28 7" xfId="4634"/>
    <cellStyle name="Comma 3 2 2 2 2 2 2 2 28 8" xfId="4635"/>
    <cellStyle name="Comma 3 2 2 2 2 2 2 2 28 9" xfId="4636"/>
    <cellStyle name="Comma 3 2 2 2 2 2 2 2 29" xfId="4637"/>
    <cellStyle name="Comma 3 2 2 2 2 2 2 2 29 10" xfId="4638"/>
    <cellStyle name="Comma 3 2 2 2 2 2 2 2 29 11" xfId="4639"/>
    <cellStyle name="Comma 3 2 2 2 2 2 2 2 29 12" xfId="4640"/>
    <cellStyle name="Comma 3 2 2 2 2 2 2 2 29 13" xfId="4641"/>
    <cellStyle name="Comma 3 2 2 2 2 2 2 2 29 14" xfId="4642"/>
    <cellStyle name="Comma 3 2 2 2 2 2 2 2 29 15" xfId="4643"/>
    <cellStyle name="Comma 3 2 2 2 2 2 2 2 29 16" xfId="4644"/>
    <cellStyle name="Comma 3 2 2 2 2 2 2 2 29 17" xfId="4645"/>
    <cellStyle name="Comma 3 2 2 2 2 2 2 2 29 18" xfId="4646"/>
    <cellStyle name="Comma 3 2 2 2 2 2 2 2 29 19" xfId="4647"/>
    <cellStyle name="Comma 3 2 2 2 2 2 2 2 29 2" xfId="4648"/>
    <cellStyle name="Comma 3 2 2 2 2 2 2 2 29 20" xfId="4649"/>
    <cellStyle name="Comma 3 2 2 2 2 2 2 2 29 21" xfId="4650"/>
    <cellStyle name="Comma 3 2 2 2 2 2 2 2 29 22" xfId="4651"/>
    <cellStyle name="Comma 3 2 2 2 2 2 2 2 29 3" xfId="4652"/>
    <cellStyle name="Comma 3 2 2 2 2 2 2 2 29 4" xfId="4653"/>
    <cellStyle name="Comma 3 2 2 2 2 2 2 2 29 5" xfId="4654"/>
    <cellStyle name="Comma 3 2 2 2 2 2 2 2 29 6" xfId="4655"/>
    <cellStyle name="Comma 3 2 2 2 2 2 2 2 29 7" xfId="4656"/>
    <cellStyle name="Comma 3 2 2 2 2 2 2 2 29 8" xfId="4657"/>
    <cellStyle name="Comma 3 2 2 2 2 2 2 2 29 9" xfId="4658"/>
    <cellStyle name="Comma 3 2 2 2 2 2 2 2 3" xfId="4659"/>
    <cellStyle name="Comma 3 2 2 2 2 2 2 2 3 10" xfId="4660"/>
    <cellStyle name="Comma 3 2 2 2 2 2 2 2 3 11" xfId="4661"/>
    <cellStyle name="Comma 3 2 2 2 2 2 2 2 3 12" xfId="4662"/>
    <cellStyle name="Comma 3 2 2 2 2 2 2 2 3 13" xfId="4663"/>
    <cellStyle name="Comma 3 2 2 2 2 2 2 2 3 14" xfId="4664"/>
    <cellStyle name="Comma 3 2 2 2 2 2 2 2 3 15" xfId="4665"/>
    <cellStyle name="Comma 3 2 2 2 2 2 2 2 3 16" xfId="4666"/>
    <cellStyle name="Comma 3 2 2 2 2 2 2 2 3 17" xfId="4667"/>
    <cellStyle name="Comma 3 2 2 2 2 2 2 2 3 18" xfId="4668"/>
    <cellStyle name="Comma 3 2 2 2 2 2 2 2 3 19" xfId="4669"/>
    <cellStyle name="Comma 3 2 2 2 2 2 2 2 3 2" xfId="4670"/>
    <cellStyle name="Comma 3 2 2 2 2 2 2 2 3 20" xfId="4671"/>
    <cellStyle name="Comma 3 2 2 2 2 2 2 2 3 21" xfId="4672"/>
    <cellStyle name="Comma 3 2 2 2 2 2 2 2 3 22" xfId="4673"/>
    <cellStyle name="Comma 3 2 2 2 2 2 2 2 3 3" xfId="4674"/>
    <cellStyle name="Comma 3 2 2 2 2 2 2 2 3 4" xfId="4675"/>
    <cellStyle name="Comma 3 2 2 2 2 2 2 2 3 5" xfId="4676"/>
    <cellStyle name="Comma 3 2 2 2 2 2 2 2 3 6" xfId="4677"/>
    <cellStyle name="Comma 3 2 2 2 2 2 2 2 3 7" xfId="4678"/>
    <cellStyle name="Comma 3 2 2 2 2 2 2 2 3 8" xfId="4679"/>
    <cellStyle name="Comma 3 2 2 2 2 2 2 2 3 9" xfId="4680"/>
    <cellStyle name="Comma 3 2 2 2 2 2 2 2 30" xfId="4681"/>
    <cellStyle name="Comma 3 2 2 2 2 2 2 2 30 10" xfId="4682"/>
    <cellStyle name="Comma 3 2 2 2 2 2 2 2 30 11" xfId="4683"/>
    <cellStyle name="Comma 3 2 2 2 2 2 2 2 30 12" xfId="4684"/>
    <cellStyle name="Comma 3 2 2 2 2 2 2 2 30 13" xfId="4685"/>
    <cellStyle name="Comma 3 2 2 2 2 2 2 2 30 14" xfId="4686"/>
    <cellStyle name="Comma 3 2 2 2 2 2 2 2 30 15" xfId="4687"/>
    <cellStyle name="Comma 3 2 2 2 2 2 2 2 30 16" xfId="4688"/>
    <cellStyle name="Comma 3 2 2 2 2 2 2 2 30 17" xfId="4689"/>
    <cellStyle name="Comma 3 2 2 2 2 2 2 2 30 18" xfId="4690"/>
    <cellStyle name="Comma 3 2 2 2 2 2 2 2 30 19" xfId="4691"/>
    <cellStyle name="Comma 3 2 2 2 2 2 2 2 30 2" xfId="4692"/>
    <cellStyle name="Comma 3 2 2 2 2 2 2 2 30 20" xfId="4693"/>
    <cellStyle name="Comma 3 2 2 2 2 2 2 2 30 21" xfId="4694"/>
    <cellStyle name="Comma 3 2 2 2 2 2 2 2 30 22" xfId="4695"/>
    <cellStyle name="Comma 3 2 2 2 2 2 2 2 30 3" xfId="4696"/>
    <cellStyle name="Comma 3 2 2 2 2 2 2 2 30 4" xfId="4697"/>
    <cellStyle name="Comma 3 2 2 2 2 2 2 2 30 5" xfId="4698"/>
    <cellStyle name="Comma 3 2 2 2 2 2 2 2 30 6" xfId="4699"/>
    <cellStyle name="Comma 3 2 2 2 2 2 2 2 30 7" xfId="4700"/>
    <cellStyle name="Comma 3 2 2 2 2 2 2 2 30 8" xfId="4701"/>
    <cellStyle name="Comma 3 2 2 2 2 2 2 2 30 9" xfId="4702"/>
    <cellStyle name="Comma 3 2 2 2 2 2 2 2 31" xfId="4703"/>
    <cellStyle name="Comma 3 2 2 2 2 2 2 2 31 10" xfId="4704"/>
    <cellStyle name="Comma 3 2 2 2 2 2 2 2 31 11" xfId="4705"/>
    <cellStyle name="Comma 3 2 2 2 2 2 2 2 31 12" xfId="4706"/>
    <cellStyle name="Comma 3 2 2 2 2 2 2 2 31 13" xfId="4707"/>
    <cellStyle name="Comma 3 2 2 2 2 2 2 2 31 14" xfId="4708"/>
    <cellStyle name="Comma 3 2 2 2 2 2 2 2 31 15" xfId="4709"/>
    <cellStyle name="Comma 3 2 2 2 2 2 2 2 31 16" xfId="4710"/>
    <cellStyle name="Comma 3 2 2 2 2 2 2 2 31 17" xfId="4711"/>
    <cellStyle name="Comma 3 2 2 2 2 2 2 2 31 18" xfId="4712"/>
    <cellStyle name="Comma 3 2 2 2 2 2 2 2 31 19" xfId="4713"/>
    <cellStyle name="Comma 3 2 2 2 2 2 2 2 31 2" xfId="4714"/>
    <cellStyle name="Comma 3 2 2 2 2 2 2 2 31 20" xfId="4715"/>
    <cellStyle name="Comma 3 2 2 2 2 2 2 2 31 21" xfId="4716"/>
    <cellStyle name="Comma 3 2 2 2 2 2 2 2 31 22" xfId="4717"/>
    <cellStyle name="Comma 3 2 2 2 2 2 2 2 31 3" xfId="4718"/>
    <cellStyle name="Comma 3 2 2 2 2 2 2 2 31 4" xfId="4719"/>
    <cellStyle name="Comma 3 2 2 2 2 2 2 2 31 5" xfId="4720"/>
    <cellStyle name="Comma 3 2 2 2 2 2 2 2 31 6" xfId="4721"/>
    <cellStyle name="Comma 3 2 2 2 2 2 2 2 31 7" xfId="4722"/>
    <cellStyle name="Comma 3 2 2 2 2 2 2 2 31 8" xfId="4723"/>
    <cellStyle name="Comma 3 2 2 2 2 2 2 2 31 9" xfId="4724"/>
    <cellStyle name="Comma 3 2 2 2 2 2 2 2 32" xfId="4725"/>
    <cellStyle name="Comma 3 2 2 2 2 2 2 2 32 10" xfId="4726"/>
    <cellStyle name="Comma 3 2 2 2 2 2 2 2 32 11" xfId="4727"/>
    <cellStyle name="Comma 3 2 2 2 2 2 2 2 32 12" xfId="4728"/>
    <cellStyle name="Comma 3 2 2 2 2 2 2 2 32 13" xfId="4729"/>
    <cellStyle name="Comma 3 2 2 2 2 2 2 2 32 14" xfId="4730"/>
    <cellStyle name="Comma 3 2 2 2 2 2 2 2 32 15" xfId="4731"/>
    <cellStyle name="Comma 3 2 2 2 2 2 2 2 32 16" xfId="4732"/>
    <cellStyle name="Comma 3 2 2 2 2 2 2 2 32 17" xfId="4733"/>
    <cellStyle name="Comma 3 2 2 2 2 2 2 2 32 18" xfId="4734"/>
    <cellStyle name="Comma 3 2 2 2 2 2 2 2 32 19" xfId="4735"/>
    <cellStyle name="Comma 3 2 2 2 2 2 2 2 32 2" xfId="4736"/>
    <cellStyle name="Comma 3 2 2 2 2 2 2 2 32 20" xfId="4737"/>
    <cellStyle name="Comma 3 2 2 2 2 2 2 2 32 21" xfId="4738"/>
    <cellStyle name="Comma 3 2 2 2 2 2 2 2 32 22" xfId="4739"/>
    <cellStyle name="Comma 3 2 2 2 2 2 2 2 32 3" xfId="4740"/>
    <cellStyle name="Comma 3 2 2 2 2 2 2 2 32 4" xfId="4741"/>
    <cellStyle name="Comma 3 2 2 2 2 2 2 2 32 5" xfId="4742"/>
    <cellStyle name="Comma 3 2 2 2 2 2 2 2 32 6" xfId="4743"/>
    <cellStyle name="Comma 3 2 2 2 2 2 2 2 32 7" xfId="4744"/>
    <cellStyle name="Comma 3 2 2 2 2 2 2 2 32 8" xfId="4745"/>
    <cellStyle name="Comma 3 2 2 2 2 2 2 2 32 9" xfId="4746"/>
    <cellStyle name="Comma 3 2 2 2 2 2 2 2 33" xfId="4747"/>
    <cellStyle name="Comma 3 2 2 2 2 2 2 2 33 10" xfId="4748"/>
    <cellStyle name="Comma 3 2 2 2 2 2 2 2 33 11" xfId="4749"/>
    <cellStyle name="Comma 3 2 2 2 2 2 2 2 33 12" xfId="4750"/>
    <cellStyle name="Comma 3 2 2 2 2 2 2 2 33 13" xfId="4751"/>
    <cellStyle name="Comma 3 2 2 2 2 2 2 2 33 14" xfId="4752"/>
    <cellStyle name="Comma 3 2 2 2 2 2 2 2 33 15" xfId="4753"/>
    <cellStyle name="Comma 3 2 2 2 2 2 2 2 33 16" xfId="4754"/>
    <cellStyle name="Comma 3 2 2 2 2 2 2 2 33 17" xfId="4755"/>
    <cellStyle name="Comma 3 2 2 2 2 2 2 2 33 18" xfId="4756"/>
    <cellStyle name="Comma 3 2 2 2 2 2 2 2 33 19" xfId="4757"/>
    <cellStyle name="Comma 3 2 2 2 2 2 2 2 33 2" xfId="4758"/>
    <cellStyle name="Comma 3 2 2 2 2 2 2 2 33 20" xfId="4759"/>
    <cellStyle name="Comma 3 2 2 2 2 2 2 2 33 21" xfId="4760"/>
    <cellStyle name="Comma 3 2 2 2 2 2 2 2 33 22" xfId="4761"/>
    <cellStyle name="Comma 3 2 2 2 2 2 2 2 33 3" xfId="4762"/>
    <cellStyle name="Comma 3 2 2 2 2 2 2 2 33 4" xfId="4763"/>
    <cellStyle name="Comma 3 2 2 2 2 2 2 2 33 5" xfId="4764"/>
    <cellStyle name="Comma 3 2 2 2 2 2 2 2 33 6" xfId="4765"/>
    <cellStyle name="Comma 3 2 2 2 2 2 2 2 33 7" xfId="4766"/>
    <cellStyle name="Comma 3 2 2 2 2 2 2 2 33 8" xfId="4767"/>
    <cellStyle name="Comma 3 2 2 2 2 2 2 2 33 9" xfId="4768"/>
    <cellStyle name="Comma 3 2 2 2 2 2 2 2 34" xfId="4769"/>
    <cellStyle name="Comma 3 2 2 2 2 2 2 2 34 10" xfId="4770"/>
    <cellStyle name="Comma 3 2 2 2 2 2 2 2 34 11" xfId="4771"/>
    <cellStyle name="Comma 3 2 2 2 2 2 2 2 34 12" xfId="4772"/>
    <cellStyle name="Comma 3 2 2 2 2 2 2 2 34 13" xfId="4773"/>
    <cellStyle name="Comma 3 2 2 2 2 2 2 2 34 14" xfId="4774"/>
    <cellStyle name="Comma 3 2 2 2 2 2 2 2 34 15" xfId="4775"/>
    <cellStyle name="Comma 3 2 2 2 2 2 2 2 34 16" xfId="4776"/>
    <cellStyle name="Comma 3 2 2 2 2 2 2 2 34 17" xfId="4777"/>
    <cellStyle name="Comma 3 2 2 2 2 2 2 2 34 18" xfId="4778"/>
    <cellStyle name="Comma 3 2 2 2 2 2 2 2 34 19" xfId="4779"/>
    <cellStyle name="Comma 3 2 2 2 2 2 2 2 34 2" xfId="4780"/>
    <cellStyle name="Comma 3 2 2 2 2 2 2 2 34 20" xfId="4781"/>
    <cellStyle name="Comma 3 2 2 2 2 2 2 2 34 21" xfId="4782"/>
    <cellStyle name="Comma 3 2 2 2 2 2 2 2 34 22" xfId="4783"/>
    <cellStyle name="Comma 3 2 2 2 2 2 2 2 34 3" xfId="4784"/>
    <cellStyle name="Comma 3 2 2 2 2 2 2 2 34 4" xfId="4785"/>
    <cellStyle name="Comma 3 2 2 2 2 2 2 2 34 5" xfId="4786"/>
    <cellStyle name="Comma 3 2 2 2 2 2 2 2 34 6" xfId="4787"/>
    <cellStyle name="Comma 3 2 2 2 2 2 2 2 34 7" xfId="4788"/>
    <cellStyle name="Comma 3 2 2 2 2 2 2 2 34 8" xfId="4789"/>
    <cellStyle name="Comma 3 2 2 2 2 2 2 2 34 9" xfId="4790"/>
    <cellStyle name="Comma 3 2 2 2 2 2 2 2 35" xfId="4791"/>
    <cellStyle name="Comma 3 2 2 2 2 2 2 2 35 10" xfId="4792"/>
    <cellStyle name="Comma 3 2 2 2 2 2 2 2 35 11" xfId="4793"/>
    <cellStyle name="Comma 3 2 2 2 2 2 2 2 35 12" xfId="4794"/>
    <cellStyle name="Comma 3 2 2 2 2 2 2 2 35 13" xfId="4795"/>
    <cellStyle name="Comma 3 2 2 2 2 2 2 2 35 14" xfId="4796"/>
    <cellStyle name="Comma 3 2 2 2 2 2 2 2 35 15" xfId="4797"/>
    <cellStyle name="Comma 3 2 2 2 2 2 2 2 35 16" xfId="4798"/>
    <cellStyle name="Comma 3 2 2 2 2 2 2 2 35 17" xfId="4799"/>
    <cellStyle name="Comma 3 2 2 2 2 2 2 2 35 18" xfId="4800"/>
    <cellStyle name="Comma 3 2 2 2 2 2 2 2 35 19" xfId="4801"/>
    <cellStyle name="Comma 3 2 2 2 2 2 2 2 35 2" xfId="4802"/>
    <cellStyle name="Comma 3 2 2 2 2 2 2 2 35 20" xfId="4803"/>
    <cellStyle name="Comma 3 2 2 2 2 2 2 2 35 21" xfId="4804"/>
    <cellStyle name="Comma 3 2 2 2 2 2 2 2 35 22" xfId="4805"/>
    <cellStyle name="Comma 3 2 2 2 2 2 2 2 35 3" xfId="4806"/>
    <cellStyle name="Comma 3 2 2 2 2 2 2 2 35 4" xfId="4807"/>
    <cellStyle name="Comma 3 2 2 2 2 2 2 2 35 5" xfId="4808"/>
    <cellStyle name="Comma 3 2 2 2 2 2 2 2 35 6" xfId="4809"/>
    <cellStyle name="Comma 3 2 2 2 2 2 2 2 35 7" xfId="4810"/>
    <cellStyle name="Comma 3 2 2 2 2 2 2 2 35 8" xfId="4811"/>
    <cellStyle name="Comma 3 2 2 2 2 2 2 2 35 9" xfId="4812"/>
    <cellStyle name="Comma 3 2 2 2 2 2 2 2 36" xfId="4813"/>
    <cellStyle name="Comma 3 2 2 2 2 2 2 2 36 10" xfId="4814"/>
    <cellStyle name="Comma 3 2 2 2 2 2 2 2 36 11" xfId="4815"/>
    <cellStyle name="Comma 3 2 2 2 2 2 2 2 36 12" xfId="4816"/>
    <cellStyle name="Comma 3 2 2 2 2 2 2 2 36 13" xfId="4817"/>
    <cellStyle name="Comma 3 2 2 2 2 2 2 2 36 14" xfId="4818"/>
    <cellStyle name="Comma 3 2 2 2 2 2 2 2 36 15" xfId="4819"/>
    <cellStyle name="Comma 3 2 2 2 2 2 2 2 36 16" xfId="4820"/>
    <cellStyle name="Comma 3 2 2 2 2 2 2 2 36 17" xfId="4821"/>
    <cellStyle name="Comma 3 2 2 2 2 2 2 2 36 18" xfId="4822"/>
    <cellStyle name="Comma 3 2 2 2 2 2 2 2 36 19" xfId="4823"/>
    <cellStyle name="Comma 3 2 2 2 2 2 2 2 36 2" xfId="4824"/>
    <cellStyle name="Comma 3 2 2 2 2 2 2 2 36 20" xfId="4825"/>
    <cellStyle name="Comma 3 2 2 2 2 2 2 2 36 21" xfId="4826"/>
    <cellStyle name="Comma 3 2 2 2 2 2 2 2 36 22" xfId="4827"/>
    <cellStyle name="Comma 3 2 2 2 2 2 2 2 36 3" xfId="4828"/>
    <cellStyle name="Comma 3 2 2 2 2 2 2 2 36 4" xfId="4829"/>
    <cellStyle name="Comma 3 2 2 2 2 2 2 2 36 5" xfId="4830"/>
    <cellStyle name="Comma 3 2 2 2 2 2 2 2 36 6" xfId="4831"/>
    <cellStyle name="Comma 3 2 2 2 2 2 2 2 36 7" xfId="4832"/>
    <cellStyle name="Comma 3 2 2 2 2 2 2 2 36 8" xfId="4833"/>
    <cellStyle name="Comma 3 2 2 2 2 2 2 2 36 9" xfId="4834"/>
    <cellStyle name="Comma 3 2 2 2 2 2 2 2 37" xfId="4835"/>
    <cellStyle name="Comma 3 2 2 2 2 2 2 2 37 10" xfId="4836"/>
    <cellStyle name="Comma 3 2 2 2 2 2 2 2 37 11" xfId="4837"/>
    <cellStyle name="Comma 3 2 2 2 2 2 2 2 37 12" xfId="4838"/>
    <cellStyle name="Comma 3 2 2 2 2 2 2 2 37 13" xfId="4839"/>
    <cellStyle name="Comma 3 2 2 2 2 2 2 2 37 14" xfId="4840"/>
    <cellStyle name="Comma 3 2 2 2 2 2 2 2 37 15" xfId="4841"/>
    <cellStyle name="Comma 3 2 2 2 2 2 2 2 37 16" xfId="4842"/>
    <cellStyle name="Comma 3 2 2 2 2 2 2 2 37 17" xfId="4843"/>
    <cellStyle name="Comma 3 2 2 2 2 2 2 2 37 18" xfId="4844"/>
    <cellStyle name="Comma 3 2 2 2 2 2 2 2 37 19" xfId="4845"/>
    <cellStyle name="Comma 3 2 2 2 2 2 2 2 37 2" xfId="4846"/>
    <cellStyle name="Comma 3 2 2 2 2 2 2 2 37 20" xfId="4847"/>
    <cellStyle name="Comma 3 2 2 2 2 2 2 2 37 21" xfId="4848"/>
    <cellStyle name="Comma 3 2 2 2 2 2 2 2 37 22" xfId="4849"/>
    <cellStyle name="Comma 3 2 2 2 2 2 2 2 37 3" xfId="4850"/>
    <cellStyle name="Comma 3 2 2 2 2 2 2 2 37 4" xfId="4851"/>
    <cellStyle name="Comma 3 2 2 2 2 2 2 2 37 5" xfId="4852"/>
    <cellStyle name="Comma 3 2 2 2 2 2 2 2 37 6" xfId="4853"/>
    <cellStyle name="Comma 3 2 2 2 2 2 2 2 37 7" xfId="4854"/>
    <cellStyle name="Comma 3 2 2 2 2 2 2 2 37 8" xfId="4855"/>
    <cellStyle name="Comma 3 2 2 2 2 2 2 2 37 9" xfId="4856"/>
    <cellStyle name="Comma 3 2 2 2 2 2 2 2 38" xfId="4857"/>
    <cellStyle name="Comma 3 2 2 2 2 2 2 2 38 10" xfId="4858"/>
    <cellStyle name="Comma 3 2 2 2 2 2 2 2 38 11" xfId="4859"/>
    <cellStyle name="Comma 3 2 2 2 2 2 2 2 38 12" xfId="4860"/>
    <cellStyle name="Comma 3 2 2 2 2 2 2 2 38 13" xfId="4861"/>
    <cellStyle name="Comma 3 2 2 2 2 2 2 2 38 14" xfId="4862"/>
    <cellStyle name="Comma 3 2 2 2 2 2 2 2 38 15" xfId="4863"/>
    <cellStyle name="Comma 3 2 2 2 2 2 2 2 38 16" xfId="4864"/>
    <cellStyle name="Comma 3 2 2 2 2 2 2 2 38 17" xfId="4865"/>
    <cellStyle name="Comma 3 2 2 2 2 2 2 2 38 18" xfId="4866"/>
    <cellStyle name="Comma 3 2 2 2 2 2 2 2 38 19" xfId="4867"/>
    <cellStyle name="Comma 3 2 2 2 2 2 2 2 38 2" xfId="4868"/>
    <cellStyle name="Comma 3 2 2 2 2 2 2 2 38 20" xfId="4869"/>
    <cellStyle name="Comma 3 2 2 2 2 2 2 2 38 21" xfId="4870"/>
    <cellStyle name="Comma 3 2 2 2 2 2 2 2 38 22" xfId="4871"/>
    <cellStyle name="Comma 3 2 2 2 2 2 2 2 38 3" xfId="4872"/>
    <cellStyle name="Comma 3 2 2 2 2 2 2 2 38 4" xfId="4873"/>
    <cellStyle name="Comma 3 2 2 2 2 2 2 2 38 5" xfId="4874"/>
    <cellStyle name="Comma 3 2 2 2 2 2 2 2 38 6" xfId="4875"/>
    <cellStyle name="Comma 3 2 2 2 2 2 2 2 38 7" xfId="4876"/>
    <cellStyle name="Comma 3 2 2 2 2 2 2 2 38 8" xfId="4877"/>
    <cellStyle name="Comma 3 2 2 2 2 2 2 2 38 9" xfId="4878"/>
    <cellStyle name="Comma 3 2 2 2 2 2 2 2 39" xfId="4879"/>
    <cellStyle name="Comma 3 2 2 2 2 2 2 2 39 10" xfId="4880"/>
    <cellStyle name="Comma 3 2 2 2 2 2 2 2 39 11" xfId="4881"/>
    <cellStyle name="Comma 3 2 2 2 2 2 2 2 39 12" xfId="4882"/>
    <cellStyle name="Comma 3 2 2 2 2 2 2 2 39 13" xfId="4883"/>
    <cellStyle name="Comma 3 2 2 2 2 2 2 2 39 14" xfId="4884"/>
    <cellStyle name="Comma 3 2 2 2 2 2 2 2 39 15" xfId="4885"/>
    <cellStyle name="Comma 3 2 2 2 2 2 2 2 39 16" xfId="4886"/>
    <cellStyle name="Comma 3 2 2 2 2 2 2 2 39 17" xfId="4887"/>
    <cellStyle name="Comma 3 2 2 2 2 2 2 2 39 18" xfId="4888"/>
    <cellStyle name="Comma 3 2 2 2 2 2 2 2 39 19" xfId="4889"/>
    <cellStyle name="Comma 3 2 2 2 2 2 2 2 39 2" xfId="4890"/>
    <cellStyle name="Comma 3 2 2 2 2 2 2 2 39 20" xfId="4891"/>
    <cellStyle name="Comma 3 2 2 2 2 2 2 2 39 21" xfId="4892"/>
    <cellStyle name="Comma 3 2 2 2 2 2 2 2 39 22" xfId="4893"/>
    <cellStyle name="Comma 3 2 2 2 2 2 2 2 39 3" xfId="4894"/>
    <cellStyle name="Comma 3 2 2 2 2 2 2 2 39 4" xfId="4895"/>
    <cellStyle name="Comma 3 2 2 2 2 2 2 2 39 5" xfId="4896"/>
    <cellStyle name="Comma 3 2 2 2 2 2 2 2 39 6" xfId="4897"/>
    <cellStyle name="Comma 3 2 2 2 2 2 2 2 39 7" xfId="4898"/>
    <cellStyle name="Comma 3 2 2 2 2 2 2 2 39 8" xfId="4899"/>
    <cellStyle name="Comma 3 2 2 2 2 2 2 2 39 9" xfId="4900"/>
    <cellStyle name="Comma 3 2 2 2 2 2 2 2 4" xfId="4901"/>
    <cellStyle name="Comma 3 2 2 2 2 2 2 2 4 10" xfId="4902"/>
    <cellStyle name="Comma 3 2 2 2 2 2 2 2 4 11" xfId="4903"/>
    <cellStyle name="Comma 3 2 2 2 2 2 2 2 4 12" xfId="4904"/>
    <cellStyle name="Comma 3 2 2 2 2 2 2 2 4 13" xfId="4905"/>
    <cellStyle name="Comma 3 2 2 2 2 2 2 2 4 14" xfId="4906"/>
    <cellStyle name="Comma 3 2 2 2 2 2 2 2 4 15" xfId="4907"/>
    <cellStyle name="Comma 3 2 2 2 2 2 2 2 4 16" xfId="4908"/>
    <cellStyle name="Comma 3 2 2 2 2 2 2 2 4 17" xfId="4909"/>
    <cellStyle name="Comma 3 2 2 2 2 2 2 2 4 18" xfId="4910"/>
    <cellStyle name="Comma 3 2 2 2 2 2 2 2 4 19" xfId="4911"/>
    <cellStyle name="Comma 3 2 2 2 2 2 2 2 4 2" xfId="4912"/>
    <cellStyle name="Comma 3 2 2 2 2 2 2 2 4 20" xfId="4913"/>
    <cellStyle name="Comma 3 2 2 2 2 2 2 2 4 21" xfId="4914"/>
    <cellStyle name="Comma 3 2 2 2 2 2 2 2 4 22" xfId="4915"/>
    <cellStyle name="Comma 3 2 2 2 2 2 2 2 4 3" xfId="4916"/>
    <cellStyle name="Comma 3 2 2 2 2 2 2 2 4 4" xfId="4917"/>
    <cellStyle name="Comma 3 2 2 2 2 2 2 2 4 5" xfId="4918"/>
    <cellStyle name="Comma 3 2 2 2 2 2 2 2 4 6" xfId="4919"/>
    <cellStyle name="Comma 3 2 2 2 2 2 2 2 4 7" xfId="4920"/>
    <cellStyle name="Comma 3 2 2 2 2 2 2 2 4 8" xfId="4921"/>
    <cellStyle name="Comma 3 2 2 2 2 2 2 2 4 9" xfId="4922"/>
    <cellStyle name="Comma 3 2 2 2 2 2 2 2 40" xfId="4923"/>
    <cellStyle name="Comma 3 2 2 2 2 2 2 2 40 10" xfId="4924"/>
    <cellStyle name="Comma 3 2 2 2 2 2 2 2 40 11" xfId="4925"/>
    <cellStyle name="Comma 3 2 2 2 2 2 2 2 40 12" xfId="4926"/>
    <cellStyle name="Comma 3 2 2 2 2 2 2 2 40 13" xfId="4927"/>
    <cellStyle name="Comma 3 2 2 2 2 2 2 2 40 14" xfId="4928"/>
    <cellStyle name="Comma 3 2 2 2 2 2 2 2 40 15" xfId="4929"/>
    <cellStyle name="Comma 3 2 2 2 2 2 2 2 40 16" xfId="4930"/>
    <cellStyle name="Comma 3 2 2 2 2 2 2 2 40 17" xfId="4931"/>
    <cellStyle name="Comma 3 2 2 2 2 2 2 2 40 18" xfId="4932"/>
    <cellStyle name="Comma 3 2 2 2 2 2 2 2 40 19" xfId="4933"/>
    <cellStyle name="Comma 3 2 2 2 2 2 2 2 40 2" xfId="4934"/>
    <cellStyle name="Comma 3 2 2 2 2 2 2 2 40 20" xfId="4935"/>
    <cellStyle name="Comma 3 2 2 2 2 2 2 2 40 21" xfId="4936"/>
    <cellStyle name="Comma 3 2 2 2 2 2 2 2 40 22" xfId="4937"/>
    <cellStyle name="Comma 3 2 2 2 2 2 2 2 40 3" xfId="4938"/>
    <cellStyle name="Comma 3 2 2 2 2 2 2 2 40 4" xfId="4939"/>
    <cellStyle name="Comma 3 2 2 2 2 2 2 2 40 5" xfId="4940"/>
    <cellStyle name="Comma 3 2 2 2 2 2 2 2 40 6" xfId="4941"/>
    <cellStyle name="Comma 3 2 2 2 2 2 2 2 40 7" xfId="4942"/>
    <cellStyle name="Comma 3 2 2 2 2 2 2 2 40 8" xfId="4943"/>
    <cellStyle name="Comma 3 2 2 2 2 2 2 2 40 9" xfId="4944"/>
    <cellStyle name="Comma 3 2 2 2 2 2 2 2 41" xfId="4945"/>
    <cellStyle name="Comma 3 2 2 2 2 2 2 2 41 10" xfId="4946"/>
    <cellStyle name="Comma 3 2 2 2 2 2 2 2 41 11" xfId="4947"/>
    <cellStyle name="Comma 3 2 2 2 2 2 2 2 41 12" xfId="4948"/>
    <cellStyle name="Comma 3 2 2 2 2 2 2 2 41 13" xfId="4949"/>
    <cellStyle name="Comma 3 2 2 2 2 2 2 2 41 14" xfId="4950"/>
    <cellStyle name="Comma 3 2 2 2 2 2 2 2 41 15" xfId="4951"/>
    <cellStyle name="Comma 3 2 2 2 2 2 2 2 41 16" xfId="4952"/>
    <cellStyle name="Comma 3 2 2 2 2 2 2 2 41 17" xfId="4953"/>
    <cellStyle name="Comma 3 2 2 2 2 2 2 2 41 18" xfId="4954"/>
    <cellStyle name="Comma 3 2 2 2 2 2 2 2 41 19" xfId="4955"/>
    <cellStyle name="Comma 3 2 2 2 2 2 2 2 41 2" xfId="4956"/>
    <cellStyle name="Comma 3 2 2 2 2 2 2 2 41 20" xfId="4957"/>
    <cellStyle name="Comma 3 2 2 2 2 2 2 2 41 21" xfId="4958"/>
    <cellStyle name="Comma 3 2 2 2 2 2 2 2 41 22" xfId="4959"/>
    <cellStyle name="Comma 3 2 2 2 2 2 2 2 41 3" xfId="4960"/>
    <cellStyle name="Comma 3 2 2 2 2 2 2 2 41 4" xfId="4961"/>
    <cellStyle name="Comma 3 2 2 2 2 2 2 2 41 5" xfId="4962"/>
    <cellStyle name="Comma 3 2 2 2 2 2 2 2 41 6" xfId="4963"/>
    <cellStyle name="Comma 3 2 2 2 2 2 2 2 41 7" xfId="4964"/>
    <cellStyle name="Comma 3 2 2 2 2 2 2 2 41 8" xfId="4965"/>
    <cellStyle name="Comma 3 2 2 2 2 2 2 2 41 9" xfId="4966"/>
    <cellStyle name="Comma 3 2 2 2 2 2 2 2 42" xfId="4967"/>
    <cellStyle name="Comma 3 2 2 2 2 2 2 2 42 2" xfId="4968"/>
    <cellStyle name="Comma 3 2 2 2 2 2 2 2 42 2 10" xfId="4969"/>
    <cellStyle name="Comma 3 2 2 2 2 2 2 2 42 2 11" xfId="4970"/>
    <cellStyle name="Comma 3 2 2 2 2 2 2 2 42 2 12" xfId="4971"/>
    <cellStyle name="Comma 3 2 2 2 2 2 2 2 42 2 13" xfId="4972"/>
    <cellStyle name="Comma 3 2 2 2 2 2 2 2 42 2 14" xfId="4973"/>
    <cellStyle name="Comma 3 2 2 2 2 2 2 2 42 2 15" xfId="4974"/>
    <cellStyle name="Comma 3 2 2 2 2 2 2 2 42 2 16" xfId="4975"/>
    <cellStyle name="Comma 3 2 2 2 2 2 2 2 42 2 17" xfId="4976"/>
    <cellStyle name="Comma 3 2 2 2 2 2 2 2 42 2 18" xfId="4977"/>
    <cellStyle name="Comma 3 2 2 2 2 2 2 2 42 2 19" xfId="4978"/>
    <cellStyle name="Comma 3 2 2 2 2 2 2 2 42 2 2" xfId="4979"/>
    <cellStyle name="Comma 3 2 2 2 2 2 2 2 42 2 20" xfId="4980"/>
    <cellStyle name="Comma 3 2 2 2 2 2 2 2 42 2 21" xfId="4981"/>
    <cellStyle name="Comma 3 2 2 2 2 2 2 2 42 2 22" xfId="4982"/>
    <cellStyle name="Comma 3 2 2 2 2 2 2 2 42 2 3" xfId="4983"/>
    <cellStyle name="Comma 3 2 2 2 2 2 2 2 42 2 4" xfId="4984"/>
    <cellStyle name="Comma 3 2 2 2 2 2 2 2 42 2 5" xfId="4985"/>
    <cellStyle name="Comma 3 2 2 2 2 2 2 2 42 2 6" xfId="4986"/>
    <cellStyle name="Comma 3 2 2 2 2 2 2 2 42 2 7" xfId="4987"/>
    <cellStyle name="Comma 3 2 2 2 2 2 2 2 42 2 8" xfId="4988"/>
    <cellStyle name="Comma 3 2 2 2 2 2 2 2 42 2 9" xfId="4989"/>
    <cellStyle name="Comma 3 2 2 2 2 2 2 2 42 3" xfId="4990"/>
    <cellStyle name="Comma 3 2 2 2 2 2 2 2 42 3 10" xfId="4991"/>
    <cellStyle name="Comma 3 2 2 2 2 2 2 2 42 3 11" xfId="4992"/>
    <cellStyle name="Comma 3 2 2 2 2 2 2 2 42 3 12" xfId="4993"/>
    <cellStyle name="Comma 3 2 2 2 2 2 2 2 42 3 13" xfId="4994"/>
    <cellStyle name="Comma 3 2 2 2 2 2 2 2 42 3 14" xfId="4995"/>
    <cellStyle name="Comma 3 2 2 2 2 2 2 2 42 3 15" xfId="4996"/>
    <cellStyle name="Comma 3 2 2 2 2 2 2 2 42 3 16" xfId="4997"/>
    <cellStyle name="Comma 3 2 2 2 2 2 2 2 42 3 17" xfId="4998"/>
    <cellStyle name="Comma 3 2 2 2 2 2 2 2 42 3 18" xfId="4999"/>
    <cellStyle name="Comma 3 2 2 2 2 2 2 2 42 3 19" xfId="5000"/>
    <cellStyle name="Comma 3 2 2 2 2 2 2 2 42 3 2" xfId="5001"/>
    <cellStyle name="Comma 3 2 2 2 2 2 2 2 42 3 20" xfId="5002"/>
    <cellStyle name="Comma 3 2 2 2 2 2 2 2 42 3 21" xfId="5003"/>
    <cellStyle name="Comma 3 2 2 2 2 2 2 2 42 3 22" xfId="5004"/>
    <cellStyle name="Comma 3 2 2 2 2 2 2 2 42 3 3" xfId="5005"/>
    <cellStyle name="Comma 3 2 2 2 2 2 2 2 42 3 4" xfId="5006"/>
    <cellStyle name="Comma 3 2 2 2 2 2 2 2 42 3 5" xfId="5007"/>
    <cellStyle name="Comma 3 2 2 2 2 2 2 2 42 3 6" xfId="5008"/>
    <cellStyle name="Comma 3 2 2 2 2 2 2 2 42 3 7" xfId="5009"/>
    <cellStyle name="Comma 3 2 2 2 2 2 2 2 42 3 8" xfId="5010"/>
    <cellStyle name="Comma 3 2 2 2 2 2 2 2 42 3 9" xfId="5011"/>
    <cellStyle name="Comma 3 2 2 2 2 2 2 2 43" xfId="5012"/>
    <cellStyle name="Comma 3 2 2 2 2 2 2 2 43 2" xfId="5013"/>
    <cellStyle name="Comma 3 2 2 2 2 2 2 2 44" xfId="5014"/>
    <cellStyle name="Comma 3 2 2 2 2 2 2 2 45" xfId="5015"/>
    <cellStyle name="Comma 3 2 2 2 2 2 2 2 46" xfId="5016"/>
    <cellStyle name="Comma 3 2 2 2 2 2 2 2 47" xfId="5017"/>
    <cellStyle name="Comma 3 2 2 2 2 2 2 2 48" xfId="5018"/>
    <cellStyle name="Comma 3 2 2 2 2 2 2 2 49" xfId="5019"/>
    <cellStyle name="Comma 3 2 2 2 2 2 2 2 5" xfId="5020"/>
    <cellStyle name="Comma 3 2 2 2 2 2 2 2 5 10" xfId="5021"/>
    <cellStyle name="Comma 3 2 2 2 2 2 2 2 5 11" xfId="5022"/>
    <cellStyle name="Comma 3 2 2 2 2 2 2 2 5 12" xfId="5023"/>
    <cellStyle name="Comma 3 2 2 2 2 2 2 2 5 13" xfId="5024"/>
    <cellStyle name="Comma 3 2 2 2 2 2 2 2 5 14" xfId="5025"/>
    <cellStyle name="Comma 3 2 2 2 2 2 2 2 5 15" xfId="5026"/>
    <cellStyle name="Comma 3 2 2 2 2 2 2 2 5 16" xfId="5027"/>
    <cellStyle name="Comma 3 2 2 2 2 2 2 2 5 17" xfId="5028"/>
    <cellStyle name="Comma 3 2 2 2 2 2 2 2 5 18" xfId="5029"/>
    <cellStyle name="Comma 3 2 2 2 2 2 2 2 5 19" xfId="5030"/>
    <cellStyle name="Comma 3 2 2 2 2 2 2 2 5 2" xfId="5031"/>
    <cellStyle name="Comma 3 2 2 2 2 2 2 2 5 20" xfId="5032"/>
    <cellStyle name="Comma 3 2 2 2 2 2 2 2 5 21" xfId="5033"/>
    <cellStyle name="Comma 3 2 2 2 2 2 2 2 5 22" xfId="5034"/>
    <cellStyle name="Comma 3 2 2 2 2 2 2 2 5 3" xfId="5035"/>
    <cellStyle name="Comma 3 2 2 2 2 2 2 2 5 4" xfId="5036"/>
    <cellStyle name="Comma 3 2 2 2 2 2 2 2 5 5" xfId="5037"/>
    <cellStyle name="Comma 3 2 2 2 2 2 2 2 5 6" xfId="5038"/>
    <cellStyle name="Comma 3 2 2 2 2 2 2 2 5 7" xfId="5039"/>
    <cellStyle name="Comma 3 2 2 2 2 2 2 2 5 8" xfId="5040"/>
    <cellStyle name="Comma 3 2 2 2 2 2 2 2 5 9" xfId="5041"/>
    <cellStyle name="Comma 3 2 2 2 2 2 2 2 50" xfId="5042"/>
    <cellStyle name="Comma 3 2 2 2 2 2 2 2 51" xfId="5043"/>
    <cellStyle name="Comma 3 2 2 2 2 2 2 2 52" xfId="5044"/>
    <cellStyle name="Comma 3 2 2 2 2 2 2 2 53" xfId="5045"/>
    <cellStyle name="Comma 3 2 2 2 2 2 2 2 54" xfId="5046"/>
    <cellStyle name="Comma 3 2 2 2 2 2 2 2 55" xfId="5047"/>
    <cellStyle name="Comma 3 2 2 2 2 2 2 2 56" xfId="5048"/>
    <cellStyle name="Comma 3 2 2 2 2 2 2 2 57" xfId="5049"/>
    <cellStyle name="Comma 3 2 2 2 2 2 2 2 58" xfId="5050"/>
    <cellStyle name="Comma 3 2 2 2 2 2 2 2 59" xfId="5051"/>
    <cellStyle name="Comma 3 2 2 2 2 2 2 2 6" xfId="5052"/>
    <cellStyle name="Comma 3 2 2 2 2 2 2 2 6 10" xfId="5053"/>
    <cellStyle name="Comma 3 2 2 2 2 2 2 2 6 11" xfId="5054"/>
    <cellStyle name="Comma 3 2 2 2 2 2 2 2 6 12" xfId="5055"/>
    <cellStyle name="Comma 3 2 2 2 2 2 2 2 6 13" xfId="5056"/>
    <cellStyle name="Comma 3 2 2 2 2 2 2 2 6 14" xfId="5057"/>
    <cellStyle name="Comma 3 2 2 2 2 2 2 2 6 15" xfId="5058"/>
    <cellStyle name="Comma 3 2 2 2 2 2 2 2 6 16" xfId="5059"/>
    <cellStyle name="Comma 3 2 2 2 2 2 2 2 6 17" xfId="5060"/>
    <cellStyle name="Comma 3 2 2 2 2 2 2 2 6 18" xfId="5061"/>
    <cellStyle name="Comma 3 2 2 2 2 2 2 2 6 19" xfId="5062"/>
    <cellStyle name="Comma 3 2 2 2 2 2 2 2 6 2" xfId="5063"/>
    <cellStyle name="Comma 3 2 2 2 2 2 2 2 6 20" xfId="5064"/>
    <cellStyle name="Comma 3 2 2 2 2 2 2 2 6 21" xfId="5065"/>
    <cellStyle name="Comma 3 2 2 2 2 2 2 2 6 22" xfId="5066"/>
    <cellStyle name="Comma 3 2 2 2 2 2 2 2 6 3" xfId="5067"/>
    <cellStyle name="Comma 3 2 2 2 2 2 2 2 6 4" xfId="5068"/>
    <cellStyle name="Comma 3 2 2 2 2 2 2 2 6 5" xfId="5069"/>
    <cellStyle name="Comma 3 2 2 2 2 2 2 2 6 6" xfId="5070"/>
    <cellStyle name="Comma 3 2 2 2 2 2 2 2 6 7" xfId="5071"/>
    <cellStyle name="Comma 3 2 2 2 2 2 2 2 6 8" xfId="5072"/>
    <cellStyle name="Comma 3 2 2 2 2 2 2 2 6 9" xfId="5073"/>
    <cellStyle name="Comma 3 2 2 2 2 2 2 2 60" xfId="5074"/>
    <cellStyle name="Comma 3 2 2 2 2 2 2 2 61" xfId="5075"/>
    <cellStyle name="Comma 3 2 2 2 2 2 2 2 62" xfId="5076"/>
    <cellStyle name="Comma 3 2 2 2 2 2 2 2 63" xfId="5077"/>
    <cellStyle name="Comma 3 2 2 2 2 2 2 2 64" xfId="5078"/>
    <cellStyle name="Comma 3 2 2 2 2 2 2 2 7" xfId="5079"/>
    <cellStyle name="Comma 3 2 2 2 2 2 2 2 7 10" xfId="5080"/>
    <cellStyle name="Comma 3 2 2 2 2 2 2 2 7 11" xfId="5081"/>
    <cellStyle name="Comma 3 2 2 2 2 2 2 2 7 12" xfId="5082"/>
    <cellStyle name="Comma 3 2 2 2 2 2 2 2 7 13" xfId="5083"/>
    <cellStyle name="Comma 3 2 2 2 2 2 2 2 7 14" xfId="5084"/>
    <cellStyle name="Comma 3 2 2 2 2 2 2 2 7 15" xfId="5085"/>
    <cellStyle name="Comma 3 2 2 2 2 2 2 2 7 16" xfId="5086"/>
    <cellStyle name="Comma 3 2 2 2 2 2 2 2 7 17" xfId="5087"/>
    <cellStyle name="Comma 3 2 2 2 2 2 2 2 7 18" xfId="5088"/>
    <cellStyle name="Comma 3 2 2 2 2 2 2 2 7 19" xfId="5089"/>
    <cellStyle name="Comma 3 2 2 2 2 2 2 2 7 2" xfId="5090"/>
    <cellStyle name="Comma 3 2 2 2 2 2 2 2 7 20" xfId="5091"/>
    <cellStyle name="Comma 3 2 2 2 2 2 2 2 7 21" xfId="5092"/>
    <cellStyle name="Comma 3 2 2 2 2 2 2 2 7 22" xfId="5093"/>
    <cellStyle name="Comma 3 2 2 2 2 2 2 2 7 3" xfId="5094"/>
    <cellStyle name="Comma 3 2 2 2 2 2 2 2 7 4" xfId="5095"/>
    <cellStyle name="Comma 3 2 2 2 2 2 2 2 7 5" xfId="5096"/>
    <cellStyle name="Comma 3 2 2 2 2 2 2 2 7 6" xfId="5097"/>
    <cellStyle name="Comma 3 2 2 2 2 2 2 2 7 7" xfId="5098"/>
    <cellStyle name="Comma 3 2 2 2 2 2 2 2 7 8" xfId="5099"/>
    <cellStyle name="Comma 3 2 2 2 2 2 2 2 7 9" xfId="5100"/>
    <cellStyle name="Comma 3 2 2 2 2 2 2 2 8" xfId="5101"/>
    <cellStyle name="Comma 3 2 2 2 2 2 2 2 8 10" xfId="5102"/>
    <cellStyle name="Comma 3 2 2 2 2 2 2 2 8 11" xfId="5103"/>
    <cellStyle name="Comma 3 2 2 2 2 2 2 2 8 12" xfId="5104"/>
    <cellStyle name="Comma 3 2 2 2 2 2 2 2 8 13" xfId="5105"/>
    <cellStyle name="Comma 3 2 2 2 2 2 2 2 8 14" xfId="5106"/>
    <cellStyle name="Comma 3 2 2 2 2 2 2 2 8 15" xfId="5107"/>
    <cellStyle name="Comma 3 2 2 2 2 2 2 2 8 16" xfId="5108"/>
    <cellStyle name="Comma 3 2 2 2 2 2 2 2 8 17" xfId="5109"/>
    <cellStyle name="Comma 3 2 2 2 2 2 2 2 8 18" xfId="5110"/>
    <cellStyle name="Comma 3 2 2 2 2 2 2 2 8 19" xfId="5111"/>
    <cellStyle name="Comma 3 2 2 2 2 2 2 2 8 2" xfId="5112"/>
    <cellStyle name="Comma 3 2 2 2 2 2 2 2 8 20" xfId="5113"/>
    <cellStyle name="Comma 3 2 2 2 2 2 2 2 8 21" xfId="5114"/>
    <cellStyle name="Comma 3 2 2 2 2 2 2 2 8 22" xfId="5115"/>
    <cellStyle name="Comma 3 2 2 2 2 2 2 2 8 3" xfId="5116"/>
    <cellStyle name="Comma 3 2 2 2 2 2 2 2 8 4" xfId="5117"/>
    <cellStyle name="Comma 3 2 2 2 2 2 2 2 8 5" xfId="5118"/>
    <cellStyle name="Comma 3 2 2 2 2 2 2 2 8 6" xfId="5119"/>
    <cellStyle name="Comma 3 2 2 2 2 2 2 2 8 7" xfId="5120"/>
    <cellStyle name="Comma 3 2 2 2 2 2 2 2 8 8" xfId="5121"/>
    <cellStyle name="Comma 3 2 2 2 2 2 2 2 8 9" xfId="5122"/>
    <cellStyle name="Comma 3 2 2 2 2 2 2 2 9" xfId="5123"/>
    <cellStyle name="Comma 3 2 2 2 2 2 2 2 9 10" xfId="5124"/>
    <cellStyle name="Comma 3 2 2 2 2 2 2 2 9 11" xfId="5125"/>
    <cellStyle name="Comma 3 2 2 2 2 2 2 2 9 12" xfId="5126"/>
    <cellStyle name="Comma 3 2 2 2 2 2 2 2 9 13" xfId="5127"/>
    <cellStyle name="Comma 3 2 2 2 2 2 2 2 9 14" xfId="5128"/>
    <cellStyle name="Comma 3 2 2 2 2 2 2 2 9 15" xfId="5129"/>
    <cellStyle name="Comma 3 2 2 2 2 2 2 2 9 16" xfId="5130"/>
    <cellStyle name="Comma 3 2 2 2 2 2 2 2 9 17" xfId="5131"/>
    <cellStyle name="Comma 3 2 2 2 2 2 2 2 9 18" xfId="5132"/>
    <cellStyle name="Comma 3 2 2 2 2 2 2 2 9 19" xfId="5133"/>
    <cellStyle name="Comma 3 2 2 2 2 2 2 2 9 2" xfId="5134"/>
    <cellStyle name="Comma 3 2 2 2 2 2 2 2 9 20" xfId="5135"/>
    <cellStyle name="Comma 3 2 2 2 2 2 2 2 9 21" xfId="5136"/>
    <cellStyle name="Comma 3 2 2 2 2 2 2 2 9 22" xfId="5137"/>
    <cellStyle name="Comma 3 2 2 2 2 2 2 2 9 3" xfId="5138"/>
    <cellStyle name="Comma 3 2 2 2 2 2 2 2 9 4" xfId="5139"/>
    <cellStyle name="Comma 3 2 2 2 2 2 2 2 9 5" xfId="5140"/>
    <cellStyle name="Comma 3 2 2 2 2 2 2 2 9 6" xfId="5141"/>
    <cellStyle name="Comma 3 2 2 2 2 2 2 2 9 7" xfId="5142"/>
    <cellStyle name="Comma 3 2 2 2 2 2 2 2 9 8" xfId="5143"/>
    <cellStyle name="Comma 3 2 2 2 2 2 2 2 9 9" xfId="5144"/>
    <cellStyle name="Comma 3 2 2 2 2 2 2 20" xfId="5145"/>
    <cellStyle name="Comma 3 2 2 2 2 2 2 21" xfId="5146"/>
    <cellStyle name="Comma 3 2 2 2 2 2 2 22" xfId="5147"/>
    <cellStyle name="Comma 3 2 2 2 2 2 2 23" xfId="5148"/>
    <cellStyle name="Comma 3 2 2 2 2 2 2 24" xfId="5149"/>
    <cellStyle name="Comma 3 2 2 2 2 2 2 25" xfId="5150"/>
    <cellStyle name="Comma 3 2 2 2 2 2 2 26" xfId="5151"/>
    <cellStyle name="Comma 3 2 2 2 2 2 2 27" xfId="5152"/>
    <cellStyle name="Comma 3 2 2 2 2 2 2 28" xfId="5153"/>
    <cellStyle name="Comma 3 2 2 2 2 2 2 29" xfId="5154"/>
    <cellStyle name="Comma 3 2 2 2 2 2 2 3" xfId="5155"/>
    <cellStyle name="Comma 3 2 2 2 2 2 2 3 10" xfId="5156"/>
    <cellStyle name="Comma 3 2 2 2 2 2 2 3 11" xfId="5157"/>
    <cellStyle name="Comma 3 2 2 2 2 2 2 3 12" xfId="5158"/>
    <cellStyle name="Comma 3 2 2 2 2 2 2 3 13" xfId="5159"/>
    <cellStyle name="Comma 3 2 2 2 2 2 2 3 14" xfId="5160"/>
    <cellStyle name="Comma 3 2 2 2 2 2 2 3 15" xfId="5161"/>
    <cellStyle name="Comma 3 2 2 2 2 2 2 3 16" xfId="5162"/>
    <cellStyle name="Comma 3 2 2 2 2 2 2 3 17" xfId="5163"/>
    <cellStyle name="Comma 3 2 2 2 2 2 2 3 18" xfId="5164"/>
    <cellStyle name="Comma 3 2 2 2 2 2 2 3 19" xfId="5165"/>
    <cellStyle name="Comma 3 2 2 2 2 2 2 3 2" xfId="5166"/>
    <cellStyle name="Comma 3 2 2 2 2 2 2 3 2 2" xfId="5167"/>
    <cellStyle name="Comma 3 2 2 2 2 2 2 3 2 2 10" xfId="5168"/>
    <cellStyle name="Comma 3 2 2 2 2 2 2 3 2 2 11" xfId="5169"/>
    <cellStyle name="Comma 3 2 2 2 2 2 2 3 2 2 12" xfId="5170"/>
    <cellStyle name="Comma 3 2 2 2 2 2 2 3 2 2 13" xfId="5171"/>
    <cellStyle name="Comma 3 2 2 2 2 2 2 3 2 2 14" xfId="5172"/>
    <cellStyle name="Comma 3 2 2 2 2 2 2 3 2 2 15" xfId="5173"/>
    <cellStyle name="Comma 3 2 2 2 2 2 2 3 2 2 16" xfId="5174"/>
    <cellStyle name="Comma 3 2 2 2 2 2 2 3 2 2 17" xfId="5175"/>
    <cellStyle name="Comma 3 2 2 2 2 2 2 3 2 2 18" xfId="5176"/>
    <cellStyle name="Comma 3 2 2 2 2 2 2 3 2 2 19" xfId="5177"/>
    <cellStyle name="Comma 3 2 2 2 2 2 2 3 2 2 2" xfId="5178"/>
    <cellStyle name="Comma 3 2 2 2 2 2 2 3 2 2 2 2" xfId="5179"/>
    <cellStyle name="Comma 3 2 2 2 2 2 2 3 2 2 20" xfId="5180"/>
    <cellStyle name="Comma 3 2 2 2 2 2 2 3 2 2 21" xfId="5181"/>
    <cellStyle name="Comma 3 2 2 2 2 2 2 3 2 2 22" xfId="5182"/>
    <cellStyle name="Comma 3 2 2 2 2 2 2 3 2 2 23" xfId="5183"/>
    <cellStyle name="Comma 3 2 2 2 2 2 2 3 2 2 24" xfId="5184"/>
    <cellStyle name="Comma 3 2 2 2 2 2 2 3 2 2 3" xfId="5185"/>
    <cellStyle name="Comma 3 2 2 2 2 2 2 3 2 2 4" xfId="5186"/>
    <cellStyle name="Comma 3 2 2 2 2 2 2 3 2 2 5" xfId="5187"/>
    <cellStyle name="Comma 3 2 2 2 2 2 2 3 2 2 6" xfId="5188"/>
    <cellStyle name="Comma 3 2 2 2 2 2 2 3 2 2 7" xfId="5189"/>
    <cellStyle name="Comma 3 2 2 2 2 2 2 3 2 2 8" xfId="5190"/>
    <cellStyle name="Comma 3 2 2 2 2 2 2 3 2 2 9" xfId="5191"/>
    <cellStyle name="Comma 3 2 2 2 2 2 2 3 2 3" xfId="5192"/>
    <cellStyle name="Comma 3 2 2 2 2 2 2 3 2 3 10" xfId="5193"/>
    <cellStyle name="Comma 3 2 2 2 2 2 2 3 2 3 11" xfId="5194"/>
    <cellStyle name="Comma 3 2 2 2 2 2 2 3 2 3 12" xfId="5195"/>
    <cellStyle name="Comma 3 2 2 2 2 2 2 3 2 3 13" xfId="5196"/>
    <cellStyle name="Comma 3 2 2 2 2 2 2 3 2 3 14" xfId="5197"/>
    <cellStyle name="Comma 3 2 2 2 2 2 2 3 2 3 15" xfId="5198"/>
    <cellStyle name="Comma 3 2 2 2 2 2 2 3 2 3 16" xfId="5199"/>
    <cellStyle name="Comma 3 2 2 2 2 2 2 3 2 3 17" xfId="5200"/>
    <cellStyle name="Comma 3 2 2 2 2 2 2 3 2 3 18" xfId="5201"/>
    <cellStyle name="Comma 3 2 2 2 2 2 2 3 2 3 19" xfId="5202"/>
    <cellStyle name="Comma 3 2 2 2 2 2 2 3 2 3 2" xfId="5203"/>
    <cellStyle name="Comma 3 2 2 2 2 2 2 3 2 3 20" xfId="5204"/>
    <cellStyle name="Comma 3 2 2 2 2 2 2 3 2 3 21" xfId="5205"/>
    <cellStyle name="Comma 3 2 2 2 2 2 2 3 2 3 22" xfId="5206"/>
    <cellStyle name="Comma 3 2 2 2 2 2 2 3 2 3 3" xfId="5207"/>
    <cellStyle name="Comma 3 2 2 2 2 2 2 3 2 3 4" xfId="5208"/>
    <cellStyle name="Comma 3 2 2 2 2 2 2 3 2 3 5" xfId="5209"/>
    <cellStyle name="Comma 3 2 2 2 2 2 2 3 2 3 6" xfId="5210"/>
    <cellStyle name="Comma 3 2 2 2 2 2 2 3 2 3 7" xfId="5211"/>
    <cellStyle name="Comma 3 2 2 2 2 2 2 3 2 3 8" xfId="5212"/>
    <cellStyle name="Comma 3 2 2 2 2 2 2 3 2 3 9" xfId="5213"/>
    <cellStyle name="Comma 3 2 2 2 2 2 2 3 20" xfId="5214"/>
    <cellStyle name="Comma 3 2 2 2 2 2 2 3 21" xfId="5215"/>
    <cellStyle name="Comma 3 2 2 2 2 2 2 3 22" xfId="5216"/>
    <cellStyle name="Comma 3 2 2 2 2 2 2 3 23" xfId="5217"/>
    <cellStyle name="Comma 3 2 2 2 2 2 2 3 24" xfId="5218"/>
    <cellStyle name="Comma 3 2 2 2 2 2 2 3 25" xfId="5219"/>
    <cellStyle name="Comma 3 2 2 2 2 2 2 3 3" xfId="5220"/>
    <cellStyle name="Comma 3 2 2 2 2 2 2 3 3 2" xfId="5221"/>
    <cellStyle name="Comma 3 2 2 2 2 2 2 3 4" xfId="5222"/>
    <cellStyle name="Comma 3 2 2 2 2 2 2 3 5" xfId="5223"/>
    <cellStyle name="Comma 3 2 2 2 2 2 2 3 6" xfId="5224"/>
    <cellStyle name="Comma 3 2 2 2 2 2 2 3 7" xfId="5225"/>
    <cellStyle name="Comma 3 2 2 2 2 2 2 3 8" xfId="5226"/>
    <cellStyle name="Comma 3 2 2 2 2 2 2 3 9" xfId="5227"/>
    <cellStyle name="Comma 3 2 2 2 2 2 2 30" xfId="5228"/>
    <cellStyle name="Comma 3 2 2 2 2 2 2 31" xfId="5229"/>
    <cellStyle name="Comma 3 2 2 2 2 2 2 32" xfId="5230"/>
    <cellStyle name="Comma 3 2 2 2 2 2 2 33" xfId="5231"/>
    <cellStyle name="Comma 3 2 2 2 2 2 2 34" xfId="5232"/>
    <cellStyle name="Comma 3 2 2 2 2 2 2 35" xfId="5233"/>
    <cellStyle name="Comma 3 2 2 2 2 2 2 36" xfId="5234"/>
    <cellStyle name="Comma 3 2 2 2 2 2 2 37" xfId="5235"/>
    <cellStyle name="Comma 3 2 2 2 2 2 2 38" xfId="5236"/>
    <cellStyle name="Comma 3 2 2 2 2 2 2 39" xfId="5237"/>
    <cellStyle name="Comma 3 2 2 2 2 2 2 4" xfId="5238"/>
    <cellStyle name="Comma 3 2 2 2 2 2 2 40" xfId="5239"/>
    <cellStyle name="Comma 3 2 2 2 2 2 2 41" xfId="5240"/>
    <cellStyle name="Comma 3 2 2 2 2 2 2 42" xfId="5241"/>
    <cellStyle name="Comma 3 2 2 2 2 2 2 42 10" xfId="5242"/>
    <cellStyle name="Comma 3 2 2 2 2 2 2 42 11" xfId="5243"/>
    <cellStyle name="Comma 3 2 2 2 2 2 2 42 12" xfId="5244"/>
    <cellStyle name="Comma 3 2 2 2 2 2 2 42 13" xfId="5245"/>
    <cellStyle name="Comma 3 2 2 2 2 2 2 42 14" xfId="5246"/>
    <cellStyle name="Comma 3 2 2 2 2 2 2 42 15" xfId="5247"/>
    <cellStyle name="Comma 3 2 2 2 2 2 2 42 16" xfId="5248"/>
    <cellStyle name="Comma 3 2 2 2 2 2 2 42 17" xfId="5249"/>
    <cellStyle name="Comma 3 2 2 2 2 2 2 42 18" xfId="5250"/>
    <cellStyle name="Comma 3 2 2 2 2 2 2 42 19" xfId="5251"/>
    <cellStyle name="Comma 3 2 2 2 2 2 2 42 2" xfId="5252"/>
    <cellStyle name="Comma 3 2 2 2 2 2 2 42 2 2" xfId="5253"/>
    <cellStyle name="Comma 3 2 2 2 2 2 2 42 20" xfId="5254"/>
    <cellStyle name="Comma 3 2 2 2 2 2 2 42 21" xfId="5255"/>
    <cellStyle name="Comma 3 2 2 2 2 2 2 42 22" xfId="5256"/>
    <cellStyle name="Comma 3 2 2 2 2 2 2 42 23" xfId="5257"/>
    <cellStyle name="Comma 3 2 2 2 2 2 2 42 24" xfId="5258"/>
    <cellStyle name="Comma 3 2 2 2 2 2 2 42 3" xfId="5259"/>
    <cellStyle name="Comma 3 2 2 2 2 2 2 42 4" xfId="5260"/>
    <cellStyle name="Comma 3 2 2 2 2 2 2 42 5" xfId="5261"/>
    <cellStyle name="Comma 3 2 2 2 2 2 2 42 6" xfId="5262"/>
    <cellStyle name="Comma 3 2 2 2 2 2 2 42 7" xfId="5263"/>
    <cellStyle name="Comma 3 2 2 2 2 2 2 42 8" xfId="5264"/>
    <cellStyle name="Comma 3 2 2 2 2 2 2 42 9" xfId="5265"/>
    <cellStyle name="Comma 3 2 2 2 2 2 2 43" xfId="5266"/>
    <cellStyle name="Comma 3 2 2 2 2 2 2 43 10" xfId="5267"/>
    <cellStyle name="Comma 3 2 2 2 2 2 2 43 11" xfId="5268"/>
    <cellStyle name="Comma 3 2 2 2 2 2 2 43 12" xfId="5269"/>
    <cellStyle name="Comma 3 2 2 2 2 2 2 43 13" xfId="5270"/>
    <cellStyle name="Comma 3 2 2 2 2 2 2 43 14" xfId="5271"/>
    <cellStyle name="Comma 3 2 2 2 2 2 2 43 15" xfId="5272"/>
    <cellStyle name="Comma 3 2 2 2 2 2 2 43 16" xfId="5273"/>
    <cellStyle name="Comma 3 2 2 2 2 2 2 43 17" xfId="5274"/>
    <cellStyle name="Comma 3 2 2 2 2 2 2 43 18" xfId="5275"/>
    <cellStyle name="Comma 3 2 2 2 2 2 2 43 19" xfId="5276"/>
    <cellStyle name="Comma 3 2 2 2 2 2 2 43 2" xfId="5277"/>
    <cellStyle name="Comma 3 2 2 2 2 2 2 43 20" xfId="5278"/>
    <cellStyle name="Comma 3 2 2 2 2 2 2 43 21" xfId="5279"/>
    <cellStyle name="Comma 3 2 2 2 2 2 2 43 22" xfId="5280"/>
    <cellStyle name="Comma 3 2 2 2 2 2 2 43 3" xfId="5281"/>
    <cellStyle name="Comma 3 2 2 2 2 2 2 43 4" xfId="5282"/>
    <cellStyle name="Comma 3 2 2 2 2 2 2 43 5" xfId="5283"/>
    <cellStyle name="Comma 3 2 2 2 2 2 2 43 6" xfId="5284"/>
    <cellStyle name="Comma 3 2 2 2 2 2 2 43 7" xfId="5285"/>
    <cellStyle name="Comma 3 2 2 2 2 2 2 43 8" xfId="5286"/>
    <cellStyle name="Comma 3 2 2 2 2 2 2 43 9" xfId="5287"/>
    <cellStyle name="Comma 3 2 2 2 2 2 2 5" xfId="5288"/>
    <cellStyle name="Comma 3 2 2 2 2 2 2 6" xfId="5289"/>
    <cellStyle name="Comma 3 2 2 2 2 2 2 7" xfId="5290"/>
    <cellStyle name="Comma 3 2 2 2 2 2 2 8" xfId="5291"/>
    <cellStyle name="Comma 3 2 2 2 2 2 2 9" xfId="5292"/>
    <cellStyle name="Comma 3 2 2 2 2 2 20" xfId="5293"/>
    <cellStyle name="Comma 3 2 2 2 2 2 20 10" xfId="5294"/>
    <cellStyle name="Comma 3 2 2 2 2 2 20 11" xfId="5295"/>
    <cellStyle name="Comma 3 2 2 2 2 2 20 12" xfId="5296"/>
    <cellStyle name="Comma 3 2 2 2 2 2 20 13" xfId="5297"/>
    <cellStyle name="Comma 3 2 2 2 2 2 20 14" xfId="5298"/>
    <cellStyle name="Comma 3 2 2 2 2 2 20 15" xfId="5299"/>
    <cellStyle name="Comma 3 2 2 2 2 2 20 16" xfId="5300"/>
    <cellStyle name="Comma 3 2 2 2 2 2 20 17" xfId="5301"/>
    <cellStyle name="Comma 3 2 2 2 2 2 20 18" xfId="5302"/>
    <cellStyle name="Comma 3 2 2 2 2 2 20 19" xfId="5303"/>
    <cellStyle name="Comma 3 2 2 2 2 2 20 2" xfId="5304"/>
    <cellStyle name="Comma 3 2 2 2 2 2 20 20" xfId="5305"/>
    <cellStyle name="Comma 3 2 2 2 2 2 20 21" xfId="5306"/>
    <cellStyle name="Comma 3 2 2 2 2 2 20 22" xfId="5307"/>
    <cellStyle name="Comma 3 2 2 2 2 2 20 3" xfId="5308"/>
    <cellStyle name="Comma 3 2 2 2 2 2 20 4" xfId="5309"/>
    <cellStyle name="Comma 3 2 2 2 2 2 20 5" xfId="5310"/>
    <cellStyle name="Comma 3 2 2 2 2 2 20 6" xfId="5311"/>
    <cellStyle name="Comma 3 2 2 2 2 2 20 7" xfId="5312"/>
    <cellStyle name="Comma 3 2 2 2 2 2 20 8" xfId="5313"/>
    <cellStyle name="Comma 3 2 2 2 2 2 20 9" xfId="5314"/>
    <cellStyle name="Comma 3 2 2 2 2 2 21" xfId="5315"/>
    <cellStyle name="Comma 3 2 2 2 2 2 21 10" xfId="5316"/>
    <cellStyle name="Comma 3 2 2 2 2 2 21 11" xfId="5317"/>
    <cellStyle name="Comma 3 2 2 2 2 2 21 12" xfId="5318"/>
    <cellStyle name="Comma 3 2 2 2 2 2 21 13" xfId="5319"/>
    <cellStyle name="Comma 3 2 2 2 2 2 21 14" xfId="5320"/>
    <cellStyle name="Comma 3 2 2 2 2 2 21 15" xfId="5321"/>
    <cellStyle name="Comma 3 2 2 2 2 2 21 16" xfId="5322"/>
    <cellStyle name="Comma 3 2 2 2 2 2 21 17" xfId="5323"/>
    <cellStyle name="Comma 3 2 2 2 2 2 21 18" xfId="5324"/>
    <cellStyle name="Comma 3 2 2 2 2 2 21 19" xfId="5325"/>
    <cellStyle name="Comma 3 2 2 2 2 2 21 2" xfId="5326"/>
    <cellStyle name="Comma 3 2 2 2 2 2 21 20" xfId="5327"/>
    <cellStyle name="Comma 3 2 2 2 2 2 21 21" xfId="5328"/>
    <cellStyle name="Comma 3 2 2 2 2 2 21 22" xfId="5329"/>
    <cellStyle name="Comma 3 2 2 2 2 2 21 3" xfId="5330"/>
    <cellStyle name="Comma 3 2 2 2 2 2 21 4" xfId="5331"/>
    <cellStyle name="Comma 3 2 2 2 2 2 21 5" xfId="5332"/>
    <cellStyle name="Comma 3 2 2 2 2 2 21 6" xfId="5333"/>
    <cellStyle name="Comma 3 2 2 2 2 2 21 7" xfId="5334"/>
    <cellStyle name="Comma 3 2 2 2 2 2 21 8" xfId="5335"/>
    <cellStyle name="Comma 3 2 2 2 2 2 21 9" xfId="5336"/>
    <cellStyle name="Comma 3 2 2 2 2 2 22" xfId="5337"/>
    <cellStyle name="Comma 3 2 2 2 2 2 22 10" xfId="5338"/>
    <cellStyle name="Comma 3 2 2 2 2 2 22 11" xfId="5339"/>
    <cellStyle name="Comma 3 2 2 2 2 2 22 12" xfId="5340"/>
    <cellStyle name="Comma 3 2 2 2 2 2 22 13" xfId="5341"/>
    <cellStyle name="Comma 3 2 2 2 2 2 22 14" xfId="5342"/>
    <cellStyle name="Comma 3 2 2 2 2 2 22 15" xfId="5343"/>
    <cellStyle name="Comma 3 2 2 2 2 2 22 16" xfId="5344"/>
    <cellStyle name="Comma 3 2 2 2 2 2 22 17" xfId="5345"/>
    <cellStyle name="Comma 3 2 2 2 2 2 22 18" xfId="5346"/>
    <cellStyle name="Comma 3 2 2 2 2 2 22 19" xfId="5347"/>
    <cellStyle name="Comma 3 2 2 2 2 2 22 2" xfId="5348"/>
    <cellStyle name="Comma 3 2 2 2 2 2 22 20" xfId="5349"/>
    <cellStyle name="Comma 3 2 2 2 2 2 22 21" xfId="5350"/>
    <cellStyle name="Comma 3 2 2 2 2 2 22 22" xfId="5351"/>
    <cellStyle name="Comma 3 2 2 2 2 2 22 3" xfId="5352"/>
    <cellStyle name="Comma 3 2 2 2 2 2 22 4" xfId="5353"/>
    <cellStyle name="Comma 3 2 2 2 2 2 22 5" xfId="5354"/>
    <cellStyle name="Comma 3 2 2 2 2 2 22 6" xfId="5355"/>
    <cellStyle name="Comma 3 2 2 2 2 2 22 7" xfId="5356"/>
    <cellStyle name="Comma 3 2 2 2 2 2 22 8" xfId="5357"/>
    <cellStyle name="Comma 3 2 2 2 2 2 22 9" xfId="5358"/>
    <cellStyle name="Comma 3 2 2 2 2 2 23" xfId="5359"/>
    <cellStyle name="Comma 3 2 2 2 2 2 23 10" xfId="5360"/>
    <cellStyle name="Comma 3 2 2 2 2 2 23 11" xfId="5361"/>
    <cellStyle name="Comma 3 2 2 2 2 2 23 12" xfId="5362"/>
    <cellStyle name="Comma 3 2 2 2 2 2 23 13" xfId="5363"/>
    <cellStyle name="Comma 3 2 2 2 2 2 23 14" xfId="5364"/>
    <cellStyle name="Comma 3 2 2 2 2 2 23 15" xfId="5365"/>
    <cellStyle name="Comma 3 2 2 2 2 2 23 16" xfId="5366"/>
    <cellStyle name="Comma 3 2 2 2 2 2 23 17" xfId="5367"/>
    <cellStyle name="Comma 3 2 2 2 2 2 23 18" xfId="5368"/>
    <cellStyle name="Comma 3 2 2 2 2 2 23 19" xfId="5369"/>
    <cellStyle name="Comma 3 2 2 2 2 2 23 2" xfId="5370"/>
    <cellStyle name="Comma 3 2 2 2 2 2 23 20" xfId="5371"/>
    <cellStyle name="Comma 3 2 2 2 2 2 23 21" xfId="5372"/>
    <cellStyle name="Comma 3 2 2 2 2 2 23 22" xfId="5373"/>
    <cellStyle name="Comma 3 2 2 2 2 2 23 3" xfId="5374"/>
    <cellStyle name="Comma 3 2 2 2 2 2 23 4" xfId="5375"/>
    <cellStyle name="Comma 3 2 2 2 2 2 23 5" xfId="5376"/>
    <cellStyle name="Comma 3 2 2 2 2 2 23 6" xfId="5377"/>
    <cellStyle name="Comma 3 2 2 2 2 2 23 7" xfId="5378"/>
    <cellStyle name="Comma 3 2 2 2 2 2 23 8" xfId="5379"/>
    <cellStyle name="Comma 3 2 2 2 2 2 23 9" xfId="5380"/>
    <cellStyle name="Comma 3 2 2 2 2 2 24" xfId="5381"/>
    <cellStyle name="Comma 3 2 2 2 2 2 24 10" xfId="5382"/>
    <cellStyle name="Comma 3 2 2 2 2 2 24 11" xfId="5383"/>
    <cellStyle name="Comma 3 2 2 2 2 2 24 12" xfId="5384"/>
    <cellStyle name="Comma 3 2 2 2 2 2 24 13" xfId="5385"/>
    <cellStyle name="Comma 3 2 2 2 2 2 24 14" xfId="5386"/>
    <cellStyle name="Comma 3 2 2 2 2 2 24 15" xfId="5387"/>
    <cellStyle name="Comma 3 2 2 2 2 2 24 16" xfId="5388"/>
    <cellStyle name="Comma 3 2 2 2 2 2 24 17" xfId="5389"/>
    <cellStyle name="Comma 3 2 2 2 2 2 24 18" xfId="5390"/>
    <cellStyle name="Comma 3 2 2 2 2 2 24 19" xfId="5391"/>
    <cellStyle name="Comma 3 2 2 2 2 2 24 2" xfId="5392"/>
    <cellStyle name="Comma 3 2 2 2 2 2 24 20" xfId="5393"/>
    <cellStyle name="Comma 3 2 2 2 2 2 24 21" xfId="5394"/>
    <cellStyle name="Comma 3 2 2 2 2 2 24 22" xfId="5395"/>
    <cellStyle name="Comma 3 2 2 2 2 2 24 3" xfId="5396"/>
    <cellStyle name="Comma 3 2 2 2 2 2 24 4" xfId="5397"/>
    <cellStyle name="Comma 3 2 2 2 2 2 24 5" xfId="5398"/>
    <cellStyle name="Comma 3 2 2 2 2 2 24 6" xfId="5399"/>
    <cellStyle name="Comma 3 2 2 2 2 2 24 7" xfId="5400"/>
    <cellStyle name="Comma 3 2 2 2 2 2 24 8" xfId="5401"/>
    <cellStyle name="Comma 3 2 2 2 2 2 24 9" xfId="5402"/>
    <cellStyle name="Comma 3 2 2 2 2 2 25" xfId="5403"/>
    <cellStyle name="Comma 3 2 2 2 2 2 25 10" xfId="5404"/>
    <cellStyle name="Comma 3 2 2 2 2 2 25 11" xfId="5405"/>
    <cellStyle name="Comma 3 2 2 2 2 2 25 12" xfId="5406"/>
    <cellStyle name="Comma 3 2 2 2 2 2 25 13" xfId="5407"/>
    <cellStyle name="Comma 3 2 2 2 2 2 25 14" xfId="5408"/>
    <cellStyle name="Comma 3 2 2 2 2 2 25 15" xfId="5409"/>
    <cellStyle name="Comma 3 2 2 2 2 2 25 16" xfId="5410"/>
    <cellStyle name="Comma 3 2 2 2 2 2 25 17" xfId="5411"/>
    <cellStyle name="Comma 3 2 2 2 2 2 25 18" xfId="5412"/>
    <cellStyle name="Comma 3 2 2 2 2 2 25 19" xfId="5413"/>
    <cellStyle name="Comma 3 2 2 2 2 2 25 2" xfId="5414"/>
    <cellStyle name="Comma 3 2 2 2 2 2 25 20" xfId="5415"/>
    <cellStyle name="Comma 3 2 2 2 2 2 25 21" xfId="5416"/>
    <cellStyle name="Comma 3 2 2 2 2 2 25 22" xfId="5417"/>
    <cellStyle name="Comma 3 2 2 2 2 2 25 3" xfId="5418"/>
    <cellStyle name="Comma 3 2 2 2 2 2 25 4" xfId="5419"/>
    <cellStyle name="Comma 3 2 2 2 2 2 25 5" xfId="5420"/>
    <cellStyle name="Comma 3 2 2 2 2 2 25 6" xfId="5421"/>
    <cellStyle name="Comma 3 2 2 2 2 2 25 7" xfId="5422"/>
    <cellStyle name="Comma 3 2 2 2 2 2 25 8" xfId="5423"/>
    <cellStyle name="Comma 3 2 2 2 2 2 25 9" xfId="5424"/>
    <cellStyle name="Comma 3 2 2 2 2 2 26" xfId="5425"/>
    <cellStyle name="Comma 3 2 2 2 2 2 26 10" xfId="5426"/>
    <cellStyle name="Comma 3 2 2 2 2 2 26 11" xfId="5427"/>
    <cellStyle name="Comma 3 2 2 2 2 2 26 12" xfId="5428"/>
    <cellStyle name="Comma 3 2 2 2 2 2 26 13" xfId="5429"/>
    <cellStyle name="Comma 3 2 2 2 2 2 26 14" xfId="5430"/>
    <cellStyle name="Comma 3 2 2 2 2 2 26 15" xfId="5431"/>
    <cellStyle name="Comma 3 2 2 2 2 2 26 16" xfId="5432"/>
    <cellStyle name="Comma 3 2 2 2 2 2 26 17" xfId="5433"/>
    <cellStyle name="Comma 3 2 2 2 2 2 26 18" xfId="5434"/>
    <cellStyle name="Comma 3 2 2 2 2 2 26 19" xfId="5435"/>
    <cellStyle name="Comma 3 2 2 2 2 2 26 2" xfId="5436"/>
    <cellStyle name="Comma 3 2 2 2 2 2 26 20" xfId="5437"/>
    <cellStyle name="Comma 3 2 2 2 2 2 26 21" xfId="5438"/>
    <cellStyle name="Comma 3 2 2 2 2 2 26 22" xfId="5439"/>
    <cellStyle name="Comma 3 2 2 2 2 2 26 3" xfId="5440"/>
    <cellStyle name="Comma 3 2 2 2 2 2 26 4" xfId="5441"/>
    <cellStyle name="Comma 3 2 2 2 2 2 26 5" xfId="5442"/>
    <cellStyle name="Comma 3 2 2 2 2 2 26 6" xfId="5443"/>
    <cellStyle name="Comma 3 2 2 2 2 2 26 7" xfId="5444"/>
    <cellStyle name="Comma 3 2 2 2 2 2 26 8" xfId="5445"/>
    <cellStyle name="Comma 3 2 2 2 2 2 26 9" xfId="5446"/>
    <cellStyle name="Comma 3 2 2 2 2 2 27" xfId="5447"/>
    <cellStyle name="Comma 3 2 2 2 2 2 27 10" xfId="5448"/>
    <cellStyle name="Comma 3 2 2 2 2 2 27 11" xfId="5449"/>
    <cellStyle name="Comma 3 2 2 2 2 2 27 12" xfId="5450"/>
    <cellStyle name="Comma 3 2 2 2 2 2 27 13" xfId="5451"/>
    <cellStyle name="Comma 3 2 2 2 2 2 27 14" xfId="5452"/>
    <cellStyle name="Comma 3 2 2 2 2 2 27 15" xfId="5453"/>
    <cellStyle name="Comma 3 2 2 2 2 2 27 16" xfId="5454"/>
    <cellStyle name="Comma 3 2 2 2 2 2 27 17" xfId="5455"/>
    <cellStyle name="Comma 3 2 2 2 2 2 27 18" xfId="5456"/>
    <cellStyle name="Comma 3 2 2 2 2 2 27 19" xfId="5457"/>
    <cellStyle name="Comma 3 2 2 2 2 2 27 2" xfId="5458"/>
    <cellStyle name="Comma 3 2 2 2 2 2 27 20" xfId="5459"/>
    <cellStyle name="Comma 3 2 2 2 2 2 27 21" xfId="5460"/>
    <cellStyle name="Comma 3 2 2 2 2 2 27 22" xfId="5461"/>
    <cellStyle name="Comma 3 2 2 2 2 2 27 3" xfId="5462"/>
    <cellStyle name="Comma 3 2 2 2 2 2 27 4" xfId="5463"/>
    <cellStyle name="Comma 3 2 2 2 2 2 27 5" xfId="5464"/>
    <cellStyle name="Comma 3 2 2 2 2 2 27 6" xfId="5465"/>
    <cellStyle name="Comma 3 2 2 2 2 2 27 7" xfId="5466"/>
    <cellStyle name="Comma 3 2 2 2 2 2 27 8" xfId="5467"/>
    <cellStyle name="Comma 3 2 2 2 2 2 27 9" xfId="5468"/>
    <cellStyle name="Comma 3 2 2 2 2 2 28" xfId="5469"/>
    <cellStyle name="Comma 3 2 2 2 2 2 28 10" xfId="5470"/>
    <cellStyle name="Comma 3 2 2 2 2 2 28 11" xfId="5471"/>
    <cellStyle name="Comma 3 2 2 2 2 2 28 12" xfId="5472"/>
    <cellStyle name="Comma 3 2 2 2 2 2 28 13" xfId="5473"/>
    <cellStyle name="Comma 3 2 2 2 2 2 28 14" xfId="5474"/>
    <cellStyle name="Comma 3 2 2 2 2 2 28 15" xfId="5475"/>
    <cellStyle name="Comma 3 2 2 2 2 2 28 16" xfId="5476"/>
    <cellStyle name="Comma 3 2 2 2 2 2 28 17" xfId="5477"/>
    <cellStyle name="Comma 3 2 2 2 2 2 28 18" xfId="5478"/>
    <cellStyle name="Comma 3 2 2 2 2 2 28 19" xfId="5479"/>
    <cellStyle name="Comma 3 2 2 2 2 2 28 2" xfId="5480"/>
    <cellStyle name="Comma 3 2 2 2 2 2 28 20" xfId="5481"/>
    <cellStyle name="Comma 3 2 2 2 2 2 28 21" xfId="5482"/>
    <cellStyle name="Comma 3 2 2 2 2 2 28 22" xfId="5483"/>
    <cellStyle name="Comma 3 2 2 2 2 2 28 3" xfId="5484"/>
    <cellStyle name="Comma 3 2 2 2 2 2 28 4" xfId="5485"/>
    <cellStyle name="Comma 3 2 2 2 2 2 28 5" xfId="5486"/>
    <cellStyle name="Comma 3 2 2 2 2 2 28 6" xfId="5487"/>
    <cellStyle name="Comma 3 2 2 2 2 2 28 7" xfId="5488"/>
    <cellStyle name="Comma 3 2 2 2 2 2 28 8" xfId="5489"/>
    <cellStyle name="Comma 3 2 2 2 2 2 28 9" xfId="5490"/>
    <cellStyle name="Comma 3 2 2 2 2 2 29" xfId="5491"/>
    <cellStyle name="Comma 3 2 2 2 2 2 29 10" xfId="5492"/>
    <cellStyle name="Comma 3 2 2 2 2 2 29 11" xfId="5493"/>
    <cellStyle name="Comma 3 2 2 2 2 2 29 12" xfId="5494"/>
    <cellStyle name="Comma 3 2 2 2 2 2 29 13" xfId="5495"/>
    <cellStyle name="Comma 3 2 2 2 2 2 29 14" xfId="5496"/>
    <cellStyle name="Comma 3 2 2 2 2 2 29 15" xfId="5497"/>
    <cellStyle name="Comma 3 2 2 2 2 2 29 16" xfId="5498"/>
    <cellStyle name="Comma 3 2 2 2 2 2 29 17" xfId="5499"/>
    <cellStyle name="Comma 3 2 2 2 2 2 29 18" xfId="5500"/>
    <cellStyle name="Comma 3 2 2 2 2 2 29 19" xfId="5501"/>
    <cellStyle name="Comma 3 2 2 2 2 2 29 2" xfId="5502"/>
    <cellStyle name="Comma 3 2 2 2 2 2 29 20" xfId="5503"/>
    <cellStyle name="Comma 3 2 2 2 2 2 29 21" xfId="5504"/>
    <cellStyle name="Comma 3 2 2 2 2 2 29 22" xfId="5505"/>
    <cellStyle name="Comma 3 2 2 2 2 2 29 3" xfId="5506"/>
    <cellStyle name="Comma 3 2 2 2 2 2 29 4" xfId="5507"/>
    <cellStyle name="Comma 3 2 2 2 2 2 29 5" xfId="5508"/>
    <cellStyle name="Comma 3 2 2 2 2 2 29 6" xfId="5509"/>
    <cellStyle name="Comma 3 2 2 2 2 2 29 7" xfId="5510"/>
    <cellStyle name="Comma 3 2 2 2 2 2 29 8" xfId="5511"/>
    <cellStyle name="Comma 3 2 2 2 2 2 29 9" xfId="5512"/>
    <cellStyle name="Comma 3 2 2 2 2 2 3" xfId="5513"/>
    <cellStyle name="Comma 3 2 2 2 2 2 3 10" xfId="5514"/>
    <cellStyle name="Comma 3 2 2 2 2 2 3 11" xfId="5515"/>
    <cellStyle name="Comma 3 2 2 2 2 2 3 12" xfId="5516"/>
    <cellStyle name="Comma 3 2 2 2 2 2 3 13" xfId="5517"/>
    <cellStyle name="Comma 3 2 2 2 2 2 3 14" xfId="5518"/>
    <cellStyle name="Comma 3 2 2 2 2 2 3 15" xfId="5519"/>
    <cellStyle name="Comma 3 2 2 2 2 2 3 16" xfId="5520"/>
    <cellStyle name="Comma 3 2 2 2 2 2 3 17" xfId="5521"/>
    <cellStyle name="Comma 3 2 2 2 2 2 3 18" xfId="5522"/>
    <cellStyle name="Comma 3 2 2 2 2 2 3 19" xfId="5523"/>
    <cellStyle name="Comma 3 2 2 2 2 2 3 2" xfId="5524"/>
    <cellStyle name="Comma 3 2 2 2 2 2 3 20" xfId="5525"/>
    <cellStyle name="Comma 3 2 2 2 2 2 3 21" xfId="5526"/>
    <cellStyle name="Comma 3 2 2 2 2 2 3 22" xfId="5527"/>
    <cellStyle name="Comma 3 2 2 2 2 2 3 3" xfId="5528"/>
    <cellStyle name="Comma 3 2 2 2 2 2 3 4" xfId="5529"/>
    <cellStyle name="Comma 3 2 2 2 2 2 3 5" xfId="5530"/>
    <cellStyle name="Comma 3 2 2 2 2 2 3 6" xfId="5531"/>
    <cellStyle name="Comma 3 2 2 2 2 2 3 7" xfId="5532"/>
    <cellStyle name="Comma 3 2 2 2 2 2 3 8" xfId="5533"/>
    <cellStyle name="Comma 3 2 2 2 2 2 3 9" xfId="5534"/>
    <cellStyle name="Comma 3 2 2 2 2 2 30" xfId="5535"/>
    <cellStyle name="Comma 3 2 2 2 2 2 30 10" xfId="5536"/>
    <cellStyle name="Comma 3 2 2 2 2 2 30 11" xfId="5537"/>
    <cellStyle name="Comma 3 2 2 2 2 2 30 12" xfId="5538"/>
    <cellStyle name="Comma 3 2 2 2 2 2 30 13" xfId="5539"/>
    <cellStyle name="Comma 3 2 2 2 2 2 30 14" xfId="5540"/>
    <cellStyle name="Comma 3 2 2 2 2 2 30 15" xfId="5541"/>
    <cellStyle name="Comma 3 2 2 2 2 2 30 16" xfId="5542"/>
    <cellStyle name="Comma 3 2 2 2 2 2 30 17" xfId="5543"/>
    <cellStyle name="Comma 3 2 2 2 2 2 30 18" xfId="5544"/>
    <cellStyle name="Comma 3 2 2 2 2 2 30 19" xfId="5545"/>
    <cellStyle name="Comma 3 2 2 2 2 2 30 2" xfId="5546"/>
    <cellStyle name="Comma 3 2 2 2 2 2 30 20" xfId="5547"/>
    <cellStyle name="Comma 3 2 2 2 2 2 30 21" xfId="5548"/>
    <cellStyle name="Comma 3 2 2 2 2 2 30 22" xfId="5549"/>
    <cellStyle name="Comma 3 2 2 2 2 2 30 3" xfId="5550"/>
    <cellStyle name="Comma 3 2 2 2 2 2 30 4" xfId="5551"/>
    <cellStyle name="Comma 3 2 2 2 2 2 30 5" xfId="5552"/>
    <cellStyle name="Comma 3 2 2 2 2 2 30 6" xfId="5553"/>
    <cellStyle name="Comma 3 2 2 2 2 2 30 7" xfId="5554"/>
    <cellStyle name="Comma 3 2 2 2 2 2 30 8" xfId="5555"/>
    <cellStyle name="Comma 3 2 2 2 2 2 30 9" xfId="5556"/>
    <cellStyle name="Comma 3 2 2 2 2 2 31" xfId="5557"/>
    <cellStyle name="Comma 3 2 2 2 2 2 31 10" xfId="5558"/>
    <cellStyle name="Comma 3 2 2 2 2 2 31 11" xfId="5559"/>
    <cellStyle name="Comma 3 2 2 2 2 2 31 12" xfId="5560"/>
    <cellStyle name="Comma 3 2 2 2 2 2 31 13" xfId="5561"/>
    <cellStyle name="Comma 3 2 2 2 2 2 31 14" xfId="5562"/>
    <cellStyle name="Comma 3 2 2 2 2 2 31 15" xfId="5563"/>
    <cellStyle name="Comma 3 2 2 2 2 2 31 16" xfId="5564"/>
    <cellStyle name="Comma 3 2 2 2 2 2 31 17" xfId="5565"/>
    <cellStyle name="Comma 3 2 2 2 2 2 31 18" xfId="5566"/>
    <cellStyle name="Comma 3 2 2 2 2 2 31 19" xfId="5567"/>
    <cellStyle name="Comma 3 2 2 2 2 2 31 2" xfId="5568"/>
    <cellStyle name="Comma 3 2 2 2 2 2 31 20" xfId="5569"/>
    <cellStyle name="Comma 3 2 2 2 2 2 31 21" xfId="5570"/>
    <cellStyle name="Comma 3 2 2 2 2 2 31 22" xfId="5571"/>
    <cellStyle name="Comma 3 2 2 2 2 2 31 3" xfId="5572"/>
    <cellStyle name="Comma 3 2 2 2 2 2 31 4" xfId="5573"/>
    <cellStyle name="Comma 3 2 2 2 2 2 31 5" xfId="5574"/>
    <cellStyle name="Comma 3 2 2 2 2 2 31 6" xfId="5575"/>
    <cellStyle name="Comma 3 2 2 2 2 2 31 7" xfId="5576"/>
    <cellStyle name="Comma 3 2 2 2 2 2 31 8" xfId="5577"/>
    <cellStyle name="Comma 3 2 2 2 2 2 31 9" xfId="5578"/>
    <cellStyle name="Comma 3 2 2 2 2 2 32" xfId="5579"/>
    <cellStyle name="Comma 3 2 2 2 2 2 32 10" xfId="5580"/>
    <cellStyle name="Comma 3 2 2 2 2 2 32 11" xfId="5581"/>
    <cellStyle name="Comma 3 2 2 2 2 2 32 12" xfId="5582"/>
    <cellStyle name="Comma 3 2 2 2 2 2 32 13" xfId="5583"/>
    <cellStyle name="Comma 3 2 2 2 2 2 32 14" xfId="5584"/>
    <cellStyle name="Comma 3 2 2 2 2 2 32 15" xfId="5585"/>
    <cellStyle name="Comma 3 2 2 2 2 2 32 16" xfId="5586"/>
    <cellStyle name="Comma 3 2 2 2 2 2 32 17" xfId="5587"/>
    <cellStyle name="Comma 3 2 2 2 2 2 32 18" xfId="5588"/>
    <cellStyle name="Comma 3 2 2 2 2 2 32 19" xfId="5589"/>
    <cellStyle name="Comma 3 2 2 2 2 2 32 2" xfId="5590"/>
    <cellStyle name="Comma 3 2 2 2 2 2 32 20" xfId="5591"/>
    <cellStyle name="Comma 3 2 2 2 2 2 32 21" xfId="5592"/>
    <cellStyle name="Comma 3 2 2 2 2 2 32 22" xfId="5593"/>
    <cellStyle name="Comma 3 2 2 2 2 2 32 3" xfId="5594"/>
    <cellStyle name="Comma 3 2 2 2 2 2 32 4" xfId="5595"/>
    <cellStyle name="Comma 3 2 2 2 2 2 32 5" xfId="5596"/>
    <cellStyle name="Comma 3 2 2 2 2 2 32 6" xfId="5597"/>
    <cellStyle name="Comma 3 2 2 2 2 2 32 7" xfId="5598"/>
    <cellStyle name="Comma 3 2 2 2 2 2 32 8" xfId="5599"/>
    <cellStyle name="Comma 3 2 2 2 2 2 32 9" xfId="5600"/>
    <cellStyle name="Comma 3 2 2 2 2 2 33" xfId="5601"/>
    <cellStyle name="Comma 3 2 2 2 2 2 33 10" xfId="5602"/>
    <cellStyle name="Comma 3 2 2 2 2 2 33 11" xfId="5603"/>
    <cellStyle name="Comma 3 2 2 2 2 2 33 12" xfId="5604"/>
    <cellStyle name="Comma 3 2 2 2 2 2 33 13" xfId="5605"/>
    <cellStyle name="Comma 3 2 2 2 2 2 33 14" xfId="5606"/>
    <cellStyle name="Comma 3 2 2 2 2 2 33 15" xfId="5607"/>
    <cellStyle name="Comma 3 2 2 2 2 2 33 16" xfId="5608"/>
    <cellStyle name="Comma 3 2 2 2 2 2 33 17" xfId="5609"/>
    <cellStyle name="Comma 3 2 2 2 2 2 33 18" xfId="5610"/>
    <cellStyle name="Comma 3 2 2 2 2 2 33 19" xfId="5611"/>
    <cellStyle name="Comma 3 2 2 2 2 2 33 2" xfId="5612"/>
    <cellStyle name="Comma 3 2 2 2 2 2 33 20" xfId="5613"/>
    <cellStyle name="Comma 3 2 2 2 2 2 33 21" xfId="5614"/>
    <cellStyle name="Comma 3 2 2 2 2 2 33 22" xfId="5615"/>
    <cellStyle name="Comma 3 2 2 2 2 2 33 3" xfId="5616"/>
    <cellStyle name="Comma 3 2 2 2 2 2 33 4" xfId="5617"/>
    <cellStyle name="Comma 3 2 2 2 2 2 33 5" xfId="5618"/>
    <cellStyle name="Comma 3 2 2 2 2 2 33 6" xfId="5619"/>
    <cellStyle name="Comma 3 2 2 2 2 2 33 7" xfId="5620"/>
    <cellStyle name="Comma 3 2 2 2 2 2 33 8" xfId="5621"/>
    <cellStyle name="Comma 3 2 2 2 2 2 33 9" xfId="5622"/>
    <cellStyle name="Comma 3 2 2 2 2 2 34" xfId="5623"/>
    <cellStyle name="Comma 3 2 2 2 2 2 34 10" xfId="5624"/>
    <cellStyle name="Comma 3 2 2 2 2 2 34 11" xfId="5625"/>
    <cellStyle name="Comma 3 2 2 2 2 2 34 12" xfId="5626"/>
    <cellStyle name="Comma 3 2 2 2 2 2 34 13" xfId="5627"/>
    <cellStyle name="Comma 3 2 2 2 2 2 34 14" xfId="5628"/>
    <cellStyle name="Comma 3 2 2 2 2 2 34 15" xfId="5629"/>
    <cellStyle name="Comma 3 2 2 2 2 2 34 16" xfId="5630"/>
    <cellStyle name="Comma 3 2 2 2 2 2 34 17" xfId="5631"/>
    <cellStyle name="Comma 3 2 2 2 2 2 34 18" xfId="5632"/>
    <cellStyle name="Comma 3 2 2 2 2 2 34 19" xfId="5633"/>
    <cellStyle name="Comma 3 2 2 2 2 2 34 2" xfId="5634"/>
    <cellStyle name="Comma 3 2 2 2 2 2 34 20" xfId="5635"/>
    <cellStyle name="Comma 3 2 2 2 2 2 34 21" xfId="5636"/>
    <cellStyle name="Comma 3 2 2 2 2 2 34 22" xfId="5637"/>
    <cellStyle name="Comma 3 2 2 2 2 2 34 3" xfId="5638"/>
    <cellStyle name="Comma 3 2 2 2 2 2 34 4" xfId="5639"/>
    <cellStyle name="Comma 3 2 2 2 2 2 34 5" xfId="5640"/>
    <cellStyle name="Comma 3 2 2 2 2 2 34 6" xfId="5641"/>
    <cellStyle name="Comma 3 2 2 2 2 2 34 7" xfId="5642"/>
    <cellStyle name="Comma 3 2 2 2 2 2 34 8" xfId="5643"/>
    <cellStyle name="Comma 3 2 2 2 2 2 34 9" xfId="5644"/>
    <cellStyle name="Comma 3 2 2 2 2 2 35" xfId="5645"/>
    <cellStyle name="Comma 3 2 2 2 2 2 35 10" xfId="5646"/>
    <cellStyle name="Comma 3 2 2 2 2 2 35 11" xfId="5647"/>
    <cellStyle name="Comma 3 2 2 2 2 2 35 12" xfId="5648"/>
    <cellStyle name="Comma 3 2 2 2 2 2 35 13" xfId="5649"/>
    <cellStyle name="Comma 3 2 2 2 2 2 35 14" xfId="5650"/>
    <cellStyle name="Comma 3 2 2 2 2 2 35 15" xfId="5651"/>
    <cellStyle name="Comma 3 2 2 2 2 2 35 16" xfId="5652"/>
    <cellStyle name="Comma 3 2 2 2 2 2 35 17" xfId="5653"/>
    <cellStyle name="Comma 3 2 2 2 2 2 35 18" xfId="5654"/>
    <cellStyle name="Comma 3 2 2 2 2 2 35 19" xfId="5655"/>
    <cellStyle name="Comma 3 2 2 2 2 2 35 2" xfId="5656"/>
    <cellStyle name="Comma 3 2 2 2 2 2 35 20" xfId="5657"/>
    <cellStyle name="Comma 3 2 2 2 2 2 35 21" xfId="5658"/>
    <cellStyle name="Comma 3 2 2 2 2 2 35 22" xfId="5659"/>
    <cellStyle name="Comma 3 2 2 2 2 2 35 3" xfId="5660"/>
    <cellStyle name="Comma 3 2 2 2 2 2 35 4" xfId="5661"/>
    <cellStyle name="Comma 3 2 2 2 2 2 35 5" xfId="5662"/>
    <cellStyle name="Comma 3 2 2 2 2 2 35 6" xfId="5663"/>
    <cellStyle name="Comma 3 2 2 2 2 2 35 7" xfId="5664"/>
    <cellStyle name="Comma 3 2 2 2 2 2 35 8" xfId="5665"/>
    <cellStyle name="Comma 3 2 2 2 2 2 35 9" xfId="5666"/>
    <cellStyle name="Comma 3 2 2 2 2 2 36" xfId="5667"/>
    <cellStyle name="Comma 3 2 2 2 2 2 36 10" xfId="5668"/>
    <cellStyle name="Comma 3 2 2 2 2 2 36 11" xfId="5669"/>
    <cellStyle name="Comma 3 2 2 2 2 2 36 12" xfId="5670"/>
    <cellStyle name="Comma 3 2 2 2 2 2 36 13" xfId="5671"/>
    <cellStyle name="Comma 3 2 2 2 2 2 36 14" xfId="5672"/>
    <cellStyle name="Comma 3 2 2 2 2 2 36 15" xfId="5673"/>
    <cellStyle name="Comma 3 2 2 2 2 2 36 16" xfId="5674"/>
    <cellStyle name="Comma 3 2 2 2 2 2 36 17" xfId="5675"/>
    <cellStyle name="Comma 3 2 2 2 2 2 36 18" xfId="5676"/>
    <cellStyle name="Comma 3 2 2 2 2 2 36 19" xfId="5677"/>
    <cellStyle name="Comma 3 2 2 2 2 2 36 2" xfId="5678"/>
    <cellStyle name="Comma 3 2 2 2 2 2 36 20" xfId="5679"/>
    <cellStyle name="Comma 3 2 2 2 2 2 36 21" xfId="5680"/>
    <cellStyle name="Comma 3 2 2 2 2 2 36 22" xfId="5681"/>
    <cellStyle name="Comma 3 2 2 2 2 2 36 3" xfId="5682"/>
    <cellStyle name="Comma 3 2 2 2 2 2 36 4" xfId="5683"/>
    <cellStyle name="Comma 3 2 2 2 2 2 36 5" xfId="5684"/>
    <cellStyle name="Comma 3 2 2 2 2 2 36 6" xfId="5685"/>
    <cellStyle name="Comma 3 2 2 2 2 2 36 7" xfId="5686"/>
    <cellStyle name="Comma 3 2 2 2 2 2 36 8" xfId="5687"/>
    <cellStyle name="Comma 3 2 2 2 2 2 36 9" xfId="5688"/>
    <cellStyle name="Comma 3 2 2 2 2 2 37" xfId="5689"/>
    <cellStyle name="Comma 3 2 2 2 2 2 37 10" xfId="5690"/>
    <cellStyle name="Comma 3 2 2 2 2 2 37 11" xfId="5691"/>
    <cellStyle name="Comma 3 2 2 2 2 2 37 12" xfId="5692"/>
    <cellStyle name="Comma 3 2 2 2 2 2 37 13" xfId="5693"/>
    <cellStyle name="Comma 3 2 2 2 2 2 37 14" xfId="5694"/>
    <cellStyle name="Comma 3 2 2 2 2 2 37 15" xfId="5695"/>
    <cellStyle name="Comma 3 2 2 2 2 2 37 16" xfId="5696"/>
    <cellStyle name="Comma 3 2 2 2 2 2 37 17" xfId="5697"/>
    <cellStyle name="Comma 3 2 2 2 2 2 37 18" xfId="5698"/>
    <cellStyle name="Comma 3 2 2 2 2 2 37 19" xfId="5699"/>
    <cellStyle name="Comma 3 2 2 2 2 2 37 2" xfId="5700"/>
    <cellStyle name="Comma 3 2 2 2 2 2 37 20" xfId="5701"/>
    <cellStyle name="Comma 3 2 2 2 2 2 37 21" xfId="5702"/>
    <cellStyle name="Comma 3 2 2 2 2 2 37 22" xfId="5703"/>
    <cellStyle name="Comma 3 2 2 2 2 2 37 3" xfId="5704"/>
    <cellStyle name="Comma 3 2 2 2 2 2 37 4" xfId="5705"/>
    <cellStyle name="Comma 3 2 2 2 2 2 37 5" xfId="5706"/>
    <cellStyle name="Comma 3 2 2 2 2 2 37 6" xfId="5707"/>
    <cellStyle name="Comma 3 2 2 2 2 2 37 7" xfId="5708"/>
    <cellStyle name="Comma 3 2 2 2 2 2 37 8" xfId="5709"/>
    <cellStyle name="Comma 3 2 2 2 2 2 37 9" xfId="5710"/>
    <cellStyle name="Comma 3 2 2 2 2 2 38" xfId="5711"/>
    <cellStyle name="Comma 3 2 2 2 2 2 38 10" xfId="5712"/>
    <cellStyle name="Comma 3 2 2 2 2 2 38 11" xfId="5713"/>
    <cellStyle name="Comma 3 2 2 2 2 2 38 12" xfId="5714"/>
    <cellStyle name="Comma 3 2 2 2 2 2 38 13" xfId="5715"/>
    <cellStyle name="Comma 3 2 2 2 2 2 38 14" xfId="5716"/>
    <cellStyle name="Comma 3 2 2 2 2 2 38 15" xfId="5717"/>
    <cellStyle name="Comma 3 2 2 2 2 2 38 16" xfId="5718"/>
    <cellStyle name="Comma 3 2 2 2 2 2 38 17" xfId="5719"/>
    <cellStyle name="Comma 3 2 2 2 2 2 38 18" xfId="5720"/>
    <cellStyle name="Comma 3 2 2 2 2 2 38 19" xfId="5721"/>
    <cellStyle name="Comma 3 2 2 2 2 2 38 2" xfId="5722"/>
    <cellStyle name="Comma 3 2 2 2 2 2 38 20" xfId="5723"/>
    <cellStyle name="Comma 3 2 2 2 2 2 38 21" xfId="5724"/>
    <cellStyle name="Comma 3 2 2 2 2 2 38 22" xfId="5725"/>
    <cellStyle name="Comma 3 2 2 2 2 2 38 3" xfId="5726"/>
    <cellStyle name="Comma 3 2 2 2 2 2 38 4" xfId="5727"/>
    <cellStyle name="Comma 3 2 2 2 2 2 38 5" xfId="5728"/>
    <cellStyle name="Comma 3 2 2 2 2 2 38 6" xfId="5729"/>
    <cellStyle name="Comma 3 2 2 2 2 2 38 7" xfId="5730"/>
    <cellStyle name="Comma 3 2 2 2 2 2 38 8" xfId="5731"/>
    <cellStyle name="Comma 3 2 2 2 2 2 38 9" xfId="5732"/>
    <cellStyle name="Comma 3 2 2 2 2 2 39" xfId="5733"/>
    <cellStyle name="Comma 3 2 2 2 2 2 39 10" xfId="5734"/>
    <cellStyle name="Comma 3 2 2 2 2 2 39 11" xfId="5735"/>
    <cellStyle name="Comma 3 2 2 2 2 2 39 12" xfId="5736"/>
    <cellStyle name="Comma 3 2 2 2 2 2 39 13" xfId="5737"/>
    <cellStyle name="Comma 3 2 2 2 2 2 39 14" xfId="5738"/>
    <cellStyle name="Comma 3 2 2 2 2 2 39 15" xfId="5739"/>
    <cellStyle name="Comma 3 2 2 2 2 2 39 16" xfId="5740"/>
    <cellStyle name="Comma 3 2 2 2 2 2 39 17" xfId="5741"/>
    <cellStyle name="Comma 3 2 2 2 2 2 39 18" xfId="5742"/>
    <cellStyle name="Comma 3 2 2 2 2 2 39 19" xfId="5743"/>
    <cellStyle name="Comma 3 2 2 2 2 2 39 2" xfId="5744"/>
    <cellStyle name="Comma 3 2 2 2 2 2 39 20" xfId="5745"/>
    <cellStyle name="Comma 3 2 2 2 2 2 39 21" xfId="5746"/>
    <cellStyle name="Comma 3 2 2 2 2 2 39 22" xfId="5747"/>
    <cellStyle name="Comma 3 2 2 2 2 2 39 3" xfId="5748"/>
    <cellStyle name="Comma 3 2 2 2 2 2 39 4" xfId="5749"/>
    <cellStyle name="Comma 3 2 2 2 2 2 39 5" xfId="5750"/>
    <cellStyle name="Comma 3 2 2 2 2 2 39 6" xfId="5751"/>
    <cellStyle name="Comma 3 2 2 2 2 2 39 7" xfId="5752"/>
    <cellStyle name="Comma 3 2 2 2 2 2 39 8" xfId="5753"/>
    <cellStyle name="Comma 3 2 2 2 2 2 39 9" xfId="5754"/>
    <cellStyle name="Comma 3 2 2 2 2 2 4" xfId="5755"/>
    <cellStyle name="Comma 3 2 2 2 2 2 4 10" xfId="5756"/>
    <cellStyle name="Comma 3 2 2 2 2 2 4 11" xfId="5757"/>
    <cellStyle name="Comma 3 2 2 2 2 2 4 12" xfId="5758"/>
    <cellStyle name="Comma 3 2 2 2 2 2 4 13" xfId="5759"/>
    <cellStyle name="Comma 3 2 2 2 2 2 4 14" xfId="5760"/>
    <cellStyle name="Comma 3 2 2 2 2 2 4 15" xfId="5761"/>
    <cellStyle name="Comma 3 2 2 2 2 2 4 16" xfId="5762"/>
    <cellStyle name="Comma 3 2 2 2 2 2 4 17" xfId="5763"/>
    <cellStyle name="Comma 3 2 2 2 2 2 4 18" xfId="5764"/>
    <cellStyle name="Comma 3 2 2 2 2 2 4 19" xfId="5765"/>
    <cellStyle name="Comma 3 2 2 2 2 2 4 2" xfId="5766"/>
    <cellStyle name="Comma 3 2 2 2 2 2 4 20" xfId="5767"/>
    <cellStyle name="Comma 3 2 2 2 2 2 4 21" xfId="5768"/>
    <cellStyle name="Comma 3 2 2 2 2 2 4 22" xfId="5769"/>
    <cellStyle name="Comma 3 2 2 2 2 2 4 3" xfId="5770"/>
    <cellStyle name="Comma 3 2 2 2 2 2 4 4" xfId="5771"/>
    <cellStyle name="Comma 3 2 2 2 2 2 4 5" xfId="5772"/>
    <cellStyle name="Comma 3 2 2 2 2 2 4 6" xfId="5773"/>
    <cellStyle name="Comma 3 2 2 2 2 2 4 7" xfId="5774"/>
    <cellStyle name="Comma 3 2 2 2 2 2 4 8" xfId="5775"/>
    <cellStyle name="Comma 3 2 2 2 2 2 4 9" xfId="5776"/>
    <cellStyle name="Comma 3 2 2 2 2 2 40" xfId="5777"/>
    <cellStyle name="Comma 3 2 2 2 2 2 40 10" xfId="5778"/>
    <cellStyle name="Comma 3 2 2 2 2 2 40 11" xfId="5779"/>
    <cellStyle name="Comma 3 2 2 2 2 2 40 12" xfId="5780"/>
    <cellStyle name="Comma 3 2 2 2 2 2 40 13" xfId="5781"/>
    <cellStyle name="Comma 3 2 2 2 2 2 40 14" xfId="5782"/>
    <cellStyle name="Comma 3 2 2 2 2 2 40 15" xfId="5783"/>
    <cellStyle name="Comma 3 2 2 2 2 2 40 16" xfId="5784"/>
    <cellStyle name="Comma 3 2 2 2 2 2 40 17" xfId="5785"/>
    <cellStyle name="Comma 3 2 2 2 2 2 40 18" xfId="5786"/>
    <cellStyle name="Comma 3 2 2 2 2 2 40 19" xfId="5787"/>
    <cellStyle name="Comma 3 2 2 2 2 2 40 2" xfId="5788"/>
    <cellStyle name="Comma 3 2 2 2 2 2 40 20" xfId="5789"/>
    <cellStyle name="Comma 3 2 2 2 2 2 40 21" xfId="5790"/>
    <cellStyle name="Comma 3 2 2 2 2 2 40 22" xfId="5791"/>
    <cellStyle name="Comma 3 2 2 2 2 2 40 3" xfId="5792"/>
    <cellStyle name="Comma 3 2 2 2 2 2 40 4" xfId="5793"/>
    <cellStyle name="Comma 3 2 2 2 2 2 40 5" xfId="5794"/>
    <cellStyle name="Comma 3 2 2 2 2 2 40 6" xfId="5795"/>
    <cellStyle name="Comma 3 2 2 2 2 2 40 7" xfId="5796"/>
    <cellStyle name="Comma 3 2 2 2 2 2 40 8" xfId="5797"/>
    <cellStyle name="Comma 3 2 2 2 2 2 40 9" xfId="5798"/>
    <cellStyle name="Comma 3 2 2 2 2 2 41" xfId="5799"/>
    <cellStyle name="Comma 3 2 2 2 2 2 41 10" xfId="5800"/>
    <cellStyle name="Comma 3 2 2 2 2 2 41 11" xfId="5801"/>
    <cellStyle name="Comma 3 2 2 2 2 2 41 12" xfId="5802"/>
    <cellStyle name="Comma 3 2 2 2 2 2 41 13" xfId="5803"/>
    <cellStyle name="Comma 3 2 2 2 2 2 41 14" xfId="5804"/>
    <cellStyle name="Comma 3 2 2 2 2 2 41 15" xfId="5805"/>
    <cellStyle name="Comma 3 2 2 2 2 2 41 16" xfId="5806"/>
    <cellStyle name="Comma 3 2 2 2 2 2 41 17" xfId="5807"/>
    <cellStyle name="Comma 3 2 2 2 2 2 41 18" xfId="5808"/>
    <cellStyle name="Comma 3 2 2 2 2 2 41 19" xfId="5809"/>
    <cellStyle name="Comma 3 2 2 2 2 2 41 2" xfId="5810"/>
    <cellStyle name="Comma 3 2 2 2 2 2 41 20" xfId="5811"/>
    <cellStyle name="Comma 3 2 2 2 2 2 41 21" xfId="5812"/>
    <cellStyle name="Comma 3 2 2 2 2 2 41 22" xfId="5813"/>
    <cellStyle name="Comma 3 2 2 2 2 2 41 3" xfId="5814"/>
    <cellStyle name="Comma 3 2 2 2 2 2 41 4" xfId="5815"/>
    <cellStyle name="Comma 3 2 2 2 2 2 41 5" xfId="5816"/>
    <cellStyle name="Comma 3 2 2 2 2 2 41 6" xfId="5817"/>
    <cellStyle name="Comma 3 2 2 2 2 2 41 7" xfId="5818"/>
    <cellStyle name="Comma 3 2 2 2 2 2 41 8" xfId="5819"/>
    <cellStyle name="Comma 3 2 2 2 2 2 41 9" xfId="5820"/>
    <cellStyle name="Comma 3 2 2 2 2 2 42" xfId="5821"/>
    <cellStyle name="Comma 3 2 2 2 2 2 42 10" xfId="5822"/>
    <cellStyle name="Comma 3 2 2 2 2 2 42 11" xfId="5823"/>
    <cellStyle name="Comma 3 2 2 2 2 2 42 12" xfId="5824"/>
    <cellStyle name="Comma 3 2 2 2 2 2 42 13" xfId="5825"/>
    <cellStyle name="Comma 3 2 2 2 2 2 42 14" xfId="5826"/>
    <cellStyle name="Comma 3 2 2 2 2 2 42 15" xfId="5827"/>
    <cellStyle name="Comma 3 2 2 2 2 2 42 16" xfId="5828"/>
    <cellStyle name="Comma 3 2 2 2 2 2 42 17" xfId="5829"/>
    <cellStyle name="Comma 3 2 2 2 2 2 42 18" xfId="5830"/>
    <cellStyle name="Comma 3 2 2 2 2 2 42 19" xfId="5831"/>
    <cellStyle name="Comma 3 2 2 2 2 2 42 2" xfId="5832"/>
    <cellStyle name="Comma 3 2 2 2 2 2 42 20" xfId="5833"/>
    <cellStyle name="Comma 3 2 2 2 2 2 42 21" xfId="5834"/>
    <cellStyle name="Comma 3 2 2 2 2 2 42 22" xfId="5835"/>
    <cellStyle name="Comma 3 2 2 2 2 2 42 3" xfId="5836"/>
    <cellStyle name="Comma 3 2 2 2 2 2 42 4" xfId="5837"/>
    <cellStyle name="Comma 3 2 2 2 2 2 42 5" xfId="5838"/>
    <cellStyle name="Comma 3 2 2 2 2 2 42 6" xfId="5839"/>
    <cellStyle name="Comma 3 2 2 2 2 2 42 7" xfId="5840"/>
    <cellStyle name="Comma 3 2 2 2 2 2 42 8" xfId="5841"/>
    <cellStyle name="Comma 3 2 2 2 2 2 42 9" xfId="5842"/>
    <cellStyle name="Comma 3 2 2 2 2 2 43" xfId="5843"/>
    <cellStyle name="Comma 3 2 2 2 2 2 43 10" xfId="5844"/>
    <cellStyle name="Comma 3 2 2 2 2 2 43 11" xfId="5845"/>
    <cellStyle name="Comma 3 2 2 2 2 2 43 12" xfId="5846"/>
    <cellStyle name="Comma 3 2 2 2 2 2 43 13" xfId="5847"/>
    <cellStyle name="Comma 3 2 2 2 2 2 43 14" xfId="5848"/>
    <cellStyle name="Comma 3 2 2 2 2 2 43 15" xfId="5849"/>
    <cellStyle name="Comma 3 2 2 2 2 2 43 16" xfId="5850"/>
    <cellStyle name="Comma 3 2 2 2 2 2 43 17" xfId="5851"/>
    <cellStyle name="Comma 3 2 2 2 2 2 43 18" xfId="5852"/>
    <cellStyle name="Comma 3 2 2 2 2 2 43 19" xfId="5853"/>
    <cellStyle name="Comma 3 2 2 2 2 2 43 2" xfId="5854"/>
    <cellStyle name="Comma 3 2 2 2 2 2 43 20" xfId="5855"/>
    <cellStyle name="Comma 3 2 2 2 2 2 43 21" xfId="5856"/>
    <cellStyle name="Comma 3 2 2 2 2 2 43 22" xfId="5857"/>
    <cellStyle name="Comma 3 2 2 2 2 2 43 3" xfId="5858"/>
    <cellStyle name="Comma 3 2 2 2 2 2 43 4" xfId="5859"/>
    <cellStyle name="Comma 3 2 2 2 2 2 43 5" xfId="5860"/>
    <cellStyle name="Comma 3 2 2 2 2 2 43 6" xfId="5861"/>
    <cellStyle name="Comma 3 2 2 2 2 2 43 7" xfId="5862"/>
    <cellStyle name="Comma 3 2 2 2 2 2 43 8" xfId="5863"/>
    <cellStyle name="Comma 3 2 2 2 2 2 43 9" xfId="5864"/>
    <cellStyle name="Comma 3 2 2 2 2 2 44" xfId="5865"/>
    <cellStyle name="Comma 3 2 2 2 2 2 44 10" xfId="5866"/>
    <cellStyle name="Comma 3 2 2 2 2 2 44 11" xfId="5867"/>
    <cellStyle name="Comma 3 2 2 2 2 2 44 12" xfId="5868"/>
    <cellStyle name="Comma 3 2 2 2 2 2 44 13" xfId="5869"/>
    <cellStyle name="Comma 3 2 2 2 2 2 44 14" xfId="5870"/>
    <cellStyle name="Comma 3 2 2 2 2 2 44 15" xfId="5871"/>
    <cellStyle name="Comma 3 2 2 2 2 2 44 16" xfId="5872"/>
    <cellStyle name="Comma 3 2 2 2 2 2 44 17" xfId="5873"/>
    <cellStyle name="Comma 3 2 2 2 2 2 44 18" xfId="5874"/>
    <cellStyle name="Comma 3 2 2 2 2 2 44 19" xfId="5875"/>
    <cellStyle name="Comma 3 2 2 2 2 2 44 2" xfId="5876"/>
    <cellStyle name="Comma 3 2 2 2 2 2 44 20" xfId="5877"/>
    <cellStyle name="Comma 3 2 2 2 2 2 44 21" xfId="5878"/>
    <cellStyle name="Comma 3 2 2 2 2 2 44 22" xfId="5879"/>
    <cellStyle name="Comma 3 2 2 2 2 2 44 3" xfId="5880"/>
    <cellStyle name="Comma 3 2 2 2 2 2 44 4" xfId="5881"/>
    <cellStyle name="Comma 3 2 2 2 2 2 44 5" xfId="5882"/>
    <cellStyle name="Comma 3 2 2 2 2 2 44 6" xfId="5883"/>
    <cellStyle name="Comma 3 2 2 2 2 2 44 7" xfId="5884"/>
    <cellStyle name="Comma 3 2 2 2 2 2 44 8" xfId="5885"/>
    <cellStyle name="Comma 3 2 2 2 2 2 44 9" xfId="5886"/>
    <cellStyle name="Comma 3 2 2 2 2 2 45" xfId="5887"/>
    <cellStyle name="Comma 3 2 2 2 2 2 45 10" xfId="5888"/>
    <cellStyle name="Comma 3 2 2 2 2 2 45 11" xfId="5889"/>
    <cellStyle name="Comma 3 2 2 2 2 2 45 12" xfId="5890"/>
    <cellStyle name="Comma 3 2 2 2 2 2 45 13" xfId="5891"/>
    <cellStyle name="Comma 3 2 2 2 2 2 45 14" xfId="5892"/>
    <cellStyle name="Comma 3 2 2 2 2 2 45 15" xfId="5893"/>
    <cellStyle name="Comma 3 2 2 2 2 2 45 16" xfId="5894"/>
    <cellStyle name="Comma 3 2 2 2 2 2 45 17" xfId="5895"/>
    <cellStyle name="Comma 3 2 2 2 2 2 45 18" xfId="5896"/>
    <cellStyle name="Comma 3 2 2 2 2 2 45 19" xfId="5897"/>
    <cellStyle name="Comma 3 2 2 2 2 2 45 2" xfId="5898"/>
    <cellStyle name="Comma 3 2 2 2 2 2 45 20" xfId="5899"/>
    <cellStyle name="Comma 3 2 2 2 2 2 45 21" xfId="5900"/>
    <cellStyle name="Comma 3 2 2 2 2 2 45 22" xfId="5901"/>
    <cellStyle name="Comma 3 2 2 2 2 2 45 3" xfId="5902"/>
    <cellStyle name="Comma 3 2 2 2 2 2 45 4" xfId="5903"/>
    <cellStyle name="Comma 3 2 2 2 2 2 45 5" xfId="5904"/>
    <cellStyle name="Comma 3 2 2 2 2 2 45 6" xfId="5905"/>
    <cellStyle name="Comma 3 2 2 2 2 2 45 7" xfId="5906"/>
    <cellStyle name="Comma 3 2 2 2 2 2 45 8" xfId="5907"/>
    <cellStyle name="Comma 3 2 2 2 2 2 45 9" xfId="5908"/>
    <cellStyle name="Comma 3 2 2 2 2 2 46" xfId="5909"/>
    <cellStyle name="Comma 3 2 2 2 2 2 46 10" xfId="5910"/>
    <cellStyle name="Comma 3 2 2 2 2 2 46 11" xfId="5911"/>
    <cellStyle name="Comma 3 2 2 2 2 2 46 12" xfId="5912"/>
    <cellStyle name="Comma 3 2 2 2 2 2 46 13" xfId="5913"/>
    <cellStyle name="Comma 3 2 2 2 2 2 46 14" xfId="5914"/>
    <cellStyle name="Comma 3 2 2 2 2 2 46 15" xfId="5915"/>
    <cellStyle name="Comma 3 2 2 2 2 2 46 16" xfId="5916"/>
    <cellStyle name="Comma 3 2 2 2 2 2 46 17" xfId="5917"/>
    <cellStyle name="Comma 3 2 2 2 2 2 46 18" xfId="5918"/>
    <cellStyle name="Comma 3 2 2 2 2 2 46 19" xfId="5919"/>
    <cellStyle name="Comma 3 2 2 2 2 2 46 2" xfId="5920"/>
    <cellStyle name="Comma 3 2 2 2 2 2 46 20" xfId="5921"/>
    <cellStyle name="Comma 3 2 2 2 2 2 46 21" xfId="5922"/>
    <cellStyle name="Comma 3 2 2 2 2 2 46 22" xfId="5923"/>
    <cellStyle name="Comma 3 2 2 2 2 2 46 3" xfId="5924"/>
    <cellStyle name="Comma 3 2 2 2 2 2 46 4" xfId="5925"/>
    <cellStyle name="Comma 3 2 2 2 2 2 46 5" xfId="5926"/>
    <cellStyle name="Comma 3 2 2 2 2 2 46 6" xfId="5927"/>
    <cellStyle name="Comma 3 2 2 2 2 2 46 7" xfId="5928"/>
    <cellStyle name="Comma 3 2 2 2 2 2 46 8" xfId="5929"/>
    <cellStyle name="Comma 3 2 2 2 2 2 46 9" xfId="5930"/>
    <cellStyle name="Comma 3 2 2 2 2 2 47" xfId="5931"/>
    <cellStyle name="Comma 3 2 2 2 2 2 47 10" xfId="5932"/>
    <cellStyle name="Comma 3 2 2 2 2 2 47 11" xfId="5933"/>
    <cellStyle name="Comma 3 2 2 2 2 2 47 12" xfId="5934"/>
    <cellStyle name="Comma 3 2 2 2 2 2 47 13" xfId="5935"/>
    <cellStyle name="Comma 3 2 2 2 2 2 47 14" xfId="5936"/>
    <cellStyle name="Comma 3 2 2 2 2 2 47 15" xfId="5937"/>
    <cellStyle name="Comma 3 2 2 2 2 2 47 16" xfId="5938"/>
    <cellStyle name="Comma 3 2 2 2 2 2 47 17" xfId="5939"/>
    <cellStyle name="Comma 3 2 2 2 2 2 47 18" xfId="5940"/>
    <cellStyle name="Comma 3 2 2 2 2 2 47 19" xfId="5941"/>
    <cellStyle name="Comma 3 2 2 2 2 2 47 2" xfId="5942"/>
    <cellStyle name="Comma 3 2 2 2 2 2 47 20" xfId="5943"/>
    <cellStyle name="Comma 3 2 2 2 2 2 47 21" xfId="5944"/>
    <cellStyle name="Comma 3 2 2 2 2 2 47 22" xfId="5945"/>
    <cellStyle name="Comma 3 2 2 2 2 2 47 3" xfId="5946"/>
    <cellStyle name="Comma 3 2 2 2 2 2 47 4" xfId="5947"/>
    <cellStyle name="Comma 3 2 2 2 2 2 47 5" xfId="5948"/>
    <cellStyle name="Comma 3 2 2 2 2 2 47 6" xfId="5949"/>
    <cellStyle name="Comma 3 2 2 2 2 2 47 7" xfId="5950"/>
    <cellStyle name="Comma 3 2 2 2 2 2 47 8" xfId="5951"/>
    <cellStyle name="Comma 3 2 2 2 2 2 47 9" xfId="5952"/>
    <cellStyle name="Comma 3 2 2 2 2 2 48" xfId="5953"/>
    <cellStyle name="Comma 3 2 2 2 2 2 48 10" xfId="5954"/>
    <cellStyle name="Comma 3 2 2 2 2 2 48 11" xfId="5955"/>
    <cellStyle name="Comma 3 2 2 2 2 2 48 12" xfId="5956"/>
    <cellStyle name="Comma 3 2 2 2 2 2 48 13" xfId="5957"/>
    <cellStyle name="Comma 3 2 2 2 2 2 48 14" xfId="5958"/>
    <cellStyle name="Comma 3 2 2 2 2 2 48 15" xfId="5959"/>
    <cellStyle name="Comma 3 2 2 2 2 2 48 16" xfId="5960"/>
    <cellStyle name="Comma 3 2 2 2 2 2 48 17" xfId="5961"/>
    <cellStyle name="Comma 3 2 2 2 2 2 48 18" xfId="5962"/>
    <cellStyle name="Comma 3 2 2 2 2 2 48 19" xfId="5963"/>
    <cellStyle name="Comma 3 2 2 2 2 2 48 2" xfId="5964"/>
    <cellStyle name="Comma 3 2 2 2 2 2 48 20" xfId="5965"/>
    <cellStyle name="Comma 3 2 2 2 2 2 48 21" xfId="5966"/>
    <cellStyle name="Comma 3 2 2 2 2 2 48 22" xfId="5967"/>
    <cellStyle name="Comma 3 2 2 2 2 2 48 3" xfId="5968"/>
    <cellStyle name="Comma 3 2 2 2 2 2 48 4" xfId="5969"/>
    <cellStyle name="Comma 3 2 2 2 2 2 48 5" xfId="5970"/>
    <cellStyle name="Comma 3 2 2 2 2 2 48 6" xfId="5971"/>
    <cellStyle name="Comma 3 2 2 2 2 2 48 7" xfId="5972"/>
    <cellStyle name="Comma 3 2 2 2 2 2 48 8" xfId="5973"/>
    <cellStyle name="Comma 3 2 2 2 2 2 48 9" xfId="5974"/>
    <cellStyle name="Comma 3 2 2 2 2 2 49" xfId="5975"/>
    <cellStyle name="Comma 3 2 2 2 2 2 49 10" xfId="5976"/>
    <cellStyle name="Comma 3 2 2 2 2 2 49 11" xfId="5977"/>
    <cellStyle name="Comma 3 2 2 2 2 2 49 12" xfId="5978"/>
    <cellStyle name="Comma 3 2 2 2 2 2 49 13" xfId="5979"/>
    <cellStyle name="Comma 3 2 2 2 2 2 49 14" xfId="5980"/>
    <cellStyle name="Comma 3 2 2 2 2 2 49 15" xfId="5981"/>
    <cellStyle name="Comma 3 2 2 2 2 2 49 16" xfId="5982"/>
    <cellStyle name="Comma 3 2 2 2 2 2 49 17" xfId="5983"/>
    <cellStyle name="Comma 3 2 2 2 2 2 49 18" xfId="5984"/>
    <cellStyle name="Comma 3 2 2 2 2 2 49 19" xfId="5985"/>
    <cellStyle name="Comma 3 2 2 2 2 2 49 2" xfId="5986"/>
    <cellStyle name="Comma 3 2 2 2 2 2 49 20" xfId="5987"/>
    <cellStyle name="Comma 3 2 2 2 2 2 49 21" xfId="5988"/>
    <cellStyle name="Comma 3 2 2 2 2 2 49 22" xfId="5989"/>
    <cellStyle name="Comma 3 2 2 2 2 2 49 3" xfId="5990"/>
    <cellStyle name="Comma 3 2 2 2 2 2 49 4" xfId="5991"/>
    <cellStyle name="Comma 3 2 2 2 2 2 49 5" xfId="5992"/>
    <cellStyle name="Comma 3 2 2 2 2 2 49 6" xfId="5993"/>
    <cellStyle name="Comma 3 2 2 2 2 2 49 7" xfId="5994"/>
    <cellStyle name="Comma 3 2 2 2 2 2 49 8" xfId="5995"/>
    <cellStyle name="Comma 3 2 2 2 2 2 49 9" xfId="5996"/>
    <cellStyle name="Comma 3 2 2 2 2 2 5" xfId="5997"/>
    <cellStyle name="Comma 3 2 2 2 2 2 5 10" xfId="5998"/>
    <cellStyle name="Comma 3 2 2 2 2 2 5 11" xfId="5999"/>
    <cellStyle name="Comma 3 2 2 2 2 2 5 12" xfId="6000"/>
    <cellStyle name="Comma 3 2 2 2 2 2 5 13" xfId="6001"/>
    <cellStyle name="Comma 3 2 2 2 2 2 5 14" xfId="6002"/>
    <cellStyle name="Comma 3 2 2 2 2 2 5 15" xfId="6003"/>
    <cellStyle name="Comma 3 2 2 2 2 2 5 16" xfId="6004"/>
    <cellStyle name="Comma 3 2 2 2 2 2 5 17" xfId="6005"/>
    <cellStyle name="Comma 3 2 2 2 2 2 5 18" xfId="6006"/>
    <cellStyle name="Comma 3 2 2 2 2 2 5 19" xfId="6007"/>
    <cellStyle name="Comma 3 2 2 2 2 2 5 2" xfId="6008"/>
    <cellStyle name="Comma 3 2 2 2 2 2 5 20" xfId="6009"/>
    <cellStyle name="Comma 3 2 2 2 2 2 5 21" xfId="6010"/>
    <cellStyle name="Comma 3 2 2 2 2 2 5 22" xfId="6011"/>
    <cellStyle name="Comma 3 2 2 2 2 2 5 3" xfId="6012"/>
    <cellStyle name="Comma 3 2 2 2 2 2 5 4" xfId="6013"/>
    <cellStyle name="Comma 3 2 2 2 2 2 5 5" xfId="6014"/>
    <cellStyle name="Comma 3 2 2 2 2 2 5 6" xfId="6015"/>
    <cellStyle name="Comma 3 2 2 2 2 2 5 7" xfId="6016"/>
    <cellStyle name="Comma 3 2 2 2 2 2 5 8" xfId="6017"/>
    <cellStyle name="Comma 3 2 2 2 2 2 5 9" xfId="6018"/>
    <cellStyle name="Comma 3 2 2 2 2 2 50" xfId="6019"/>
    <cellStyle name="Comma 3 2 2 2 2 2 50 10" xfId="6020"/>
    <cellStyle name="Comma 3 2 2 2 2 2 50 11" xfId="6021"/>
    <cellStyle name="Comma 3 2 2 2 2 2 50 12" xfId="6022"/>
    <cellStyle name="Comma 3 2 2 2 2 2 50 13" xfId="6023"/>
    <cellStyle name="Comma 3 2 2 2 2 2 50 14" xfId="6024"/>
    <cellStyle name="Comma 3 2 2 2 2 2 50 15" xfId="6025"/>
    <cellStyle name="Comma 3 2 2 2 2 2 50 16" xfId="6026"/>
    <cellStyle name="Comma 3 2 2 2 2 2 50 17" xfId="6027"/>
    <cellStyle name="Comma 3 2 2 2 2 2 50 18" xfId="6028"/>
    <cellStyle name="Comma 3 2 2 2 2 2 50 19" xfId="6029"/>
    <cellStyle name="Comma 3 2 2 2 2 2 50 2" xfId="6030"/>
    <cellStyle name="Comma 3 2 2 2 2 2 50 20" xfId="6031"/>
    <cellStyle name="Comma 3 2 2 2 2 2 50 21" xfId="6032"/>
    <cellStyle name="Comma 3 2 2 2 2 2 50 22" xfId="6033"/>
    <cellStyle name="Comma 3 2 2 2 2 2 50 3" xfId="6034"/>
    <cellStyle name="Comma 3 2 2 2 2 2 50 4" xfId="6035"/>
    <cellStyle name="Comma 3 2 2 2 2 2 50 5" xfId="6036"/>
    <cellStyle name="Comma 3 2 2 2 2 2 50 6" xfId="6037"/>
    <cellStyle name="Comma 3 2 2 2 2 2 50 7" xfId="6038"/>
    <cellStyle name="Comma 3 2 2 2 2 2 50 8" xfId="6039"/>
    <cellStyle name="Comma 3 2 2 2 2 2 50 9" xfId="6040"/>
    <cellStyle name="Comma 3 2 2 2 2 2 51" xfId="6041"/>
    <cellStyle name="Comma 3 2 2 2 2 2 51 2" xfId="6042"/>
    <cellStyle name="Comma 3 2 2 2 2 2 51 2 10" xfId="6043"/>
    <cellStyle name="Comma 3 2 2 2 2 2 51 2 11" xfId="6044"/>
    <cellStyle name="Comma 3 2 2 2 2 2 51 2 12" xfId="6045"/>
    <cellStyle name="Comma 3 2 2 2 2 2 51 2 13" xfId="6046"/>
    <cellStyle name="Comma 3 2 2 2 2 2 51 2 14" xfId="6047"/>
    <cellStyle name="Comma 3 2 2 2 2 2 51 2 15" xfId="6048"/>
    <cellStyle name="Comma 3 2 2 2 2 2 51 2 16" xfId="6049"/>
    <cellStyle name="Comma 3 2 2 2 2 2 51 2 17" xfId="6050"/>
    <cellStyle name="Comma 3 2 2 2 2 2 51 2 18" xfId="6051"/>
    <cellStyle name="Comma 3 2 2 2 2 2 51 2 19" xfId="6052"/>
    <cellStyle name="Comma 3 2 2 2 2 2 51 2 2" xfId="6053"/>
    <cellStyle name="Comma 3 2 2 2 2 2 51 2 20" xfId="6054"/>
    <cellStyle name="Comma 3 2 2 2 2 2 51 2 21" xfId="6055"/>
    <cellStyle name="Comma 3 2 2 2 2 2 51 2 22" xfId="6056"/>
    <cellStyle name="Comma 3 2 2 2 2 2 51 2 3" xfId="6057"/>
    <cellStyle name="Comma 3 2 2 2 2 2 51 2 4" xfId="6058"/>
    <cellStyle name="Comma 3 2 2 2 2 2 51 2 5" xfId="6059"/>
    <cellStyle name="Comma 3 2 2 2 2 2 51 2 6" xfId="6060"/>
    <cellStyle name="Comma 3 2 2 2 2 2 51 2 7" xfId="6061"/>
    <cellStyle name="Comma 3 2 2 2 2 2 51 2 8" xfId="6062"/>
    <cellStyle name="Comma 3 2 2 2 2 2 51 2 9" xfId="6063"/>
    <cellStyle name="Comma 3 2 2 2 2 2 51 3" xfId="6064"/>
    <cellStyle name="Comma 3 2 2 2 2 2 51 3 10" xfId="6065"/>
    <cellStyle name="Comma 3 2 2 2 2 2 51 3 11" xfId="6066"/>
    <cellStyle name="Comma 3 2 2 2 2 2 51 3 12" xfId="6067"/>
    <cellStyle name="Comma 3 2 2 2 2 2 51 3 13" xfId="6068"/>
    <cellStyle name="Comma 3 2 2 2 2 2 51 3 14" xfId="6069"/>
    <cellStyle name="Comma 3 2 2 2 2 2 51 3 15" xfId="6070"/>
    <cellStyle name="Comma 3 2 2 2 2 2 51 3 16" xfId="6071"/>
    <cellStyle name="Comma 3 2 2 2 2 2 51 3 17" xfId="6072"/>
    <cellStyle name="Comma 3 2 2 2 2 2 51 3 18" xfId="6073"/>
    <cellStyle name="Comma 3 2 2 2 2 2 51 3 19" xfId="6074"/>
    <cellStyle name="Comma 3 2 2 2 2 2 51 3 2" xfId="6075"/>
    <cellStyle name="Comma 3 2 2 2 2 2 51 3 20" xfId="6076"/>
    <cellStyle name="Comma 3 2 2 2 2 2 51 3 21" xfId="6077"/>
    <cellStyle name="Comma 3 2 2 2 2 2 51 3 22" xfId="6078"/>
    <cellStyle name="Comma 3 2 2 2 2 2 51 3 3" xfId="6079"/>
    <cellStyle name="Comma 3 2 2 2 2 2 51 3 4" xfId="6080"/>
    <cellStyle name="Comma 3 2 2 2 2 2 51 3 5" xfId="6081"/>
    <cellStyle name="Comma 3 2 2 2 2 2 51 3 6" xfId="6082"/>
    <cellStyle name="Comma 3 2 2 2 2 2 51 3 7" xfId="6083"/>
    <cellStyle name="Comma 3 2 2 2 2 2 51 3 8" xfId="6084"/>
    <cellStyle name="Comma 3 2 2 2 2 2 51 3 9" xfId="6085"/>
    <cellStyle name="Comma 3 2 2 2 2 2 52" xfId="6086"/>
    <cellStyle name="Comma 3 2 2 2 2 2 52 2" xfId="6087"/>
    <cellStyle name="Comma 3 2 2 2 2 2 53" xfId="6088"/>
    <cellStyle name="Comma 3 2 2 2 2 2 54" xfId="6089"/>
    <cellStyle name="Comma 3 2 2 2 2 2 55" xfId="6090"/>
    <cellStyle name="Comma 3 2 2 2 2 2 56" xfId="6091"/>
    <cellStyle name="Comma 3 2 2 2 2 2 57" xfId="6092"/>
    <cellStyle name="Comma 3 2 2 2 2 2 58" xfId="6093"/>
    <cellStyle name="Comma 3 2 2 2 2 2 59" xfId="6094"/>
    <cellStyle name="Comma 3 2 2 2 2 2 6" xfId="6095"/>
    <cellStyle name="Comma 3 2 2 2 2 2 6 10" xfId="6096"/>
    <cellStyle name="Comma 3 2 2 2 2 2 6 11" xfId="6097"/>
    <cellStyle name="Comma 3 2 2 2 2 2 6 12" xfId="6098"/>
    <cellStyle name="Comma 3 2 2 2 2 2 6 13" xfId="6099"/>
    <cellStyle name="Comma 3 2 2 2 2 2 6 14" xfId="6100"/>
    <cellStyle name="Comma 3 2 2 2 2 2 6 15" xfId="6101"/>
    <cellStyle name="Comma 3 2 2 2 2 2 6 16" xfId="6102"/>
    <cellStyle name="Comma 3 2 2 2 2 2 6 17" xfId="6103"/>
    <cellStyle name="Comma 3 2 2 2 2 2 6 18" xfId="6104"/>
    <cellStyle name="Comma 3 2 2 2 2 2 6 19" xfId="6105"/>
    <cellStyle name="Comma 3 2 2 2 2 2 6 2" xfId="6106"/>
    <cellStyle name="Comma 3 2 2 2 2 2 6 20" xfId="6107"/>
    <cellStyle name="Comma 3 2 2 2 2 2 6 21" xfId="6108"/>
    <cellStyle name="Comma 3 2 2 2 2 2 6 22" xfId="6109"/>
    <cellStyle name="Comma 3 2 2 2 2 2 6 3" xfId="6110"/>
    <cellStyle name="Comma 3 2 2 2 2 2 6 4" xfId="6111"/>
    <cellStyle name="Comma 3 2 2 2 2 2 6 5" xfId="6112"/>
    <cellStyle name="Comma 3 2 2 2 2 2 6 6" xfId="6113"/>
    <cellStyle name="Comma 3 2 2 2 2 2 6 7" xfId="6114"/>
    <cellStyle name="Comma 3 2 2 2 2 2 6 8" xfId="6115"/>
    <cellStyle name="Comma 3 2 2 2 2 2 6 9" xfId="6116"/>
    <cellStyle name="Comma 3 2 2 2 2 2 60" xfId="6117"/>
    <cellStyle name="Comma 3 2 2 2 2 2 61" xfId="6118"/>
    <cellStyle name="Comma 3 2 2 2 2 2 62" xfId="6119"/>
    <cellStyle name="Comma 3 2 2 2 2 2 63" xfId="6120"/>
    <cellStyle name="Comma 3 2 2 2 2 2 64" xfId="6121"/>
    <cellStyle name="Comma 3 2 2 2 2 2 65" xfId="6122"/>
    <cellStyle name="Comma 3 2 2 2 2 2 66" xfId="6123"/>
    <cellStyle name="Comma 3 2 2 2 2 2 67" xfId="6124"/>
    <cellStyle name="Comma 3 2 2 2 2 2 68" xfId="6125"/>
    <cellStyle name="Comma 3 2 2 2 2 2 69" xfId="6126"/>
    <cellStyle name="Comma 3 2 2 2 2 2 7" xfId="6127"/>
    <cellStyle name="Comma 3 2 2 2 2 2 7 10" xfId="6128"/>
    <cellStyle name="Comma 3 2 2 2 2 2 7 11" xfId="6129"/>
    <cellStyle name="Comma 3 2 2 2 2 2 7 12" xfId="6130"/>
    <cellStyle name="Comma 3 2 2 2 2 2 7 13" xfId="6131"/>
    <cellStyle name="Comma 3 2 2 2 2 2 7 14" xfId="6132"/>
    <cellStyle name="Comma 3 2 2 2 2 2 7 15" xfId="6133"/>
    <cellStyle name="Comma 3 2 2 2 2 2 7 16" xfId="6134"/>
    <cellStyle name="Comma 3 2 2 2 2 2 7 17" xfId="6135"/>
    <cellStyle name="Comma 3 2 2 2 2 2 7 18" xfId="6136"/>
    <cellStyle name="Comma 3 2 2 2 2 2 7 19" xfId="6137"/>
    <cellStyle name="Comma 3 2 2 2 2 2 7 2" xfId="6138"/>
    <cellStyle name="Comma 3 2 2 2 2 2 7 20" xfId="6139"/>
    <cellStyle name="Comma 3 2 2 2 2 2 7 21" xfId="6140"/>
    <cellStyle name="Comma 3 2 2 2 2 2 7 22" xfId="6141"/>
    <cellStyle name="Comma 3 2 2 2 2 2 7 3" xfId="6142"/>
    <cellStyle name="Comma 3 2 2 2 2 2 7 4" xfId="6143"/>
    <cellStyle name="Comma 3 2 2 2 2 2 7 5" xfId="6144"/>
    <cellStyle name="Comma 3 2 2 2 2 2 7 6" xfId="6145"/>
    <cellStyle name="Comma 3 2 2 2 2 2 7 7" xfId="6146"/>
    <cellStyle name="Comma 3 2 2 2 2 2 7 8" xfId="6147"/>
    <cellStyle name="Comma 3 2 2 2 2 2 7 9" xfId="6148"/>
    <cellStyle name="Comma 3 2 2 2 2 2 70" xfId="6149"/>
    <cellStyle name="Comma 3 2 2 2 2 2 71" xfId="6150"/>
    <cellStyle name="Comma 3 2 2 2 2 2 72" xfId="6151"/>
    <cellStyle name="Comma 3 2 2 2 2 2 73" xfId="6152"/>
    <cellStyle name="Comma 3 2 2 2 2 2 8" xfId="6153"/>
    <cellStyle name="Comma 3 2 2 2 2 2 8 10" xfId="6154"/>
    <cellStyle name="Comma 3 2 2 2 2 2 8 11" xfId="6155"/>
    <cellStyle name="Comma 3 2 2 2 2 2 8 12" xfId="6156"/>
    <cellStyle name="Comma 3 2 2 2 2 2 8 13" xfId="6157"/>
    <cellStyle name="Comma 3 2 2 2 2 2 8 14" xfId="6158"/>
    <cellStyle name="Comma 3 2 2 2 2 2 8 15" xfId="6159"/>
    <cellStyle name="Comma 3 2 2 2 2 2 8 16" xfId="6160"/>
    <cellStyle name="Comma 3 2 2 2 2 2 8 17" xfId="6161"/>
    <cellStyle name="Comma 3 2 2 2 2 2 8 18" xfId="6162"/>
    <cellStyle name="Comma 3 2 2 2 2 2 8 19" xfId="6163"/>
    <cellStyle name="Comma 3 2 2 2 2 2 8 2" xfId="6164"/>
    <cellStyle name="Comma 3 2 2 2 2 2 8 20" xfId="6165"/>
    <cellStyle name="Comma 3 2 2 2 2 2 8 21" xfId="6166"/>
    <cellStyle name="Comma 3 2 2 2 2 2 8 22" xfId="6167"/>
    <cellStyle name="Comma 3 2 2 2 2 2 8 3" xfId="6168"/>
    <cellStyle name="Comma 3 2 2 2 2 2 8 4" xfId="6169"/>
    <cellStyle name="Comma 3 2 2 2 2 2 8 5" xfId="6170"/>
    <cellStyle name="Comma 3 2 2 2 2 2 8 6" xfId="6171"/>
    <cellStyle name="Comma 3 2 2 2 2 2 8 7" xfId="6172"/>
    <cellStyle name="Comma 3 2 2 2 2 2 8 8" xfId="6173"/>
    <cellStyle name="Comma 3 2 2 2 2 2 8 9" xfId="6174"/>
    <cellStyle name="Comma 3 2 2 2 2 2 9" xfId="6175"/>
    <cellStyle name="Comma 3 2 2 2 2 2 9 10" xfId="6176"/>
    <cellStyle name="Comma 3 2 2 2 2 2 9 11" xfId="6177"/>
    <cellStyle name="Comma 3 2 2 2 2 2 9 12" xfId="6178"/>
    <cellStyle name="Comma 3 2 2 2 2 2 9 13" xfId="6179"/>
    <cellStyle name="Comma 3 2 2 2 2 2 9 14" xfId="6180"/>
    <cellStyle name="Comma 3 2 2 2 2 2 9 15" xfId="6181"/>
    <cellStyle name="Comma 3 2 2 2 2 2 9 16" xfId="6182"/>
    <cellStyle name="Comma 3 2 2 2 2 2 9 17" xfId="6183"/>
    <cellStyle name="Comma 3 2 2 2 2 2 9 18" xfId="6184"/>
    <cellStyle name="Comma 3 2 2 2 2 2 9 19" xfId="6185"/>
    <cellStyle name="Comma 3 2 2 2 2 2 9 2" xfId="6186"/>
    <cellStyle name="Comma 3 2 2 2 2 2 9 20" xfId="6187"/>
    <cellStyle name="Comma 3 2 2 2 2 2 9 21" xfId="6188"/>
    <cellStyle name="Comma 3 2 2 2 2 2 9 22" xfId="6189"/>
    <cellStyle name="Comma 3 2 2 2 2 2 9 3" xfId="6190"/>
    <cellStyle name="Comma 3 2 2 2 2 2 9 4" xfId="6191"/>
    <cellStyle name="Comma 3 2 2 2 2 2 9 5" xfId="6192"/>
    <cellStyle name="Comma 3 2 2 2 2 2 9 6" xfId="6193"/>
    <cellStyle name="Comma 3 2 2 2 2 2 9 7" xfId="6194"/>
    <cellStyle name="Comma 3 2 2 2 2 2 9 8" xfId="6195"/>
    <cellStyle name="Comma 3 2 2 2 2 2 9 9" xfId="6196"/>
    <cellStyle name="Comma 3 2 2 2 2 20" xfId="6197"/>
    <cellStyle name="Comma 3 2 2 2 2 21" xfId="6198"/>
    <cellStyle name="Comma 3 2 2 2 2 22" xfId="6199"/>
    <cellStyle name="Comma 3 2 2 2 2 23" xfId="6200"/>
    <cellStyle name="Comma 3 2 2 2 2 24" xfId="6201"/>
    <cellStyle name="Comma 3 2 2 2 2 25" xfId="6202"/>
    <cellStyle name="Comma 3 2 2 2 2 26" xfId="6203"/>
    <cellStyle name="Comma 3 2 2 2 2 27" xfId="6204"/>
    <cellStyle name="Comma 3 2 2 2 2 28" xfId="6205"/>
    <cellStyle name="Comma 3 2 2 2 2 29" xfId="6206"/>
    <cellStyle name="Comma 3 2 2 2 2 3" xfId="6207"/>
    <cellStyle name="Comma 3 2 2 2 2 3 10" xfId="6208"/>
    <cellStyle name="Comma 3 2 2 2 2 3 11" xfId="6209"/>
    <cellStyle name="Comma 3 2 2 2 2 3 12" xfId="6210"/>
    <cellStyle name="Comma 3 2 2 2 2 3 13" xfId="6211"/>
    <cellStyle name="Comma 3 2 2 2 2 3 14" xfId="6212"/>
    <cellStyle name="Comma 3 2 2 2 2 3 15" xfId="6213"/>
    <cellStyle name="Comma 3 2 2 2 2 3 16" xfId="6214"/>
    <cellStyle name="Comma 3 2 2 2 2 3 17" xfId="6215"/>
    <cellStyle name="Comma 3 2 2 2 2 3 18" xfId="6216"/>
    <cellStyle name="Comma 3 2 2 2 2 3 19" xfId="6217"/>
    <cellStyle name="Comma 3 2 2 2 2 3 2" xfId="6218"/>
    <cellStyle name="Comma 3 2 2 2 2 3 20" xfId="6219"/>
    <cellStyle name="Comma 3 2 2 2 2 3 21" xfId="6220"/>
    <cellStyle name="Comma 3 2 2 2 2 3 22" xfId="6221"/>
    <cellStyle name="Comma 3 2 2 2 2 3 23" xfId="6222"/>
    <cellStyle name="Comma 3 2 2 2 2 3 3" xfId="6223"/>
    <cellStyle name="Comma 3 2 2 2 2 3 4" xfId="6224"/>
    <cellStyle name="Comma 3 2 2 2 2 3 5" xfId="6225"/>
    <cellStyle name="Comma 3 2 2 2 2 3 6" xfId="6226"/>
    <cellStyle name="Comma 3 2 2 2 2 3 7" xfId="6227"/>
    <cellStyle name="Comma 3 2 2 2 2 3 8" xfId="6228"/>
    <cellStyle name="Comma 3 2 2 2 2 3 9" xfId="6229"/>
    <cellStyle name="Comma 3 2 2 2 2 30" xfId="6230"/>
    <cellStyle name="Comma 3 2 2 2 2 31" xfId="6231"/>
    <cellStyle name="Comma 3 2 2 2 2 32" xfId="6232"/>
    <cellStyle name="Comma 3 2 2 2 2 33" xfId="6233"/>
    <cellStyle name="Comma 3 2 2 2 2 34" xfId="6234"/>
    <cellStyle name="Comma 3 2 2 2 2 35" xfId="6235"/>
    <cellStyle name="Comma 3 2 2 2 2 36" xfId="6236"/>
    <cellStyle name="Comma 3 2 2 2 2 37" xfId="6237"/>
    <cellStyle name="Comma 3 2 2 2 2 38" xfId="6238"/>
    <cellStyle name="Comma 3 2 2 2 2 39" xfId="6239"/>
    <cellStyle name="Comma 3 2 2 2 2 4" xfId="6240"/>
    <cellStyle name="Comma 3 2 2 2 2 40" xfId="6241"/>
    <cellStyle name="Comma 3 2 2 2 2 41" xfId="6242"/>
    <cellStyle name="Comma 3 2 2 2 2 42" xfId="6243"/>
    <cellStyle name="Comma 3 2 2 2 2 43" xfId="6244"/>
    <cellStyle name="Comma 3 2 2 2 2 44" xfId="6245"/>
    <cellStyle name="Comma 3 2 2 2 2 45" xfId="6246"/>
    <cellStyle name="Comma 3 2 2 2 2 46" xfId="6247"/>
    <cellStyle name="Comma 3 2 2 2 2 47" xfId="6248"/>
    <cellStyle name="Comma 3 2 2 2 2 48" xfId="6249"/>
    <cellStyle name="Comma 3 2 2 2 2 49" xfId="6250"/>
    <cellStyle name="Comma 3 2 2 2 2 5" xfId="6251"/>
    <cellStyle name="Comma 3 2 2 2 2 50" xfId="6252"/>
    <cellStyle name="Comma 3 2 2 2 2 51" xfId="6253"/>
    <cellStyle name="Comma 3 2 2 2 2 51 10" xfId="6254"/>
    <cellStyle name="Comma 3 2 2 2 2 51 11" xfId="6255"/>
    <cellStyle name="Comma 3 2 2 2 2 51 12" xfId="6256"/>
    <cellStyle name="Comma 3 2 2 2 2 51 13" xfId="6257"/>
    <cellStyle name="Comma 3 2 2 2 2 51 14" xfId="6258"/>
    <cellStyle name="Comma 3 2 2 2 2 51 15" xfId="6259"/>
    <cellStyle name="Comma 3 2 2 2 2 51 16" xfId="6260"/>
    <cellStyle name="Comma 3 2 2 2 2 51 17" xfId="6261"/>
    <cellStyle name="Comma 3 2 2 2 2 51 18" xfId="6262"/>
    <cellStyle name="Comma 3 2 2 2 2 51 19" xfId="6263"/>
    <cellStyle name="Comma 3 2 2 2 2 51 2" xfId="6264"/>
    <cellStyle name="Comma 3 2 2 2 2 51 2 2" xfId="6265"/>
    <cellStyle name="Comma 3 2 2 2 2 51 20" xfId="6266"/>
    <cellStyle name="Comma 3 2 2 2 2 51 21" xfId="6267"/>
    <cellStyle name="Comma 3 2 2 2 2 51 22" xfId="6268"/>
    <cellStyle name="Comma 3 2 2 2 2 51 23" xfId="6269"/>
    <cellStyle name="Comma 3 2 2 2 2 51 24" xfId="6270"/>
    <cellStyle name="Comma 3 2 2 2 2 51 3" xfId="6271"/>
    <cellStyle name="Comma 3 2 2 2 2 51 4" xfId="6272"/>
    <cellStyle name="Comma 3 2 2 2 2 51 5" xfId="6273"/>
    <cellStyle name="Comma 3 2 2 2 2 51 6" xfId="6274"/>
    <cellStyle name="Comma 3 2 2 2 2 51 7" xfId="6275"/>
    <cellStyle name="Comma 3 2 2 2 2 51 8" xfId="6276"/>
    <cellStyle name="Comma 3 2 2 2 2 51 9" xfId="6277"/>
    <cellStyle name="Comma 3 2 2 2 2 52" xfId="6278"/>
    <cellStyle name="Comma 3 2 2 2 2 52 10" xfId="6279"/>
    <cellStyle name="Comma 3 2 2 2 2 52 11" xfId="6280"/>
    <cellStyle name="Comma 3 2 2 2 2 52 12" xfId="6281"/>
    <cellStyle name="Comma 3 2 2 2 2 52 13" xfId="6282"/>
    <cellStyle name="Comma 3 2 2 2 2 52 14" xfId="6283"/>
    <cellStyle name="Comma 3 2 2 2 2 52 15" xfId="6284"/>
    <cellStyle name="Comma 3 2 2 2 2 52 16" xfId="6285"/>
    <cellStyle name="Comma 3 2 2 2 2 52 17" xfId="6286"/>
    <cellStyle name="Comma 3 2 2 2 2 52 18" xfId="6287"/>
    <cellStyle name="Comma 3 2 2 2 2 52 19" xfId="6288"/>
    <cellStyle name="Comma 3 2 2 2 2 52 2" xfId="6289"/>
    <cellStyle name="Comma 3 2 2 2 2 52 20" xfId="6290"/>
    <cellStyle name="Comma 3 2 2 2 2 52 21" xfId="6291"/>
    <cellStyle name="Comma 3 2 2 2 2 52 22" xfId="6292"/>
    <cellStyle name="Comma 3 2 2 2 2 52 3" xfId="6293"/>
    <cellStyle name="Comma 3 2 2 2 2 52 4" xfId="6294"/>
    <cellStyle name="Comma 3 2 2 2 2 52 5" xfId="6295"/>
    <cellStyle name="Comma 3 2 2 2 2 52 6" xfId="6296"/>
    <cellStyle name="Comma 3 2 2 2 2 52 7" xfId="6297"/>
    <cellStyle name="Comma 3 2 2 2 2 52 8" xfId="6298"/>
    <cellStyle name="Comma 3 2 2 2 2 52 9" xfId="6299"/>
    <cellStyle name="Comma 3 2 2 2 2 6" xfId="6300"/>
    <cellStyle name="Comma 3 2 2 2 2 7" xfId="6301"/>
    <cellStyle name="Comma 3 2 2 2 2 8" xfId="6302"/>
    <cellStyle name="Comma 3 2 2 2 2 9" xfId="6303"/>
    <cellStyle name="Comma 3 2 2 2 20" xfId="6304"/>
    <cellStyle name="Comma 3 2 2 2 20 10" xfId="6305"/>
    <cellStyle name="Comma 3 2 2 2 20 11" xfId="6306"/>
    <cellStyle name="Comma 3 2 2 2 20 12" xfId="6307"/>
    <cellStyle name="Comma 3 2 2 2 20 13" xfId="6308"/>
    <cellStyle name="Comma 3 2 2 2 20 14" xfId="6309"/>
    <cellStyle name="Comma 3 2 2 2 20 15" xfId="6310"/>
    <cellStyle name="Comma 3 2 2 2 20 16" xfId="6311"/>
    <cellStyle name="Comma 3 2 2 2 20 17" xfId="6312"/>
    <cellStyle name="Comma 3 2 2 2 20 18" xfId="6313"/>
    <cellStyle name="Comma 3 2 2 2 20 19" xfId="6314"/>
    <cellStyle name="Comma 3 2 2 2 20 2" xfId="6315"/>
    <cellStyle name="Comma 3 2 2 2 20 20" xfId="6316"/>
    <cellStyle name="Comma 3 2 2 2 20 21" xfId="6317"/>
    <cellStyle name="Comma 3 2 2 2 20 22" xfId="6318"/>
    <cellStyle name="Comma 3 2 2 2 20 3" xfId="6319"/>
    <cellStyle name="Comma 3 2 2 2 20 4" xfId="6320"/>
    <cellStyle name="Comma 3 2 2 2 20 5" xfId="6321"/>
    <cellStyle name="Comma 3 2 2 2 20 6" xfId="6322"/>
    <cellStyle name="Comma 3 2 2 2 20 7" xfId="6323"/>
    <cellStyle name="Comma 3 2 2 2 20 8" xfId="6324"/>
    <cellStyle name="Comma 3 2 2 2 20 9" xfId="6325"/>
    <cellStyle name="Comma 3 2 2 2 21" xfId="6326"/>
    <cellStyle name="Comma 3 2 2 2 21 10" xfId="6327"/>
    <cellStyle name="Comma 3 2 2 2 21 11" xfId="6328"/>
    <cellStyle name="Comma 3 2 2 2 21 12" xfId="6329"/>
    <cellStyle name="Comma 3 2 2 2 21 13" xfId="6330"/>
    <cellStyle name="Comma 3 2 2 2 21 14" xfId="6331"/>
    <cellStyle name="Comma 3 2 2 2 21 15" xfId="6332"/>
    <cellStyle name="Comma 3 2 2 2 21 16" xfId="6333"/>
    <cellStyle name="Comma 3 2 2 2 21 17" xfId="6334"/>
    <cellStyle name="Comma 3 2 2 2 21 18" xfId="6335"/>
    <cellStyle name="Comma 3 2 2 2 21 19" xfId="6336"/>
    <cellStyle name="Comma 3 2 2 2 21 2" xfId="6337"/>
    <cellStyle name="Comma 3 2 2 2 21 20" xfId="6338"/>
    <cellStyle name="Comma 3 2 2 2 21 21" xfId="6339"/>
    <cellStyle name="Comma 3 2 2 2 21 22" xfId="6340"/>
    <cellStyle name="Comma 3 2 2 2 21 3" xfId="6341"/>
    <cellStyle name="Comma 3 2 2 2 21 4" xfId="6342"/>
    <cellStyle name="Comma 3 2 2 2 21 5" xfId="6343"/>
    <cellStyle name="Comma 3 2 2 2 21 6" xfId="6344"/>
    <cellStyle name="Comma 3 2 2 2 21 7" xfId="6345"/>
    <cellStyle name="Comma 3 2 2 2 21 8" xfId="6346"/>
    <cellStyle name="Comma 3 2 2 2 21 9" xfId="6347"/>
    <cellStyle name="Comma 3 2 2 2 22" xfId="6348"/>
    <cellStyle name="Comma 3 2 2 2 22 10" xfId="6349"/>
    <cellStyle name="Comma 3 2 2 2 22 11" xfId="6350"/>
    <cellStyle name="Comma 3 2 2 2 22 12" xfId="6351"/>
    <cellStyle name="Comma 3 2 2 2 22 13" xfId="6352"/>
    <cellStyle name="Comma 3 2 2 2 22 14" xfId="6353"/>
    <cellStyle name="Comma 3 2 2 2 22 15" xfId="6354"/>
    <cellStyle name="Comma 3 2 2 2 22 16" xfId="6355"/>
    <cellStyle name="Comma 3 2 2 2 22 17" xfId="6356"/>
    <cellStyle name="Comma 3 2 2 2 22 18" xfId="6357"/>
    <cellStyle name="Comma 3 2 2 2 22 19" xfId="6358"/>
    <cellStyle name="Comma 3 2 2 2 22 2" xfId="6359"/>
    <cellStyle name="Comma 3 2 2 2 22 20" xfId="6360"/>
    <cellStyle name="Comma 3 2 2 2 22 21" xfId="6361"/>
    <cellStyle name="Comma 3 2 2 2 22 22" xfId="6362"/>
    <cellStyle name="Comma 3 2 2 2 22 3" xfId="6363"/>
    <cellStyle name="Comma 3 2 2 2 22 4" xfId="6364"/>
    <cellStyle name="Comma 3 2 2 2 22 5" xfId="6365"/>
    <cellStyle name="Comma 3 2 2 2 22 6" xfId="6366"/>
    <cellStyle name="Comma 3 2 2 2 22 7" xfId="6367"/>
    <cellStyle name="Comma 3 2 2 2 22 8" xfId="6368"/>
    <cellStyle name="Comma 3 2 2 2 22 9" xfId="6369"/>
    <cellStyle name="Comma 3 2 2 2 23" xfId="6370"/>
    <cellStyle name="Comma 3 2 2 2 23 10" xfId="6371"/>
    <cellStyle name="Comma 3 2 2 2 23 11" xfId="6372"/>
    <cellStyle name="Comma 3 2 2 2 23 12" xfId="6373"/>
    <cellStyle name="Comma 3 2 2 2 23 13" xfId="6374"/>
    <cellStyle name="Comma 3 2 2 2 23 14" xfId="6375"/>
    <cellStyle name="Comma 3 2 2 2 23 15" xfId="6376"/>
    <cellStyle name="Comma 3 2 2 2 23 16" xfId="6377"/>
    <cellStyle name="Comma 3 2 2 2 23 17" xfId="6378"/>
    <cellStyle name="Comma 3 2 2 2 23 18" xfId="6379"/>
    <cellStyle name="Comma 3 2 2 2 23 19" xfId="6380"/>
    <cellStyle name="Comma 3 2 2 2 23 2" xfId="6381"/>
    <cellStyle name="Comma 3 2 2 2 23 20" xfId="6382"/>
    <cellStyle name="Comma 3 2 2 2 23 21" xfId="6383"/>
    <cellStyle name="Comma 3 2 2 2 23 22" xfId="6384"/>
    <cellStyle name="Comma 3 2 2 2 23 3" xfId="6385"/>
    <cellStyle name="Comma 3 2 2 2 23 4" xfId="6386"/>
    <cellStyle name="Comma 3 2 2 2 23 5" xfId="6387"/>
    <cellStyle name="Comma 3 2 2 2 23 6" xfId="6388"/>
    <cellStyle name="Comma 3 2 2 2 23 7" xfId="6389"/>
    <cellStyle name="Comma 3 2 2 2 23 8" xfId="6390"/>
    <cellStyle name="Comma 3 2 2 2 23 9" xfId="6391"/>
    <cellStyle name="Comma 3 2 2 2 24" xfId="6392"/>
    <cellStyle name="Comma 3 2 2 2 24 10" xfId="6393"/>
    <cellStyle name="Comma 3 2 2 2 24 11" xfId="6394"/>
    <cellStyle name="Comma 3 2 2 2 24 12" xfId="6395"/>
    <cellStyle name="Comma 3 2 2 2 24 13" xfId="6396"/>
    <cellStyle name="Comma 3 2 2 2 24 14" xfId="6397"/>
    <cellStyle name="Comma 3 2 2 2 24 15" xfId="6398"/>
    <cellStyle name="Comma 3 2 2 2 24 16" xfId="6399"/>
    <cellStyle name="Comma 3 2 2 2 24 17" xfId="6400"/>
    <cellStyle name="Comma 3 2 2 2 24 18" xfId="6401"/>
    <cellStyle name="Comma 3 2 2 2 24 19" xfId="6402"/>
    <cellStyle name="Comma 3 2 2 2 24 2" xfId="6403"/>
    <cellStyle name="Comma 3 2 2 2 24 20" xfId="6404"/>
    <cellStyle name="Comma 3 2 2 2 24 21" xfId="6405"/>
    <cellStyle name="Comma 3 2 2 2 24 22" xfId="6406"/>
    <cellStyle name="Comma 3 2 2 2 24 3" xfId="6407"/>
    <cellStyle name="Comma 3 2 2 2 24 4" xfId="6408"/>
    <cellStyle name="Comma 3 2 2 2 24 5" xfId="6409"/>
    <cellStyle name="Comma 3 2 2 2 24 6" xfId="6410"/>
    <cellStyle name="Comma 3 2 2 2 24 7" xfId="6411"/>
    <cellStyle name="Comma 3 2 2 2 24 8" xfId="6412"/>
    <cellStyle name="Comma 3 2 2 2 24 9" xfId="6413"/>
    <cellStyle name="Comma 3 2 2 2 25" xfId="6414"/>
    <cellStyle name="Comma 3 2 2 2 25 10" xfId="6415"/>
    <cellStyle name="Comma 3 2 2 2 25 11" xfId="6416"/>
    <cellStyle name="Comma 3 2 2 2 25 12" xfId="6417"/>
    <cellStyle name="Comma 3 2 2 2 25 13" xfId="6418"/>
    <cellStyle name="Comma 3 2 2 2 25 14" xfId="6419"/>
    <cellStyle name="Comma 3 2 2 2 25 15" xfId="6420"/>
    <cellStyle name="Comma 3 2 2 2 25 16" xfId="6421"/>
    <cellStyle name="Comma 3 2 2 2 25 17" xfId="6422"/>
    <cellStyle name="Comma 3 2 2 2 25 18" xfId="6423"/>
    <cellStyle name="Comma 3 2 2 2 25 19" xfId="6424"/>
    <cellStyle name="Comma 3 2 2 2 25 2" xfId="6425"/>
    <cellStyle name="Comma 3 2 2 2 25 20" xfId="6426"/>
    <cellStyle name="Comma 3 2 2 2 25 21" xfId="6427"/>
    <cellStyle name="Comma 3 2 2 2 25 22" xfId="6428"/>
    <cellStyle name="Comma 3 2 2 2 25 3" xfId="6429"/>
    <cellStyle name="Comma 3 2 2 2 25 4" xfId="6430"/>
    <cellStyle name="Comma 3 2 2 2 25 5" xfId="6431"/>
    <cellStyle name="Comma 3 2 2 2 25 6" xfId="6432"/>
    <cellStyle name="Comma 3 2 2 2 25 7" xfId="6433"/>
    <cellStyle name="Comma 3 2 2 2 25 8" xfId="6434"/>
    <cellStyle name="Comma 3 2 2 2 25 9" xfId="6435"/>
    <cellStyle name="Comma 3 2 2 2 26" xfId="6436"/>
    <cellStyle name="Comma 3 2 2 2 26 10" xfId="6437"/>
    <cellStyle name="Comma 3 2 2 2 26 11" xfId="6438"/>
    <cellStyle name="Comma 3 2 2 2 26 12" xfId="6439"/>
    <cellStyle name="Comma 3 2 2 2 26 13" xfId="6440"/>
    <cellStyle name="Comma 3 2 2 2 26 14" xfId="6441"/>
    <cellStyle name="Comma 3 2 2 2 26 15" xfId="6442"/>
    <cellStyle name="Comma 3 2 2 2 26 16" xfId="6443"/>
    <cellStyle name="Comma 3 2 2 2 26 17" xfId="6444"/>
    <cellStyle name="Comma 3 2 2 2 26 18" xfId="6445"/>
    <cellStyle name="Comma 3 2 2 2 26 19" xfId="6446"/>
    <cellStyle name="Comma 3 2 2 2 26 2" xfId="6447"/>
    <cellStyle name="Comma 3 2 2 2 26 20" xfId="6448"/>
    <cellStyle name="Comma 3 2 2 2 26 21" xfId="6449"/>
    <cellStyle name="Comma 3 2 2 2 26 22" xfId="6450"/>
    <cellStyle name="Comma 3 2 2 2 26 3" xfId="6451"/>
    <cellStyle name="Comma 3 2 2 2 26 4" xfId="6452"/>
    <cellStyle name="Comma 3 2 2 2 26 5" xfId="6453"/>
    <cellStyle name="Comma 3 2 2 2 26 6" xfId="6454"/>
    <cellStyle name="Comma 3 2 2 2 26 7" xfId="6455"/>
    <cellStyle name="Comma 3 2 2 2 26 8" xfId="6456"/>
    <cellStyle name="Comma 3 2 2 2 26 9" xfId="6457"/>
    <cellStyle name="Comma 3 2 2 2 27" xfId="6458"/>
    <cellStyle name="Comma 3 2 2 2 27 10" xfId="6459"/>
    <cellStyle name="Comma 3 2 2 2 27 11" xfId="6460"/>
    <cellStyle name="Comma 3 2 2 2 27 12" xfId="6461"/>
    <cellStyle name="Comma 3 2 2 2 27 13" xfId="6462"/>
    <cellStyle name="Comma 3 2 2 2 27 14" xfId="6463"/>
    <cellStyle name="Comma 3 2 2 2 27 15" xfId="6464"/>
    <cellStyle name="Comma 3 2 2 2 27 16" xfId="6465"/>
    <cellStyle name="Comma 3 2 2 2 27 17" xfId="6466"/>
    <cellStyle name="Comma 3 2 2 2 27 18" xfId="6467"/>
    <cellStyle name="Comma 3 2 2 2 27 19" xfId="6468"/>
    <cellStyle name="Comma 3 2 2 2 27 2" xfId="6469"/>
    <cellStyle name="Comma 3 2 2 2 27 20" xfId="6470"/>
    <cellStyle name="Comma 3 2 2 2 27 21" xfId="6471"/>
    <cellStyle name="Comma 3 2 2 2 27 22" xfId="6472"/>
    <cellStyle name="Comma 3 2 2 2 27 3" xfId="6473"/>
    <cellStyle name="Comma 3 2 2 2 27 4" xfId="6474"/>
    <cellStyle name="Comma 3 2 2 2 27 5" xfId="6475"/>
    <cellStyle name="Comma 3 2 2 2 27 6" xfId="6476"/>
    <cellStyle name="Comma 3 2 2 2 27 7" xfId="6477"/>
    <cellStyle name="Comma 3 2 2 2 27 8" xfId="6478"/>
    <cellStyle name="Comma 3 2 2 2 27 9" xfId="6479"/>
    <cellStyle name="Comma 3 2 2 2 28" xfId="6480"/>
    <cellStyle name="Comma 3 2 2 2 28 10" xfId="6481"/>
    <cellStyle name="Comma 3 2 2 2 28 11" xfId="6482"/>
    <cellStyle name="Comma 3 2 2 2 28 12" xfId="6483"/>
    <cellStyle name="Comma 3 2 2 2 28 13" xfId="6484"/>
    <cellStyle name="Comma 3 2 2 2 28 14" xfId="6485"/>
    <cellStyle name="Comma 3 2 2 2 28 15" xfId="6486"/>
    <cellStyle name="Comma 3 2 2 2 28 16" xfId="6487"/>
    <cellStyle name="Comma 3 2 2 2 28 17" xfId="6488"/>
    <cellStyle name="Comma 3 2 2 2 28 18" xfId="6489"/>
    <cellStyle name="Comma 3 2 2 2 28 19" xfId="6490"/>
    <cellStyle name="Comma 3 2 2 2 28 2" xfId="6491"/>
    <cellStyle name="Comma 3 2 2 2 28 20" xfId="6492"/>
    <cellStyle name="Comma 3 2 2 2 28 21" xfId="6493"/>
    <cellStyle name="Comma 3 2 2 2 28 22" xfId="6494"/>
    <cellStyle name="Comma 3 2 2 2 28 3" xfId="6495"/>
    <cellStyle name="Comma 3 2 2 2 28 4" xfId="6496"/>
    <cellStyle name="Comma 3 2 2 2 28 5" xfId="6497"/>
    <cellStyle name="Comma 3 2 2 2 28 6" xfId="6498"/>
    <cellStyle name="Comma 3 2 2 2 28 7" xfId="6499"/>
    <cellStyle name="Comma 3 2 2 2 28 8" xfId="6500"/>
    <cellStyle name="Comma 3 2 2 2 28 9" xfId="6501"/>
    <cellStyle name="Comma 3 2 2 2 29" xfId="6502"/>
    <cellStyle name="Comma 3 2 2 2 29 10" xfId="6503"/>
    <cellStyle name="Comma 3 2 2 2 29 11" xfId="6504"/>
    <cellStyle name="Comma 3 2 2 2 29 12" xfId="6505"/>
    <cellStyle name="Comma 3 2 2 2 29 13" xfId="6506"/>
    <cellStyle name="Comma 3 2 2 2 29 14" xfId="6507"/>
    <cellStyle name="Comma 3 2 2 2 29 15" xfId="6508"/>
    <cellStyle name="Comma 3 2 2 2 29 16" xfId="6509"/>
    <cellStyle name="Comma 3 2 2 2 29 17" xfId="6510"/>
    <cellStyle name="Comma 3 2 2 2 29 18" xfId="6511"/>
    <cellStyle name="Comma 3 2 2 2 29 19" xfId="6512"/>
    <cellStyle name="Comma 3 2 2 2 29 2" xfId="6513"/>
    <cellStyle name="Comma 3 2 2 2 29 20" xfId="6514"/>
    <cellStyle name="Comma 3 2 2 2 29 21" xfId="6515"/>
    <cellStyle name="Comma 3 2 2 2 29 22" xfId="6516"/>
    <cellStyle name="Comma 3 2 2 2 29 3" xfId="6517"/>
    <cellStyle name="Comma 3 2 2 2 29 4" xfId="6518"/>
    <cellStyle name="Comma 3 2 2 2 29 5" xfId="6519"/>
    <cellStyle name="Comma 3 2 2 2 29 6" xfId="6520"/>
    <cellStyle name="Comma 3 2 2 2 29 7" xfId="6521"/>
    <cellStyle name="Comma 3 2 2 2 29 8" xfId="6522"/>
    <cellStyle name="Comma 3 2 2 2 29 9" xfId="6523"/>
    <cellStyle name="Comma 3 2 2 2 3" xfId="6524"/>
    <cellStyle name="Comma 3 2 2 2 3 10" xfId="6525"/>
    <cellStyle name="Comma 3 2 2 2 3 11" xfId="6526"/>
    <cellStyle name="Comma 3 2 2 2 3 12" xfId="6527"/>
    <cellStyle name="Comma 3 2 2 2 3 13" xfId="6528"/>
    <cellStyle name="Comma 3 2 2 2 3 14" xfId="6529"/>
    <cellStyle name="Comma 3 2 2 2 3 15" xfId="6530"/>
    <cellStyle name="Comma 3 2 2 2 3 16" xfId="6531"/>
    <cellStyle name="Comma 3 2 2 2 3 17" xfId="6532"/>
    <cellStyle name="Comma 3 2 2 2 3 18" xfId="6533"/>
    <cellStyle name="Comma 3 2 2 2 3 19" xfId="6534"/>
    <cellStyle name="Comma 3 2 2 2 3 2" xfId="6535"/>
    <cellStyle name="Comma 3 2 2 2 3 20" xfId="6536"/>
    <cellStyle name="Comma 3 2 2 2 3 21" xfId="6537"/>
    <cellStyle name="Comma 3 2 2 2 3 22" xfId="6538"/>
    <cellStyle name="Comma 3 2 2 2 3 3" xfId="6539"/>
    <cellStyle name="Comma 3 2 2 2 3 4" xfId="6540"/>
    <cellStyle name="Comma 3 2 2 2 3 5" xfId="6541"/>
    <cellStyle name="Comma 3 2 2 2 3 6" xfId="6542"/>
    <cellStyle name="Comma 3 2 2 2 3 7" xfId="6543"/>
    <cellStyle name="Comma 3 2 2 2 3 8" xfId="6544"/>
    <cellStyle name="Comma 3 2 2 2 3 9" xfId="6545"/>
    <cellStyle name="Comma 3 2 2 2 30" xfId="6546"/>
    <cellStyle name="Comma 3 2 2 2 30 10" xfId="6547"/>
    <cellStyle name="Comma 3 2 2 2 30 11" xfId="6548"/>
    <cellStyle name="Comma 3 2 2 2 30 12" xfId="6549"/>
    <cellStyle name="Comma 3 2 2 2 30 13" xfId="6550"/>
    <cellStyle name="Comma 3 2 2 2 30 14" xfId="6551"/>
    <cellStyle name="Comma 3 2 2 2 30 15" xfId="6552"/>
    <cellStyle name="Comma 3 2 2 2 30 16" xfId="6553"/>
    <cellStyle name="Comma 3 2 2 2 30 17" xfId="6554"/>
    <cellStyle name="Comma 3 2 2 2 30 18" xfId="6555"/>
    <cellStyle name="Comma 3 2 2 2 30 19" xfId="6556"/>
    <cellStyle name="Comma 3 2 2 2 30 2" xfId="6557"/>
    <cellStyle name="Comma 3 2 2 2 30 20" xfId="6558"/>
    <cellStyle name="Comma 3 2 2 2 30 21" xfId="6559"/>
    <cellStyle name="Comma 3 2 2 2 30 22" xfId="6560"/>
    <cellStyle name="Comma 3 2 2 2 30 3" xfId="6561"/>
    <cellStyle name="Comma 3 2 2 2 30 4" xfId="6562"/>
    <cellStyle name="Comma 3 2 2 2 30 5" xfId="6563"/>
    <cellStyle name="Comma 3 2 2 2 30 6" xfId="6564"/>
    <cellStyle name="Comma 3 2 2 2 30 7" xfId="6565"/>
    <cellStyle name="Comma 3 2 2 2 30 8" xfId="6566"/>
    <cellStyle name="Comma 3 2 2 2 30 9" xfId="6567"/>
    <cellStyle name="Comma 3 2 2 2 31" xfId="6568"/>
    <cellStyle name="Comma 3 2 2 2 31 10" xfId="6569"/>
    <cellStyle name="Comma 3 2 2 2 31 11" xfId="6570"/>
    <cellStyle name="Comma 3 2 2 2 31 12" xfId="6571"/>
    <cellStyle name="Comma 3 2 2 2 31 13" xfId="6572"/>
    <cellStyle name="Comma 3 2 2 2 31 14" xfId="6573"/>
    <cellStyle name="Comma 3 2 2 2 31 15" xfId="6574"/>
    <cellStyle name="Comma 3 2 2 2 31 16" xfId="6575"/>
    <cellStyle name="Comma 3 2 2 2 31 17" xfId="6576"/>
    <cellStyle name="Comma 3 2 2 2 31 18" xfId="6577"/>
    <cellStyle name="Comma 3 2 2 2 31 19" xfId="6578"/>
    <cellStyle name="Comma 3 2 2 2 31 2" xfId="6579"/>
    <cellStyle name="Comma 3 2 2 2 31 20" xfId="6580"/>
    <cellStyle name="Comma 3 2 2 2 31 21" xfId="6581"/>
    <cellStyle name="Comma 3 2 2 2 31 22" xfId="6582"/>
    <cellStyle name="Comma 3 2 2 2 31 3" xfId="6583"/>
    <cellStyle name="Comma 3 2 2 2 31 4" xfId="6584"/>
    <cellStyle name="Comma 3 2 2 2 31 5" xfId="6585"/>
    <cellStyle name="Comma 3 2 2 2 31 6" xfId="6586"/>
    <cellStyle name="Comma 3 2 2 2 31 7" xfId="6587"/>
    <cellStyle name="Comma 3 2 2 2 31 8" xfId="6588"/>
    <cellStyle name="Comma 3 2 2 2 31 9" xfId="6589"/>
    <cellStyle name="Comma 3 2 2 2 32" xfId="6590"/>
    <cellStyle name="Comma 3 2 2 2 32 2" xfId="6591"/>
    <cellStyle name="Comma 3 2 2 2 32 2 10" xfId="6592"/>
    <cellStyle name="Comma 3 2 2 2 32 2 11" xfId="6593"/>
    <cellStyle name="Comma 3 2 2 2 32 2 12" xfId="6594"/>
    <cellStyle name="Comma 3 2 2 2 32 2 13" xfId="6595"/>
    <cellStyle name="Comma 3 2 2 2 32 2 14" xfId="6596"/>
    <cellStyle name="Comma 3 2 2 2 32 2 15" xfId="6597"/>
    <cellStyle name="Comma 3 2 2 2 32 2 16" xfId="6598"/>
    <cellStyle name="Comma 3 2 2 2 32 2 17" xfId="6599"/>
    <cellStyle name="Comma 3 2 2 2 32 2 18" xfId="6600"/>
    <cellStyle name="Comma 3 2 2 2 32 2 19" xfId="6601"/>
    <cellStyle name="Comma 3 2 2 2 32 2 2" xfId="6602"/>
    <cellStyle name="Comma 3 2 2 2 32 2 20" xfId="6603"/>
    <cellStyle name="Comma 3 2 2 2 32 2 21" xfId="6604"/>
    <cellStyle name="Comma 3 2 2 2 32 2 22" xfId="6605"/>
    <cellStyle name="Comma 3 2 2 2 32 2 3" xfId="6606"/>
    <cellStyle name="Comma 3 2 2 2 32 2 4" xfId="6607"/>
    <cellStyle name="Comma 3 2 2 2 32 2 5" xfId="6608"/>
    <cellStyle name="Comma 3 2 2 2 32 2 6" xfId="6609"/>
    <cellStyle name="Comma 3 2 2 2 32 2 7" xfId="6610"/>
    <cellStyle name="Comma 3 2 2 2 32 2 8" xfId="6611"/>
    <cellStyle name="Comma 3 2 2 2 32 2 9" xfId="6612"/>
    <cellStyle name="Comma 3 2 2 2 33" xfId="6613"/>
    <cellStyle name="Comma 3 2 2 2 33 10" xfId="6614"/>
    <cellStyle name="Comma 3 2 2 2 33 11" xfId="6615"/>
    <cellStyle name="Comma 3 2 2 2 33 12" xfId="6616"/>
    <cellStyle name="Comma 3 2 2 2 33 13" xfId="6617"/>
    <cellStyle name="Comma 3 2 2 2 33 14" xfId="6618"/>
    <cellStyle name="Comma 3 2 2 2 33 15" xfId="6619"/>
    <cellStyle name="Comma 3 2 2 2 33 16" xfId="6620"/>
    <cellStyle name="Comma 3 2 2 2 33 17" xfId="6621"/>
    <cellStyle name="Comma 3 2 2 2 33 18" xfId="6622"/>
    <cellStyle name="Comma 3 2 2 2 33 19" xfId="6623"/>
    <cellStyle name="Comma 3 2 2 2 33 2" xfId="6624"/>
    <cellStyle name="Comma 3 2 2 2 33 20" xfId="6625"/>
    <cellStyle name="Comma 3 2 2 2 33 21" xfId="6626"/>
    <cellStyle name="Comma 3 2 2 2 33 22" xfId="6627"/>
    <cellStyle name="Comma 3 2 2 2 33 3" xfId="6628"/>
    <cellStyle name="Comma 3 2 2 2 33 4" xfId="6629"/>
    <cellStyle name="Comma 3 2 2 2 33 5" xfId="6630"/>
    <cellStyle name="Comma 3 2 2 2 33 6" xfId="6631"/>
    <cellStyle name="Comma 3 2 2 2 33 7" xfId="6632"/>
    <cellStyle name="Comma 3 2 2 2 33 8" xfId="6633"/>
    <cellStyle name="Comma 3 2 2 2 33 9" xfId="6634"/>
    <cellStyle name="Comma 3 2 2 2 34" xfId="6635"/>
    <cellStyle name="Comma 3 2 2 2 34 10" xfId="6636"/>
    <cellStyle name="Comma 3 2 2 2 34 11" xfId="6637"/>
    <cellStyle name="Comma 3 2 2 2 34 12" xfId="6638"/>
    <cellStyle name="Comma 3 2 2 2 34 13" xfId="6639"/>
    <cellStyle name="Comma 3 2 2 2 34 14" xfId="6640"/>
    <cellStyle name="Comma 3 2 2 2 34 15" xfId="6641"/>
    <cellStyle name="Comma 3 2 2 2 34 16" xfId="6642"/>
    <cellStyle name="Comma 3 2 2 2 34 17" xfId="6643"/>
    <cellStyle name="Comma 3 2 2 2 34 18" xfId="6644"/>
    <cellStyle name="Comma 3 2 2 2 34 19" xfId="6645"/>
    <cellStyle name="Comma 3 2 2 2 34 2" xfId="6646"/>
    <cellStyle name="Comma 3 2 2 2 34 20" xfId="6647"/>
    <cellStyle name="Comma 3 2 2 2 34 21" xfId="6648"/>
    <cellStyle name="Comma 3 2 2 2 34 22" xfId="6649"/>
    <cellStyle name="Comma 3 2 2 2 34 3" xfId="6650"/>
    <cellStyle name="Comma 3 2 2 2 34 4" xfId="6651"/>
    <cellStyle name="Comma 3 2 2 2 34 5" xfId="6652"/>
    <cellStyle name="Comma 3 2 2 2 34 6" xfId="6653"/>
    <cellStyle name="Comma 3 2 2 2 34 7" xfId="6654"/>
    <cellStyle name="Comma 3 2 2 2 34 8" xfId="6655"/>
    <cellStyle name="Comma 3 2 2 2 34 9" xfId="6656"/>
    <cellStyle name="Comma 3 2 2 2 35" xfId="6657"/>
    <cellStyle name="Comma 3 2 2 2 35 10" xfId="6658"/>
    <cellStyle name="Comma 3 2 2 2 35 11" xfId="6659"/>
    <cellStyle name="Comma 3 2 2 2 35 12" xfId="6660"/>
    <cellStyle name="Comma 3 2 2 2 35 13" xfId="6661"/>
    <cellStyle name="Comma 3 2 2 2 35 14" xfId="6662"/>
    <cellStyle name="Comma 3 2 2 2 35 15" xfId="6663"/>
    <cellStyle name="Comma 3 2 2 2 35 16" xfId="6664"/>
    <cellStyle name="Comma 3 2 2 2 35 17" xfId="6665"/>
    <cellStyle name="Comma 3 2 2 2 35 18" xfId="6666"/>
    <cellStyle name="Comma 3 2 2 2 35 19" xfId="6667"/>
    <cellStyle name="Comma 3 2 2 2 35 2" xfId="6668"/>
    <cellStyle name="Comma 3 2 2 2 35 20" xfId="6669"/>
    <cellStyle name="Comma 3 2 2 2 35 21" xfId="6670"/>
    <cellStyle name="Comma 3 2 2 2 35 22" xfId="6671"/>
    <cellStyle name="Comma 3 2 2 2 35 3" xfId="6672"/>
    <cellStyle name="Comma 3 2 2 2 35 4" xfId="6673"/>
    <cellStyle name="Comma 3 2 2 2 35 5" xfId="6674"/>
    <cellStyle name="Comma 3 2 2 2 35 6" xfId="6675"/>
    <cellStyle name="Comma 3 2 2 2 35 7" xfId="6676"/>
    <cellStyle name="Comma 3 2 2 2 35 8" xfId="6677"/>
    <cellStyle name="Comma 3 2 2 2 35 9" xfId="6678"/>
    <cellStyle name="Comma 3 2 2 2 36" xfId="6679"/>
    <cellStyle name="Comma 3 2 2 2 36 10" xfId="6680"/>
    <cellStyle name="Comma 3 2 2 2 36 11" xfId="6681"/>
    <cellStyle name="Comma 3 2 2 2 36 12" xfId="6682"/>
    <cellStyle name="Comma 3 2 2 2 36 13" xfId="6683"/>
    <cellStyle name="Comma 3 2 2 2 36 14" xfId="6684"/>
    <cellStyle name="Comma 3 2 2 2 36 15" xfId="6685"/>
    <cellStyle name="Comma 3 2 2 2 36 16" xfId="6686"/>
    <cellStyle name="Comma 3 2 2 2 36 17" xfId="6687"/>
    <cellStyle name="Comma 3 2 2 2 36 18" xfId="6688"/>
    <cellStyle name="Comma 3 2 2 2 36 19" xfId="6689"/>
    <cellStyle name="Comma 3 2 2 2 36 2" xfId="6690"/>
    <cellStyle name="Comma 3 2 2 2 36 20" xfId="6691"/>
    <cellStyle name="Comma 3 2 2 2 36 21" xfId="6692"/>
    <cellStyle name="Comma 3 2 2 2 36 22" xfId="6693"/>
    <cellStyle name="Comma 3 2 2 2 36 3" xfId="6694"/>
    <cellStyle name="Comma 3 2 2 2 36 4" xfId="6695"/>
    <cellStyle name="Comma 3 2 2 2 36 5" xfId="6696"/>
    <cellStyle name="Comma 3 2 2 2 36 6" xfId="6697"/>
    <cellStyle name="Comma 3 2 2 2 36 7" xfId="6698"/>
    <cellStyle name="Comma 3 2 2 2 36 8" xfId="6699"/>
    <cellStyle name="Comma 3 2 2 2 36 9" xfId="6700"/>
    <cellStyle name="Comma 3 2 2 2 37" xfId="6701"/>
    <cellStyle name="Comma 3 2 2 2 37 10" xfId="6702"/>
    <cellStyle name="Comma 3 2 2 2 37 11" xfId="6703"/>
    <cellStyle name="Comma 3 2 2 2 37 12" xfId="6704"/>
    <cellStyle name="Comma 3 2 2 2 37 13" xfId="6705"/>
    <cellStyle name="Comma 3 2 2 2 37 14" xfId="6706"/>
    <cellStyle name="Comma 3 2 2 2 37 15" xfId="6707"/>
    <cellStyle name="Comma 3 2 2 2 37 16" xfId="6708"/>
    <cellStyle name="Comma 3 2 2 2 37 17" xfId="6709"/>
    <cellStyle name="Comma 3 2 2 2 37 18" xfId="6710"/>
    <cellStyle name="Comma 3 2 2 2 37 19" xfId="6711"/>
    <cellStyle name="Comma 3 2 2 2 37 2" xfId="6712"/>
    <cellStyle name="Comma 3 2 2 2 37 20" xfId="6713"/>
    <cellStyle name="Comma 3 2 2 2 37 21" xfId="6714"/>
    <cellStyle name="Comma 3 2 2 2 37 22" xfId="6715"/>
    <cellStyle name="Comma 3 2 2 2 37 3" xfId="6716"/>
    <cellStyle name="Comma 3 2 2 2 37 4" xfId="6717"/>
    <cellStyle name="Comma 3 2 2 2 37 5" xfId="6718"/>
    <cellStyle name="Comma 3 2 2 2 37 6" xfId="6719"/>
    <cellStyle name="Comma 3 2 2 2 37 7" xfId="6720"/>
    <cellStyle name="Comma 3 2 2 2 37 8" xfId="6721"/>
    <cellStyle name="Comma 3 2 2 2 37 9" xfId="6722"/>
    <cellStyle name="Comma 3 2 2 2 38" xfId="6723"/>
    <cellStyle name="Comma 3 2 2 2 38 10" xfId="6724"/>
    <cellStyle name="Comma 3 2 2 2 38 11" xfId="6725"/>
    <cellStyle name="Comma 3 2 2 2 38 12" xfId="6726"/>
    <cellStyle name="Comma 3 2 2 2 38 13" xfId="6727"/>
    <cellStyle name="Comma 3 2 2 2 38 14" xfId="6728"/>
    <cellStyle name="Comma 3 2 2 2 38 15" xfId="6729"/>
    <cellStyle name="Comma 3 2 2 2 38 16" xfId="6730"/>
    <cellStyle name="Comma 3 2 2 2 38 17" xfId="6731"/>
    <cellStyle name="Comma 3 2 2 2 38 18" xfId="6732"/>
    <cellStyle name="Comma 3 2 2 2 38 19" xfId="6733"/>
    <cellStyle name="Comma 3 2 2 2 38 2" xfId="6734"/>
    <cellStyle name="Comma 3 2 2 2 38 20" xfId="6735"/>
    <cellStyle name="Comma 3 2 2 2 38 21" xfId="6736"/>
    <cellStyle name="Comma 3 2 2 2 38 22" xfId="6737"/>
    <cellStyle name="Comma 3 2 2 2 38 3" xfId="6738"/>
    <cellStyle name="Comma 3 2 2 2 38 4" xfId="6739"/>
    <cellStyle name="Comma 3 2 2 2 38 5" xfId="6740"/>
    <cellStyle name="Comma 3 2 2 2 38 6" xfId="6741"/>
    <cellStyle name="Comma 3 2 2 2 38 7" xfId="6742"/>
    <cellStyle name="Comma 3 2 2 2 38 8" xfId="6743"/>
    <cellStyle name="Comma 3 2 2 2 38 9" xfId="6744"/>
    <cellStyle name="Comma 3 2 2 2 39" xfId="6745"/>
    <cellStyle name="Comma 3 2 2 2 39 10" xfId="6746"/>
    <cellStyle name="Comma 3 2 2 2 39 11" xfId="6747"/>
    <cellStyle name="Comma 3 2 2 2 39 12" xfId="6748"/>
    <cellStyle name="Comma 3 2 2 2 39 13" xfId="6749"/>
    <cellStyle name="Comma 3 2 2 2 39 14" xfId="6750"/>
    <cellStyle name="Comma 3 2 2 2 39 15" xfId="6751"/>
    <cellStyle name="Comma 3 2 2 2 39 16" xfId="6752"/>
    <cellStyle name="Comma 3 2 2 2 39 17" xfId="6753"/>
    <cellStyle name="Comma 3 2 2 2 39 18" xfId="6754"/>
    <cellStyle name="Comma 3 2 2 2 39 19" xfId="6755"/>
    <cellStyle name="Comma 3 2 2 2 39 2" xfId="6756"/>
    <cellStyle name="Comma 3 2 2 2 39 20" xfId="6757"/>
    <cellStyle name="Comma 3 2 2 2 39 21" xfId="6758"/>
    <cellStyle name="Comma 3 2 2 2 39 22" xfId="6759"/>
    <cellStyle name="Comma 3 2 2 2 39 3" xfId="6760"/>
    <cellStyle name="Comma 3 2 2 2 39 4" xfId="6761"/>
    <cellStyle name="Comma 3 2 2 2 39 5" xfId="6762"/>
    <cellStyle name="Comma 3 2 2 2 39 6" xfId="6763"/>
    <cellStyle name="Comma 3 2 2 2 39 7" xfId="6764"/>
    <cellStyle name="Comma 3 2 2 2 39 8" xfId="6765"/>
    <cellStyle name="Comma 3 2 2 2 39 9" xfId="6766"/>
    <cellStyle name="Comma 3 2 2 2 4" xfId="6767"/>
    <cellStyle name="Comma 3 2 2 2 4 10" xfId="6768"/>
    <cellStyle name="Comma 3 2 2 2 4 11" xfId="6769"/>
    <cellStyle name="Comma 3 2 2 2 4 12" xfId="6770"/>
    <cellStyle name="Comma 3 2 2 2 4 13" xfId="6771"/>
    <cellStyle name="Comma 3 2 2 2 4 14" xfId="6772"/>
    <cellStyle name="Comma 3 2 2 2 4 15" xfId="6773"/>
    <cellStyle name="Comma 3 2 2 2 4 16" xfId="6774"/>
    <cellStyle name="Comma 3 2 2 2 4 17" xfId="6775"/>
    <cellStyle name="Comma 3 2 2 2 4 18" xfId="6776"/>
    <cellStyle name="Comma 3 2 2 2 4 19" xfId="6777"/>
    <cellStyle name="Comma 3 2 2 2 4 2" xfId="6778"/>
    <cellStyle name="Comma 3 2 2 2 4 20" xfId="6779"/>
    <cellStyle name="Comma 3 2 2 2 4 21" xfId="6780"/>
    <cellStyle name="Comma 3 2 2 2 4 22" xfId="6781"/>
    <cellStyle name="Comma 3 2 2 2 4 3" xfId="6782"/>
    <cellStyle name="Comma 3 2 2 2 4 4" xfId="6783"/>
    <cellStyle name="Comma 3 2 2 2 4 5" xfId="6784"/>
    <cellStyle name="Comma 3 2 2 2 4 6" xfId="6785"/>
    <cellStyle name="Comma 3 2 2 2 4 7" xfId="6786"/>
    <cellStyle name="Comma 3 2 2 2 4 8" xfId="6787"/>
    <cellStyle name="Comma 3 2 2 2 4 9" xfId="6788"/>
    <cellStyle name="Comma 3 2 2 2 40" xfId="6789"/>
    <cellStyle name="Comma 3 2 2 2 40 10" xfId="6790"/>
    <cellStyle name="Comma 3 2 2 2 40 11" xfId="6791"/>
    <cellStyle name="Comma 3 2 2 2 40 12" xfId="6792"/>
    <cellStyle name="Comma 3 2 2 2 40 13" xfId="6793"/>
    <cellStyle name="Comma 3 2 2 2 40 14" xfId="6794"/>
    <cellStyle name="Comma 3 2 2 2 40 15" xfId="6795"/>
    <cellStyle name="Comma 3 2 2 2 40 16" xfId="6796"/>
    <cellStyle name="Comma 3 2 2 2 40 17" xfId="6797"/>
    <cellStyle name="Comma 3 2 2 2 40 18" xfId="6798"/>
    <cellStyle name="Comma 3 2 2 2 40 19" xfId="6799"/>
    <cellStyle name="Comma 3 2 2 2 40 2" xfId="6800"/>
    <cellStyle name="Comma 3 2 2 2 40 20" xfId="6801"/>
    <cellStyle name="Comma 3 2 2 2 40 21" xfId="6802"/>
    <cellStyle name="Comma 3 2 2 2 40 22" xfId="6803"/>
    <cellStyle name="Comma 3 2 2 2 40 3" xfId="6804"/>
    <cellStyle name="Comma 3 2 2 2 40 4" xfId="6805"/>
    <cellStyle name="Comma 3 2 2 2 40 5" xfId="6806"/>
    <cellStyle name="Comma 3 2 2 2 40 6" xfId="6807"/>
    <cellStyle name="Comma 3 2 2 2 40 7" xfId="6808"/>
    <cellStyle name="Comma 3 2 2 2 40 8" xfId="6809"/>
    <cellStyle name="Comma 3 2 2 2 40 9" xfId="6810"/>
    <cellStyle name="Comma 3 2 2 2 41" xfId="6811"/>
    <cellStyle name="Comma 3 2 2 2 41 10" xfId="6812"/>
    <cellStyle name="Comma 3 2 2 2 41 11" xfId="6813"/>
    <cellStyle name="Comma 3 2 2 2 41 12" xfId="6814"/>
    <cellStyle name="Comma 3 2 2 2 41 13" xfId="6815"/>
    <cellStyle name="Comma 3 2 2 2 41 14" xfId="6816"/>
    <cellStyle name="Comma 3 2 2 2 41 15" xfId="6817"/>
    <cellStyle name="Comma 3 2 2 2 41 16" xfId="6818"/>
    <cellStyle name="Comma 3 2 2 2 41 17" xfId="6819"/>
    <cellStyle name="Comma 3 2 2 2 41 18" xfId="6820"/>
    <cellStyle name="Comma 3 2 2 2 41 19" xfId="6821"/>
    <cellStyle name="Comma 3 2 2 2 41 2" xfId="6822"/>
    <cellStyle name="Comma 3 2 2 2 41 20" xfId="6823"/>
    <cellStyle name="Comma 3 2 2 2 41 21" xfId="6824"/>
    <cellStyle name="Comma 3 2 2 2 41 22" xfId="6825"/>
    <cellStyle name="Comma 3 2 2 2 41 3" xfId="6826"/>
    <cellStyle name="Comma 3 2 2 2 41 4" xfId="6827"/>
    <cellStyle name="Comma 3 2 2 2 41 5" xfId="6828"/>
    <cellStyle name="Comma 3 2 2 2 41 6" xfId="6829"/>
    <cellStyle name="Comma 3 2 2 2 41 7" xfId="6830"/>
    <cellStyle name="Comma 3 2 2 2 41 8" xfId="6831"/>
    <cellStyle name="Comma 3 2 2 2 41 9" xfId="6832"/>
    <cellStyle name="Comma 3 2 2 2 42" xfId="6833"/>
    <cellStyle name="Comma 3 2 2 2 42 2" xfId="6834"/>
    <cellStyle name="Comma 3 2 2 2 42 2 10" xfId="6835"/>
    <cellStyle name="Comma 3 2 2 2 42 2 11" xfId="6836"/>
    <cellStyle name="Comma 3 2 2 2 42 2 12" xfId="6837"/>
    <cellStyle name="Comma 3 2 2 2 42 2 13" xfId="6838"/>
    <cellStyle name="Comma 3 2 2 2 42 2 14" xfId="6839"/>
    <cellStyle name="Comma 3 2 2 2 42 2 15" xfId="6840"/>
    <cellStyle name="Comma 3 2 2 2 42 2 16" xfId="6841"/>
    <cellStyle name="Comma 3 2 2 2 42 2 17" xfId="6842"/>
    <cellStyle name="Comma 3 2 2 2 42 2 18" xfId="6843"/>
    <cellStyle name="Comma 3 2 2 2 42 2 19" xfId="6844"/>
    <cellStyle name="Comma 3 2 2 2 42 2 2" xfId="6845"/>
    <cellStyle name="Comma 3 2 2 2 42 2 2 2" xfId="6846"/>
    <cellStyle name="Comma 3 2 2 2 42 2 2 2 10" xfId="6847"/>
    <cellStyle name="Comma 3 2 2 2 42 2 2 2 11" xfId="6848"/>
    <cellStyle name="Comma 3 2 2 2 42 2 2 2 12" xfId="6849"/>
    <cellStyle name="Comma 3 2 2 2 42 2 2 2 13" xfId="6850"/>
    <cellStyle name="Comma 3 2 2 2 42 2 2 2 14" xfId="6851"/>
    <cellStyle name="Comma 3 2 2 2 42 2 2 2 15" xfId="6852"/>
    <cellStyle name="Comma 3 2 2 2 42 2 2 2 16" xfId="6853"/>
    <cellStyle name="Comma 3 2 2 2 42 2 2 2 17" xfId="6854"/>
    <cellStyle name="Comma 3 2 2 2 42 2 2 2 18" xfId="6855"/>
    <cellStyle name="Comma 3 2 2 2 42 2 2 2 19" xfId="6856"/>
    <cellStyle name="Comma 3 2 2 2 42 2 2 2 2" xfId="6857"/>
    <cellStyle name="Comma 3 2 2 2 42 2 2 2 20" xfId="6858"/>
    <cellStyle name="Comma 3 2 2 2 42 2 2 2 21" xfId="6859"/>
    <cellStyle name="Comma 3 2 2 2 42 2 2 2 22" xfId="6860"/>
    <cellStyle name="Comma 3 2 2 2 42 2 2 2 3" xfId="6861"/>
    <cellStyle name="Comma 3 2 2 2 42 2 2 2 4" xfId="6862"/>
    <cellStyle name="Comma 3 2 2 2 42 2 2 2 5" xfId="6863"/>
    <cellStyle name="Comma 3 2 2 2 42 2 2 2 6" xfId="6864"/>
    <cellStyle name="Comma 3 2 2 2 42 2 2 2 7" xfId="6865"/>
    <cellStyle name="Comma 3 2 2 2 42 2 2 2 8" xfId="6866"/>
    <cellStyle name="Comma 3 2 2 2 42 2 2 2 9" xfId="6867"/>
    <cellStyle name="Comma 3 2 2 2 42 2 2 3" xfId="6868"/>
    <cellStyle name="Comma 3 2 2 2 42 2 2 3 10" xfId="6869"/>
    <cellStyle name="Comma 3 2 2 2 42 2 2 3 11" xfId="6870"/>
    <cellStyle name="Comma 3 2 2 2 42 2 2 3 12" xfId="6871"/>
    <cellStyle name="Comma 3 2 2 2 42 2 2 3 13" xfId="6872"/>
    <cellStyle name="Comma 3 2 2 2 42 2 2 3 14" xfId="6873"/>
    <cellStyle name="Comma 3 2 2 2 42 2 2 3 15" xfId="6874"/>
    <cellStyle name="Comma 3 2 2 2 42 2 2 3 16" xfId="6875"/>
    <cellStyle name="Comma 3 2 2 2 42 2 2 3 17" xfId="6876"/>
    <cellStyle name="Comma 3 2 2 2 42 2 2 3 18" xfId="6877"/>
    <cellStyle name="Comma 3 2 2 2 42 2 2 3 19" xfId="6878"/>
    <cellStyle name="Comma 3 2 2 2 42 2 2 3 2" xfId="6879"/>
    <cellStyle name="Comma 3 2 2 2 42 2 2 3 20" xfId="6880"/>
    <cellStyle name="Comma 3 2 2 2 42 2 2 3 21" xfId="6881"/>
    <cellStyle name="Comma 3 2 2 2 42 2 2 3 22" xfId="6882"/>
    <cellStyle name="Comma 3 2 2 2 42 2 2 3 3" xfId="6883"/>
    <cellStyle name="Comma 3 2 2 2 42 2 2 3 4" xfId="6884"/>
    <cellStyle name="Comma 3 2 2 2 42 2 2 3 5" xfId="6885"/>
    <cellStyle name="Comma 3 2 2 2 42 2 2 3 6" xfId="6886"/>
    <cellStyle name="Comma 3 2 2 2 42 2 2 3 7" xfId="6887"/>
    <cellStyle name="Comma 3 2 2 2 42 2 2 3 8" xfId="6888"/>
    <cellStyle name="Comma 3 2 2 2 42 2 2 3 9" xfId="6889"/>
    <cellStyle name="Comma 3 2 2 2 42 2 20" xfId="6890"/>
    <cellStyle name="Comma 3 2 2 2 42 2 21" xfId="6891"/>
    <cellStyle name="Comma 3 2 2 2 42 2 22" xfId="6892"/>
    <cellStyle name="Comma 3 2 2 2 42 2 23" xfId="6893"/>
    <cellStyle name="Comma 3 2 2 2 42 2 24" xfId="6894"/>
    <cellStyle name="Comma 3 2 2 2 42 2 3" xfId="6895"/>
    <cellStyle name="Comma 3 2 2 2 42 2 3 2" xfId="6896"/>
    <cellStyle name="Comma 3 2 2 2 42 2 4" xfId="6897"/>
    <cellStyle name="Comma 3 2 2 2 42 2 5" xfId="6898"/>
    <cellStyle name="Comma 3 2 2 2 42 2 6" xfId="6899"/>
    <cellStyle name="Comma 3 2 2 2 42 2 7" xfId="6900"/>
    <cellStyle name="Comma 3 2 2 2 42 2 8" xfId="6901"/>
    <cellStyle name="Comma 3 2 2 2 42 2 9" xfId="6902"/>
    <cellStyle name="Comma 3 2 2 2 42 3" xfId="6903"/>
    <cellStyle name="Comma 3 2 2 2 42 3 10" xfId="6904"/>
    <cellStyle name="Comma 3 2 2 2 42 3 11" xfId="6905"/>
    <cellStyle name="Comma 3 2 2 2 42 3 12" xfId="6906"/>
    <cellStyle name="Comma 3 2 2 2 42 3 13" xfId="6907"/>
    <cellStyle name="Comma 3 2 2 2 42 3 14" xfId="6908"/>
    <cellStyle name="Comma 3 2 2 2 42 3 15" xfId="6909"/>
    <cellStyle name="Comma 3 2 2 2 42 3 16" xfId="6910"/>
    <cellStyle name="Comma 3 2 2 2 42 3 17" xfId="6911"/>
    <cellStyle name="Comma 3 2 2 2 42 3 18" xfId="6912"/>
    <cellStyle name="Comma 3 2 2 2 42 3 19" xfId="6913"/>
    <cellStyle name="Comma 3 2 2 2 42 3 2" xfId="6914"/>
    <cellStyle name="Comma 3 2 2 2 42 3 20" xfId="6915"/>
    <cellStyle name="Comma 3 2 2 2 42 3 21" xfId="6916"/>
    <cellStyle name="Comma 3 2 2 2 42 3 22" xfId="6917"/>
    <cellStyle name="Comma 3 2 2 2 42 3 3" xfId="6918"/>
    <cellStyle name="Comma 3 2 2 2 42 3 4" xfId="6919"/>
    <cellStyle name="Comma 3 2 2 2 42 3 5" xfId="6920"/>
    <cellStyle name="Comma 3 2 2 2 42 3 6" xfId="6921"/>
    <cellStyle name="Comma 3 2 2 2 42 3 7" xfId="6922"/>
    <cellStyle name="Comma 3 2 2 2 42 3 8" xfId="6923"/>
    <cellStyle name="Comma 3 2 2 2 42 3 9" xfId="6924"/>
    <cellStyle name="Comma 3 2 2 2 42 4" xfId="6925"/>
    <cellStyle name="Comma 3 2 2 2 42 4 10" xfId="6926"/>
    <cellStyle name="Comma 3 2 2 2 42 4 11" xfId="6927"/>
    <cellStyle name="Comma 3 2 2 2 42 4 12" xfId="6928"/>
    <cellStyle name="Comma 3 2 2 2 42 4 13" xfId="6929"/>
    <cellStyle name="Comma 3 2 2 2 42 4 14" xfId="6930"/>
    <cellStyle name="Comma 3 2 2 2 42 4 15" xfId="6931"/>
    <cellStyle name="Comma 3 2 2 2 42 4 16" xfId="6932"/>
    <cellStyle name="Comma 3 2 2 2 42 4 17" xfId="6933"/>
    <cellStyle name="Comma 3 2 2 2 42 4 18" xfId="6934"/>
    <cellStyle name="Comma 3 2 2 2 42 4 19" xfId="6935"/>
    <cellStyle name="Comma 3 2 2 2 42 4 2" xfId="6936"/>
    <cellStyle name="Comma 3 2 2 2 42 4 20" xfId="6937"/>
    <cellStyle name="Comma 3 2 2 2 42 4 21" xfId="6938"/>
    <cellStyle name="Comma 3 2 2 2 42 4 22" xfId="6939"/>
    <cellStyle name="Comma 3 2 2 2 42 4 3" xfId="6940"/>
    <cellStyle name="Comma 3 2 2 2 42 4 4" xfId="6941"/>
    <cellStyle name="Comma 3 2 2 2 42 4 5" xfId="6942"/>
    <cellStyle name="Comma 3 2 2 2 42 4 6" xfId="6943"/>
    <cellStyle name="Comma 3 2 2 2 42 4 7" xfId="6944"/>
    <cellStyle name="Comma 3 2 2 2 42 4 8" xfId="6945"/>
    <cellStyle name="Comma 3 2 2 2 42 4 9" xfId="6946"/>
    <cellStyle name="Comma 3 2 2 2 43" xfId="6947"/>
    <cellStyle name="Comma 3 2 2 2 43 10" xfId="6948"/>
    <cellStyle name="Comma 3 2 2 2 43 11" xfId="6949"/>
    <cellStyle name="Comma 3 2 2 2 43 12" xfId="6950"/>
    <cellStyle name="Comma 3 2 2 2 43 13" xfId="6951"/>
    <cellStyle name="Comma 3 2 2 2 43 14" xfId="6952"/>
    <cellStyle name="Comma 3 2 2 2 43 15" xfId="6953"/>
    <cellStyle name="Comma 3 2 2 2 43 16" xfId="6954"/>
    <cellStyle name="Comma 3 2 2 2 43 17" xfId="6955"/>
    <cellStyle name="Comma 3 2 2 2 43 18" xfId="6956"/>
    <cellStyle name="Comma 3 2 2 2 43 19" xfId="6957"/>
    <cellStyle name="Comma 3 2 2 2 43 2" xfId="6958"/>
    <cellStyle name="Comma 3 2 2 2 43 20" xfId="6959"/>
    <cellStyle name="Comma 3 2 2 2 43 21" xfId="6960"/>
    <cellStyle name="Comma 3 2 2 2 43 22" xfId="6961"/>
    <cellStyle name="Comma 3 2 2 2 43 3" xfId="6962"/>
    <cellStyle name="Comma 3 2 2 2 43 4" xfId="6963"/>
    <cellStyle name="Comma 3 2 2 2 43 5" xfId="6964"/>
    <cellStyle name="Comma 3 2 2 2 43 6" xfId="6965"/>
    <cellStyle name="Comma 3 2 2 2 43 7" xfId="6966"/>
    <cellStyle name="Comma 3 2 2 2 43 8" xfId="6967"/>
    <cellStyle name="Comma 3 2 2 2 43 9" xfId="6968"/>
    <cellStyle name="Comma 3 2 2 2 44" xfId="6969"/>
    <cellStyle name="Comma 3 2 2 2 44 10" xfId="6970"/>
    <cellStyle name="Comma 3 2 2 2 44 11" xfId="6971"/>
    <cellStyle name="Comma 3 2 2 2 44 12" xfId="6972"/>
    <cellStyle name="Comma 3 2 2 2 44 13" xfId="6973"/>
    <cellStyle name="Comma 3 2 2 2 44 14" xfId="6974"/>
    <cellStyle name="Comma 3 2 2 2 44 15" xfId="6975"/>
    <cellStyle name="Comma 3 2 2 2 44 16" xfId="6976"/>
    <cellStyle name="Comma 3 2 2 2 44 17" xfId="6977"/>
    <cellStyle name="Comma 3 2 2 2 44 18" xfId="6978"/>
    <cellStyle name="Comma 3 2 2 2 44 19" xfId="6979"/>
    <cellStyle name="Comma 3 2 2 2 44 2" xfId="6980"/>
    <cellStyle name="Comma 3 2 2 2 44 20" xfId="6981"/>
    <cellStyle name="Comma 3 2 2 2 44 21" xfId="6982"/>
    <cellStyle name="Comma 3 2 2 2 44 22" xfId="6983"/>
    <cellStyle name="Comma 3 2 2 2 44 3" xfId="6984"/>
    <cellStyle name="Comma 3 2 2 2 44 4" xfId="6985"/>
    <cellStyle name="Comma 3 2 2 2 44 5" xfId="6986"/>
    <cellStyle name="Comma 3 2 2 2 44 6" xfId="6987"/>
    <cellStyle name="Comma 3 2 2 2 44 7" xfId="6988"/>
    <cellStyle name="Comma 3 2 2 2 44 8" xfId="6989"/>
    <cellStyle name="Comma 3 2 2 2 44 9" xfId="6990"/>
    <cellStyle name="Comma 3 2 2 2 45" xfId="6991"/>
    <cellStyle name="Comma 3 2 2 2 45 10" xfId="6992"/>
    <cellStyle name="Comma 3 2 2 2 45 11" xfId="6993"/>
    <cellStyle name="Comma 3 2 2 2 45 12" xfId="6994"/>
    <cellStyle name="Comma 3 2 2 2 45 13" xfId="6995"/>
    <cellStyle name="Comma 3 2 2 2 45 14" xfId="6996"/>
    <cellStyle name="Comma 3 2 2 2 45 15" xfId="6997"/>
    <cellStyle name="Comma 3 2 2 2 45 16" xfId="6998"/>
    <cellStyle name="Comma 3 2 2 2 45 17" xfId="6999"/>
    <cellStyle name="Comma 3 2 2 2 45 18" xfId="7000"/>
    <cellStyle name="Comma 3 2 2 2 45 19" xfId="7001"/>
    <cellStyle name="Comma 3 2 2 2 45 2" xfId="7002"/>
    <cellStyle name="Comma 3 2 2 2 45 20" xfId="7003"/>
    <cellStyle name="Comma 3 2 2 2 45 21" xfId="7004"/>
    <cellStyle name="Comma 3 2 2 2 45 22" xfId="7005"/>
    <cellStyle name="Comma 3 2 2 2 45 3" xfId="7006"/>
    <cellStyle name="Comma 3 2 2 2 45 4" xfId="7007"/>
    <cellStyle name="Comma 3 2 2 2 45 5" xfId="7008"/>
    <cellStyle name="Comma 3 2 2 2 45 6" xfId="7009"/>
    <cellStyle name="Comma 3 2 2 2 45 7" xfId="7010"/>
    <cellStyle name="Comma 3 2 2 2 45 8" xfId="7011"/>
    <cellStyle name="Comma 3 2 2 2 45 9" xfId="7012"/>
    <cellStyle name="Comma 3 2 2 2 46" xfId="7013"/>
    <cellStyle name="Comma 3 2 2 2 46 10" xfId="7014"/>
    <cellStyle name="Comma 3 2 2 2 46 11" xfId="7015"/>
    <cellStyle name="Comma 3 2 2 2 46 12" xfId="7016"/>
    <cellStyle name="Comma 3 2 2 2 46 13" xfId="7017"/>
    <cellStyle name="Comma 3 2 2 2 46 14" xfId="7018"/>
    <cellStyle name="Comma 3 2 2 2 46 15" xfId="7019"/>
    <cellStyle name="Comma 3 2 2 2 46 16" xfId="7020"/>
    <cellStyle name="Comma 3 2 2 2 46 17" xfId="7021"/>
    <cellStyle name="Comma 3 2 2 2 46 18" xfId="7022"/>
    <cellStyle name="Comma 3 2 2 2 46 19" xfId="7023"/>
    <cellStyle name="Comma 3 2 2 2 46 2" xfId="7024"/>
    <cellStyle name="Comma 3 2 2 2 46 20" xfId="7025"/>
    <cellStyle name="Comma 3 2 2 2 46 21" xfId="7026"/>
    <cellStyle name="Comma 3 2 2 2 46 22" xfId="7027"/>
    <cellStyle name="Comma 3 2 2 2 46 3" xfId="7028"/>
    <cellStyle name="Comma 3 2 2 2 46 4" xfId="7029"/>
    <cellStyle name="Comma 3 2 2 2 46 5" xfId="7030"/>
    <cellStyle name="Comma 3 2 2 2 46 6" xfId="7031"/>
    <cellStyle name="Comma 3 2 2 2 46 7" xfId="7032"/>
    <cellStyle name="Comma 3 2 2 2 46 8" xfId="7033"/>
    <cellStyle name="Comma 3 2 2 2 46 9" xfId="7034"/>
    <cellStyle name="Comma 3 2 2 2 47" xfId="7035"/>
    <cellStyle name="Comma 3 2 2 2 47 10" xfId="7036"/>
    <cellStyle name="Comma 3 2 2 2 47 11" xfId="7037"/>
    <cellStyle name="Comma 3 2 2 2 47 12" xfId="7038"/>
    <cellStyle name="Comma 3 2 2 2 47 13" xfId="7039"/>
    <cellStyle name="Comma 3 2 2 2 47 14" xfId="7040"/>
    <cellStyle name="Comma 3 2 2 2 47 15" xfId="7041"/>
    <cellStyle name="Comma 3 2 2 2 47 16" xfId="7042"/>
    <cellStyle name="Comma 3 2 2 2 47 17" xfId="7043"/>
    <cellStyle name="Comma 3 2 2 2 47 18" xfId="7044"/>
    <cellStyle name="Comma 3 2 2 2 47 19" xfId="7045"/>
    <cellStyle name="Comma 3 2 2 2 47 2" xfId="7046"/>
    <cellStyle name="Comma 3 2 2 2 47 20" xfId="7047"/>
    <cellStyle name="Comma 3 2 2 2 47 21" xfId="7048"/>
    <cellStyle name="Comma 3 2 2 2 47 22" xfId="7049"/>
    <cellStyle name="Comma 3 2 2 2 47 3" xfId="7050"/>
    <cellStyle name="Comma 3 2 2 2 47 4" xfId="7051"/>
    <cellStyle name="Comma 3 2 2 2 47 5" xfId="7052"/>
    <cellStyle name="Comma 3 2 2 2 47 6" xfId="7053"/>
    <cellStyle name="Comma 3 2 2 2 47 7" xfId="7054"/>
    <cellStyle name="Comma 3 2 2 2 47 8" xfId="7055"/>
    <cellStyle name="Comma 3 2 2 2 47 9" xfId="7056"/>
    <cellStyle name="Comma 3 2 2 2 48" xfId="7057"/>
    <cellStyle name="Comma 3 2 2 2 48 10" xfId="7058"/>
    <cellStyle name="Comma 3 2 2 2 48 11" xfId="7059"/>
    <cellStyle name="Comma 3 2 2 2 48 12" xfId="7060"/>
    <cellStyle name="Comma 3 2 2 2 48 13" xfId="7061"/>
    <cellStyle name="Comma 3 2 2 2 48 14" xfId="7062"/>
    <cellStyle name="Comma 3 2 2 2 48 15" xfId="7063"/>
    <cellStyle name="Comma 3 2 2 2 48 16" xfId="7064"/>
    <cellStyle name="Comma 3 2 2 2 48 17" xfId="7065"/>
    <cellStyle name="Comma 3 2 2 2 48 18" xfId="7066"/>
    <cellStyle name="Comma 3 2 2 2 48 19" xfId="7067"/>
    <cellStyle name="Comma 3 2 2 2 48 2" xfId="7068"/>
    <cellStyle name="Comma 3 2 2 2 48 20" xfId="7069"/>
    <cellStyle name="Comma 3 2 2 2 48 21" xfId="7070"/>
    <cellStyle name="Comma 3 2 2 2 48 22" xfId="7071"/>
    <cellStyle name="Comma 3 2 2 2 48 3" xfId="7072"/>
    <cellStyle name="Comma 3 2 2 2 48 4" xfId="7073"/>
    <cellStyle name="Comma 3 2 2 2 48 5" xfId="7074"/>
    <cellStyle name="Comma 3 2 2 2 48 6" xfId="7075"/>
    <cellStyle name="Comma 3 2 2 2 48 7" xfId="7076"/>
    <cellStyle name="Comma 3 2 2 2 48 8" xfId="7077"/>
    <cellStyle name="Comma 3 2 2 2 48 9" xfId="7078"/>
    <cellStyle name="Comma 3 2 2 2 49" xfId="7079"/>
    <cellStyle name="Comma 3 2 2 2 49 10" xfId="7080"/>
    <cellStyle name="Comma 3 2 2 2 49 11" xfId="7081"/>
    <cellStyle name="Comma 3 2 2 2 49 12" xfId="7082"/>
    <cellStyle name="Comma 3 2 2 2 49 13" xfId="7083"/>
    <cellStyle name="Comma 3 2 2 2 49 14" xfId="7084"/>
    <cellStyle name="Comma 3 2 2 2 49 15" xfId="7085"/>
    <cellStyle name="Comma 3 2 2 2 49 16" xfId="7086"/>
    <cellStyle name="Comma 3 2 2 2 49 17" xfId="7087"/>
    <cellStyle name="Comma 3 2 2 2 49 18" xfId="7088"/>
    <cellStyle name="Comma 3 2 2 2 49 19" xfId="7089"/>
    <cellStyle name="Comma 3 2 2 2 49 2" xfId="7090"/>
    <cellStyle name="Comma 3 2 2 2 49 20" xfId="7091"/>
    <cellStyle name="Comma 3 2 2 2 49 21" xfId="7092"/>
    <cellStyle name="Comma 3 2 2 2 49 22" xfId="7093"/>
    <cellStyle name="Comma 3 2 2 2 49 3" xfId="7094"/>
    <cellStyle name="Comma 3 2 2 2 49 4" xfId="7095"/>
    <cellStyle name="Comma 3 2 2 2 49 5" xfId="7096"/>
    <cellStyle name="Comma 3 2 2 2 49 6" xfId="7097"/>
    <cellStyle name="Comma 3 2 2 2 49 7" xfId="7098"/>
    <cellStyle name="Comma 3 2 2 2 49 8" xfId="7099"/>
    <cellStyle name="Comma 3 2 2 2 49 9" xfId="7100"/>
    <cellStyle name="Comma 3 2 2 2 5" xfId="7101"/>
    <cellStyle name="Comma 3 2 2 2 5 10" xfId="7102"/>
    <cellStyle name="Comma 3 2 2 2 5 11" xfId="7103"/>
    <cellStyle name="Comma 3 2 2 2 5 12" xfId="7104"/>
    <cellStyle name="Comma 3 2 2 2 5 13" xfId="7105"/>
    <cellStyle name="Comma 3 2 2 2 5 14" xfId="7106"/>
    <cellStyle name="Comma 3 2 2 2 5 15" xfId="7107"/>
    <cellStyle name="Comma 3 2 2 2 5 16" xfId="7108"/>
    <cellStyle name="Comma 3 2 2 2 5 17" xfId="7109"/>
    <cellStyle name="Comma 3 2 2 2 5 18" xfId="7110"/>
    <cellStyle name="Comma 3 2 2 2 5 19" xfId="7111"/>
    <cellStyle name="Comma 3 2 2 2 5 2" xfId="7112"/>
    <cellStyle name="Comma 3 2 2 2 5 20" xfId="7113"/>
    <cellStyle name="Comma 3 2 2 2 5 21" xfId="7114"/>
    <cellStyle name="Comma 3 2 2 2 5 22" xfId="7115"/>
    <cellStyle name="Comma 3 2 2 2 5 3" xfId="7116"/>
    <cellStyle name="Comma 3 2 2 2 5 4" xfId="7117"/>
    <cellStyle name="Comma 3 2 2 2 5 5" xfId="7118"/>
    <cellStyle name="Comma 3 2 2 2 5 6" xfId="7119"/>
    <cellStyle name="Comma 3 2 2 2 5 7" xfId="7120"/>
    <cellStyle name="Comma 3 2 2 2 5 8" xfId="7121"/>
    <cellStyle name="Comma 3 2 2 2 5 9" xfId="7122"/>
    <cellStyle name="Comma 3 2 2 2 50" xfId="7123"/>
    <cellStyle name="Comma 3 2 2 2 50 10" xfId="7124"/>
    <cellStyle name="Comma 3 2 2 2 50 11" xfId="7125"/>
    <cellStyle name="Comma 3 2 2 2 50 12" xfId="7126"/>
    <cellStyle name="Comma 3 2 2 2 50 13" xfId="7127"/>
    <cellStyle name="Comma 3 2 2 2 50 14" xfId="7128"/>
    <cellStyle name="Comma 3 2 2 2 50 15" xfId="7129"/>
    <cellStyle name="Comma 3 2 2 2 50 16" xfId="7130"/>
    <cellStyle name="Comma 3 2 2 2 50 17" xfId="7131"/>
    <cellStyle name="Comma 3 2 2 2 50 18" xfId="7132"/>
    <cellStyle name="Comma 3 2 2 2 50 19" xfId="7133"/>
    <cellStyle name="Comma 3 2 2 2 50 2" xfId="7134"/>
    <cellStyle name="Comma 3 2 2 2 50 20" xfId="7135"/>
    <cellStyle name="Comma 3 2 2 2 50 21" xfId="7136"/>
    <cellStyle name="Comma 3 2 2 2 50 22" xfId="7137"/>
    <cellStyle name="Comma 3 2 2 2 50 3" xfId="7138"/>
    <cellStyle name="Comma 3 2 2 2 50 4" xfId="7139"/>
    <cellStyle name="Comma 3 2 2 2 50 5" xfId="7140"/>
    <cellStyle name="Comma 3 2 2 2 50 6" xfId="7141"/>
    <cellStyle name="Comma 3 2 2 2 50 7" xfId="7142"/>
    <cellStyle name="Comma 3 2 2 2 50 8" xfId="7143"/>
    <cellStyle name="Comma 3 2 2 2 50 9" xfId="7144"/>
    <cellStyle name="Comma 3 2 2 2 51" xfId="7145"/>
    <cellStyle name="Comma 3 2 2 2 51 10" xfId="7146"/>
    <cellStyle name="Comma 3 2 2 2 51 11" xfId="7147"/>
    <cellStyle name="Comma 3 2 2 2 51 12" xfId="7148"/>
    <cellStyle name="Comma 3 2 2 2 51 13" xfId="7149"/>
    <cellStyle name="Comma 3 2 2 2 51 14" xfId="7150"/>
    <cellStyle name="Comma 3 2 2 2 51 15" xfId="7151"/>
    <cellStyle name="Comma 3 2 2 2 51 16" xfId="7152"/>
    <cellStyle name="Comma 3 2 2 2 51 17" xfId="7153"/>
    <cellStyle name="Comma 3 2 2 2 51 18" xfId="7154"/>
    <cellStyle name="Comma 3 2 2 2 51 19" xfId="7155"/>
    <cellStyle name="Comma 3 2 2 2 51 2" xfId="7156"/>
    <cellStyle name="Comma 3 2 2 2 51 20" xfId="7157"/>
    <cellStyle name="Comma 3 2 2 2 51 21" xfId="7158"/>
    <cellStyle name="Comma 3 2 2 2 51 22" xfId="7159"/>
    <cellStyle name="Comma 3 2 2 2 51 3" xfId="7160"/>
    <cellStyle name="Comma 3 2 2 2 51 4" xfId="7161"/>
    <cellStyle name="Comma 3 2 2 2 51 5" xfId="7162"/>
    <cellStyle name="Comma 3 2 2 2 51 6" xfId="7163"/>
    <cellStyle name="Comma 3 2 2 2 51 7" xfId="7164"/>
    <cellStyle name="Comma 3 2 2 2 51 8" xfId="7165"/>
    <cellStyle name="Comma 3 2 2 2 51 9" xfId="7166"/>
    <cellStyle name="Comma 3 2 2 2 52" xfId="7167"/>
    <cellStyle name="Comma 3 2 2 2 52 10" xfId="7168"/>
    <cellStyle name="Comma 3 2 2 2 52 11" xfId="7169"/>
    <cellStyle name="Comma 3 2 2 2 52 12" xfId="7170"/>
    <cellStyle name="Comma 3 2 2 2 52 13" xfId="7171"/>
    <cellStyle name="Comma 3 2 2 2 52 14" xfId="7172"/>
    <cellStyle name="Comma 3 2 2 2 52 15" xfId="7173"/>
    <cellStyle name="Comma 3 2 2 2 52 16" xfId="7174"/>
    <cellStyle name="Comma 3 2 2 2 52 17" xfId="7175"/>
    <cellStyle name="Comma 3 2 2 2 52 18" xfId="7176"/>
    <cellStyle name="Comma 3 2 2 2 52 19" xfId="7177"/>
    <cellStyle name="Comma 3 2 2 2 52 2" xfId="7178"/>
    <cellStyle name="Comma 3 2 2 2 52 20" xfId="7179"/>
    <cellStyle name="Comma 3 2 2 2 52 21" xfId="7180"/>
    <cellStyle name="Comma 3 2 2 2 52 22" xfId="7181"/>
    <cellStyle name="Comma 3 2 2 2 52 3" xfId="7182"/>
    <cellStyle name="Comma 3 2 2 2 52 4" xfId="7183"/>
    <cellStyle name="Comma 3 2 2 2 52 5" xfId="7184"/>
    <cellStyle name="Comma 3 2 2 2 52 6" xfId="7185"/>
    <cellStyle name="Comma 3 2 2 2 52 7" xfId="7186"/>
    <cellStyle name="Comma 3 2 2 2 52 8" xfId="7187"/>
    <cellStyle name="Comma 3 2 2 2 52 9" xfId="7188"/>
    <cellStyle name="Comma 3 2 2 2 53" xfId="7189"/>
    <cellStyle name="Comma 3 2 2 2 53 10" xfId="7190"/>
    <cellStyle name="Comma 3 2 2 2 53 11" xfId="7191"/>
    <cellStyle name="Comma 3 2 2 2 53 12" xfId="7192"/>
    <cellStyle name="Comma 3 2 2 2 53 13" xfId="7193"/>
    <cellStyle name="Comma 3 2 2 2 53 14" xfId="7194"/>
    <cellStyle name="Comma 3 2 2 2 53 15" xfId="7195"/>
    <cellStyle name="Comma 3 2 2 2 53 16" xfId="7196"/>
    <cellStyle name="Comma 3 2 2 2 53 17" xfId="7197"/>
    <cellStyle name="Comma 3 2 2 2 53 18" xfId="7198"/>
    <cellStyle name="Comma 3 2 2 2 53 19" xfId="7199"/>
    <cellStyle name="Comma 3 2 2 2 53 2" xfId="7200"/>
    <cellStyle name="Comma 3 2 2 2 53 20" xfId="7201"/>
    <cellStyle name="Comma 3 2 2 2 53 21" xfId="7202"/>
    <cellStyle name="Comma 3 2 2 2 53 22" xfId="7203"/>
    <cellStyle name="Comma 3 2 2 2 53 3" xfId="7204"/>
    <cellStyle name="Comma 3 2 2 2 53 4" xfId="7205"/>
    <cellStyle name="Comma 3 2 2 2 53 5" xfId="7206"/>
    <cellStyle name="Comma 3 2 2 2 53 6" xfId="7207"/>
    <cellStyle name="Comma 3 2 2 2 53 7" xfId="7208"/>
    <cellStyle name="Comma 3 2 2 2 53 8" xfId="7209"/>
    <cellStyle name="Comma 3 2 2 2 53 9" xfId="7210"/>
    <cellStyle name="Comma 3 2 2 2 54" xfId="7211"/>
    <cellStyle name="Comma 3 2 2 2 54 10" xfId="7212"/>
    <cellStyle name="Comma 3 2 2 2 54 11" xfId="7213"/>
    <cellStyle name="Comma 3 2 2 2 54 12" xfId="7214"/>
    <cellStyle name="Comma 3 2 2 2 54 13" xfId="7215"/>
    <cellStyle name="Comma 3 2 2 2 54 14" xfId="7216"/>
    <cellStyle name="Comma 3 2 2 2 54 15" xfId="7217"/>
    <cellStyle name="Comma 3 2 2 2 54 16" xfId="7218"/>
    <cellStyle name="Comma 3 2 2 2 54 17" xfId="7219"/>
    <cellStyle name="Comma 3 2 2 2 54 18" xfId="7220"/>
    <cellStyle name="Comma 3 2 2 2 54 19" xfId="7221"/>
    <cellStyle name="Comma 3 2 2 2 54 2" xfId="7222"/>
    <cellStyle name="Comma 3 2 2 2 54 20" xfId="7223"/>
    <cellStyle name="Comma 3 2 2 2 54 21" xfId="7224"/>
    <cellStyle name="Comma 3 2 2 2 54 22" xfId="7225"/>
    <cellStyle name="Comma 3 2 2 2 54 3" xfId="7226"/>
    <cellStyle name="Comma 3 2 2 2 54 4" xfId="7227"/>
    <cellStyle name="Comma 3 2 2 2 54 5" xfId="7228"/>
    <cellStyle name="Comma 3 2 2 2 54 6" xfId="7229"/>
    <cellStyle name="Comma 3 2 2 2 54 7" xfId="7230"/>
    <cellStyle name="Comma 3 2 2 2 54 8" xfId="7231"/>
    <cellStyle name="Comma 3 2 2 2 54 9" xfId="7232"/>
    <cellStyle name="Comma 3 2 2 2 55" xfId="7233"/>
    <cellStyle name="Comma 3 2 2 2 55 10" xfId="7234"/>
    <cellStyle name="Comma 3 2 2 2 55 11" xfId="7235"/>
    <cellStyle name="Comma 3 2 2 2 55 12" xfId="7236"/>
    <cellStyle name="Comma 3 2 2 2 55 13" xfId="7237"/>
    <cellStyle name="Comma 3 2 2 2 55 14" xfId="7238"/>
    <cellStyle name="Comma 3 2 2 2 55 15" xfId="7239"/>
    <cellStyle name="Comma 3 2 2 2 55 16" xfId="7240"/>
    <cellStyle name="Comma 3 2 2 2 55 17" xfId="7241"/>
    <cellStyle name="Comma 3 2 2 2 55 18" xfId="7242"/>
    <cellStyle name="Comma 3 2 2 2 55 19" xfId="7243"/>
    <cellStyle name="Comma 3 2 2 2 55 2" xfId="7244"/>
    <cellStyle name="Comma 3 2 2 2 55 20" xfId="7245"/>
    <cellStyle name="Comma 3 2 2 2 55 21" xfId="7246"/>
    <cellStyle name="Comma 3 2 2 2 55 22" xfId="7247"/>
    <cellStyle name="Comma 3 2 2 2 55 3" xfId="7248"/>
    <cellStyle name="Comma 3 2 2 2 55 4" xfId="7249"/>
    <cellStyle name="Comma 3 2 2 2 55 5" xfId="7250"/>
    <cellStyle name="Comma 3 2 2 2 55 6" xfId="7251"/>
    <cellStyle name="Comma 3 2 2 2 55 7" xfId="7252"/>
    <cellStyle name="Comma 3 2 2 2 55 8" xfId="7253"/>
    <cellStyle name="Comma 3 2 2 2 55 9" xfId="7254"/>
    <cellStyle name="Comma 3 2 2 2 56" xfId="7255"/>
    <cellStyle name="Comma 3 2 2 2 56 10" xfId="7256"/>
    <cellStyle name="Comma 3 2 2 2 56 11" xfId="7257"/>
    <cellStyle name="Comma 3 2 2 2 56 12" xfId="7258"/>
    <cellStyle name="Comma 3 2 2 2 56 13" xfId="7259"/>
    <cellStyle name="Comma 3 2 2 2 56 14" xfId="7260"/>
    <cellStyle name="Comma 3 2 2 2 56 15" xfId="7261"/>
    <cellStyle name="Comma 3 2 2 2 56 16" xfId="7262"/>
    <cellStyle name="Comma 3 2 2 2 56 17" xfId="7263"/>
    <cellStyle name="Comma 3 2 2 2 56 18" xfId="7264"/>
    <cellStyle name="Comma 3 2 2 2 56 19" xfId="7265"/>
    <cellStyle name="Comma 3 2 2 2 56 2" xfId="7266"/>
    <cellStyle name="Comma 3 2 2 2 56 20" xfId="7267"/>
    <cellStyle name="Comma 3 2 2 2 56 21" xfId="7268"/>
    <cellStyle name="Comma 3 2 2 2 56 22" xfId="7269"/>
    <cellStyle name="Comma 3 2 2 2 56 3" xfId="7270"/>
    <cellStyle name="Comma 3 2 2 2 56 4" xfId="7271"/>
    <cellStyle name="Comma 3 2 2 2 56 5" xfId="7272"/>
    <cellStyle name="Comma 3 2 2 2 56 6" xfId="7273"/>
    <cellStyle name="Comma 3 2 2 2 56 7" xfId="7274"/>
    <cellStyle name="Comma 3 2 2 2 56 8" xfId="7275"/>
    <cellStyle name="Comma 3 2 2 2 56 9" xfId="7276"/>
    <cellStyle name="Comma 3 2 2 2 57" xfId="7277"/>
    <cellStyle name="Comma 3 2 2 2 57 10" xfId="7278"/>
    <cellStyle name="Comma 3 2 2 2 57 11" xfId="7279"/>
    <cellStyle name="Comma 3 2 2 2 57 12" xfId="7280"/>
    <cellStyle name="Comma 3 2 2 2 57 13" xfId="7281"/>
    <cellStyle name="Comma 3 2 2 2 57 14" xfId="7282"/>
    <cellStyle name="Comma 3 2 2 2 57 15" xfId="7283"/>
    <cellStyle name="Comma 3 2 2 2 57 16" xfId="7284"/>
    <cellStyle name="Comma 3 2 2 2 57 17" xfId="7285"/>
    <cellStyle name="Comma 3 2 2 2 57 18" xfId="7286"/>
    <cellStyle name="Comma 3 2 2 2 57 19" xfId="7287"/>
    <cellStyle name="Comma 3 2 2 2 57 2" xfId="7288"/>
    <cellStyle name="Comma 3 2 2 2 57 20" xfId="7289"/>
    <cellStyle name="Comma 3 2 2 2 57 21" xfId="7290"/>
    <cellStyle name="Comma 3 2 2 2 57 22" xfId="7291"/>
    <cellStyle name="Comma 3 2 2 2 57 3" xfId="7292"/>
    <cellStyle name="Comma 3 2 2 2 57 4" xfId="7293"/>
    <cellStyle name="Comma 3 2 2 2 57 5" xfId="7294"/>
    <cellStyle name="Comma 3 2 2 2 57 6" xfId="7295"/>
    <cellStyle name="Comma 3 2 2 2 57 7" xfId="7296"/>
    <cellStyle name="Comma 3 2 2 2 57 8" xfId="7297"/>
    <cellStyle name="Comma 3 2 2 2 57 9" xfId="7298"/>
    <cellStyle name="Comma 3 2 2 2 58" xfId="7299"/>
    <cellStyle name="Comma 3 2 2 2 58 10" xfId="7300"/>
    <cellStyle name="Comma 3 2 2 2 58 11" xfId="7301"/>
    <cellStyle name="Comma 3 2 2 2 58 12" xfId="7302"/>
    <cellStyle name="Comma 3 2 2 2 58 13" xfId="7303"/>
    <cellStyle name="Comma 3 2 2 2 58 14" xfId="7304"/>
    <cellStyle name="Comma 3 2 2 2 58 15" xfId="7305"/>
    <cellStyle name="Comma 3 2 2 2 58 16" xfId="7306"/>
    <cellStyle name="Comma 3 2 2 2 58 17" xfId="7307"/>
    <cellStyle name="Comma 3 2 2 2 58 18" xfId="7308"/>
    <cellStyle name="Comma 3 2 2 2 58 19" xfId="7309"/>
    <cellStyle name="Comma 3 2 2 2 58 2" xfId="7310"/>
    <cellStyle name="Comma 3 2 2 2 58 20" xfId="7311"/>
    <cellStyle name="Comma 3 2 2 2 58 21" xfId="7312"/>
    <cellStyle name="Comma 3 2 2 2 58 22" xfId="7313"/>
    <cellStyle name="Comma 3 2 2 2 58 3" xfId="7314"/>
    <cellStyle name="Comma 3 2 2 2 58 4" xfId="7315"/>
    <cellStyle name="Comma 3 2 2 2 58 5" xfId="7316"/>
    <cellStyle name="Comma 3 2 2 2 58 6" xfId="7317"/>
    <cellStyle name="Comma 3 2 2 2 58 7" xfId="7318"/>
    <cellStyle name="Comma 3 2 2 2 58 8" xfId="7319"/>
    <cellStyle name="Comma 3 2 2 2 58 9" xfId="7320"/>
    <cellStyle name="Comma 3 2 2 2 59" xfId="7321"/>
    <cellStyle name="Comma 3 2 2 2 59 10" xfId="7322"/>
    <cellStyle name="Comma 3 2 2 2 59 11" xfId="7323"/>
    <cellStyle name="Comma 3 2 2 2 59 12" xfId="7324"/>
    <cellStyle name="Comma 3 2 2 2 59 13" xfId="7325"/>
    <cellStyle name="Comma 3 2 2 2 59 14" xfId="7326"/>
    <cellStyle name="Comma 3 2 2 2 59 15" xfId="7327"/>
    <cellStyle name="Comma 3 2 2 2 59 16" xfId="7328"/>
    <cellStyle name="Comma 3 2 2 2 59 17" xfId="7329"/>
    <cellStyle name="Comma 3 2 2 2 59 18" xfId="7330"/>
    <cellStyle name="Comma 3 2 2 2 59 19" xfId="7331"/>
    <cellStyle name="Comma 3 2 2 2 59 2" xfId="7332"/>
    <cellStyle name="Comma 3 2 2 2 59 20" xfId="7333"/>
    <cellStyle name="Comma 3 2 2 2 59 21" xfId="7334"/>
    <cellStyle name="Comma 3 2 2 2 59 22" xfId="7335"/>
    <cellStyle name="Comma 3 2 2 2 59 3" xfId="7336"/>
    <cellStyle name="Comma 3 2 2 2 59 4" xfId="7337"/>
    <cellStyle name="Comma 3 2 2 2 59 5" xfId="7338"/>
    <cellStyle name="Comma 3 2 2 2 59 6" xfId="7339"/>
    <cellStyle name="Comma 3 2 2 2 59 7" xfId="7340"/>
    <cellStyle name="Comma 3 2 2 2 59 8" xfId="7341"/>
    <cellStyle name="Comma 3 2 2 2 59 9" xfId="7342"/>
    <cellStyle name="Comma 3 2 2 2 6" xfId="7343"/>
    <cellStyle name="Comma 3 2 2 2 6 10" xfId="7344"/>
    <cellStyle name="Comma 3 2 2 2 6 11" xfId="7345"/>
    <cellStyle name="Comma 3 2 2 2 6 12" xfId="7346"/>
    <cellStyle name="Comma 3 2 2 2 6 13" xfId="7347"/>
    <cellStyle name="Comma 3 2 2 2 6 14" xfId="7348"/>
    <cellStyle name="Comma 3 2 2 2 6 15" xfId="7349"/>
    <cellStyle name="Comma 3 2 2 2 6 16" xfId="7350"/>
    <cellStyle name="Comma 3 2 2 2 6 17" xfId="7351"/>
    <cellStyle name="Comma 3 2 2 2 6 18" xfId="7352"/>
    <cellStyle name="Comma 3 2 2 2 6 19" xfId="7353"/>
    <cellStyle name="Comma 3 2 2 2 6 2" xfId="7354"/>
    <cellStyle name="Comma 3 2 2 2 6 20" xfId="7355"/>
    <cellStyle name="Comma 3 2 2 2 6 21" xfId="7356"/>
    <cellStyle name="Comma 3 2 2 2 6 22" xfId="7357"/>
    <cellStyle name="Comma 3 2 2 2 6 3" xfId="7358"/>
    <cellStyle name="Comma 3 2 2 2 6 4" xfId="7359"/>
    <cellStyle name="Comma 3 2 2 2 6 5" xfId="7360"/>
    <cellStyle name="Comma 3 2 2 2 6 6" xfId="7361"/>
    <cellStyle name="Comma 3 2 2 2 6 7" xfId="7362"/>
    <cellStyle name="Comma 3 2 2 2 6 8" xfId="7363"/>
    <cellStyle name="Comma 3 2 2 2 6 9" xfId="7364"/>
    <cellStyle name="Comma 3 2 2 2 60" xfId="7365"/>
    <cellStyle name="Comma 3 2 2 2 60 10" xfId="7366"/>
    <cellStyle name="Comma 3 2 2 2 60 11" xfId="7367"/>
    <cellStyle name="Comma 3 2 2 2 60 12" xfId="7368"/>
    <cellStyle name="Comma 3 2 2 2 60 13" xfId="7369"/>
    <cellStyle name="Comma 3 2 2 2 60 14" xfId="7370"/>
    <cellStyle name="Comma 3 2 2 2 60 15" xfId="7371"/>
    <cellStyle name="Comma 3 2 2 2 60 16" xfId="7372"/>
    <cellStyle name="Comma 3 2 2 2 60 17" xfId="7373"/>
    <cellStyle name="Comma 3 2 2 2 60 18" xfId="7374"/>
    <cellStyle name="Comma 3 2 2 2 60 19" xfId="7375"/>
    <cellStyle name="Comma 3 2 2 2 60 2" xfId="7376"/>
    <cellStyle name="Comma 3 2 2 2 60 20" xfId="7377"/>
    <cellStyle name="Comma 3 2 2 2 60 21" xfId="7378"/>
    <cellStyle name="Comma 3 2 2 2 60 22" xfId="7379"/>
    <cellStyle name="Comma 3 2 2 2 60 3" xfId="7380"/>
    <cellStyle name="Comma 3 2 2 2 60 4" xfId="7381"/>
    <cellStyle name="Comma 3 2 2 2 60 5" xfId="7382"/>
    <cellStyle name="Comma 3 2 2 2 60 6" xfId="7383"/>
    <cellStyle name="Comma 3 2 2 2 60 7" xfId="7384"/>
    <cellStyle name="Comma 3 2 2 2 60 8" xfId="7385"/>
    <cellStyle name="Comma 3 2 2 2 60 9" xfId="7386"/>
    <cellStyle name="Comma 3 2 2 2 61" xfId="7387"/>
    <cellStyle name="Comma 3 2 2 2 61 10" xfId="7388"/>
    <cellStyle name="Comma 3 2 2 2 61 11" xfId="7389"/>
    <cellStyle name="Comma 3 2 2 2 61 12" xfId="7390"/>
    <cellStyle name="Comma 3 2 2 2 61 13" xfId="7391"/>
    <cellStyle name="Comma 3 2 2 2 61 14" xfId="7392"/>
    <cellStyle name="Comma 3 2 2 2 61 15" xfId="7393"/>
    <cellStyle name="Comma 3 2 2 2 61 16" xfId="7394"/>
    <cellStyle name="Comma 3 2 2 2 61 17" xfId="7395"/>
    <cellStyle name="Comma 3 2 2 2 61 18" xfId="7396"/>
    <cellStyle name="Comma 3 2 2 2 61 19" xfId="7397"/>
    <cellStyle name="Comma 3 2 2 2 61 2" xfId="7398"/>
    <cellStyle name="Comma 3 2 2 2 61 20" xfId="7399"/>
    <cellStyle name="Comma 3 2 2 2 61 21" xfId="7400"/>
    <cellStyle name="Comma 3 2 2 2 61 22" xfId="7401"/>
    <cellStyle name="Comma 3 2 2 2 61 3" xfId="7402"/>
    <cellStyle name="Comma 3 2 2 2 61 4" xfId="7403"/>
    <cellStyle name="Comma 3 2 2 2 61 5" xfId="7404"/>
    <cellStyle name="Comma 3 2 2 2 61 6" xfId="7405"/>
    <cellStyle name="Comma 3 2 2 2 61 7" xfId="7406"/>
    <cellStyle name="Comma 3 2 2 2 61 8" xfId="7407"/>
    <cellStyle name="Comma 3 2 2 2 61 9" xfId="7408"/>
    <cellStyle name="Comma 3 2 2 2 62" xfId="7409"/>
    <cellStyle name="Comma 3 2 2 2 62 10" xfId="7410"/>
    <cellStyle name="Comma 3 2 2 2 62 11" xfId="7411"/>
    <cellStyle name="Comma 3 2 2 2 62 12" xfId="7412"/>
    <cellStyle name="Comma 3 2 2 2 62 13" xfId="7413"/>
    <cellStyle name="Comma 3 2 2 2 62 14" xfId="7414"/>
    <cellStyle name="Comma 3 2 2 2 62 15" xfId="7415"/>
    <cellStyle name="Comma 3 2 2 2 62 16" xfId="7416"/>
    <cellStyle name="Comma 3 2 2 2 62 17" xfId="7417"/>
    <cellStyle name="Comma 3 2 2 2 62 18" xfId="7418"/>
    <cellStyle name="Comma 3 2 2 2 62 19" xfId="7419"/>
    <cellStyle name="Comma 3 2 2 2 62 2" xfId="7420"/>
    <cellStyle name="Comma 3 2 2 2 62 20" xfId="7421"/>
    <cellStyle name="Comma 3 2 2 2 62 21" xfId="7422"/>
    <cellStyle name="Comma 3 2 2 2 62 22" xfId="7423"/>
    <cellStyle name="Comma 3 2 2 2 62 3" xfId="7424"/>
    <cellStyle name="Comma 3 2 2 2 62 4" xfId="7425"/>
    <cellStyle name="Comma 3 2 2 2 62 5" xfId="7426"/>
    <cellStyle name="Comma 3 2 2 2 62 6" xfId="7427"/>
    <cellStyle name="Comma 3 2 2 2 62 7" xfId="7428"/>
    <cellStyle name="Comma 3 2 2 2 62 8" xfId="7429"/>
    <cellStyle name="Comma 3 2 2 2 62 9" xfId="7430"/>
    <cellStyle name="Comma 3 2 2 2 63" xfId="7431"/>
    <cellStyle name="Comma 3 2 2 2 63 10" xfId="7432"/>
    <cellStyle name="Comma 3 2 2 2 63 11" xfId="7433"/>
    <cellStyle name="Comma 3 2 2 2 63 12" xfId="7434"/>
    <cellStyle name="Comma 3 2 2 2 63 13" xfId="7435"/>
    <cellStyle name="Comma 3 2 2 2 63 14" xfId="7436"/>
    <cellStyle name="Comma 3 2 2 2 63 15" xfId="7437"/>
    <cellStyle name="Comma 3 2 2 2 63 16" xfId="7438"/>
    <cellStyle name="Comma 3 2 2 2 63 17" xfId="7439"/>
    <cellStyle name="Comma 3 2 2 2 63 18" xfId="7440"/>
    <cellStyle name="Comma 3 2 2 2 63 19" xfId="7441"/>
    <cellStyle name="Comma 3 2 2 2 63 2" xfId="7442"/>
    <cellStyle name="Comma 3 2 2 2 63 20" xfId="7443"/>
    <cellStyle name="Comma 3 2 2 2 63 21" xfId="7444"/>
    <cellStyle name="Comma 3 2 2 2 63 22" xfId="7445"/>
    <cellStyle name="Comma 3 2 2 2 63 3" xfId="7446"/>
    <cellStyle name="Comma 3 2 2 2 63 4" xfId="7447"/>
    <cellStyle name="Comma 3 2 2 2 63 5" xfId="7448"/>
    <cellStyle name="Comma 3 2 2 2 63 6" xfId="7449"/>
    <cellStyle name="Comma 3 2 2 2 63 7" xfId="7450"/>
    <cellStyle name="Comma 3 2 2 2 63 8" xfId="7451"/>
    <cellStyle name="Comma 3 2 2 2 63 9" xfId="7452"/>
    <cellStyle name="Comma 3 2 2 2 64" xfId="7453"/>
    <cellStyle name="Comma 3 2 2 2 64 10" xfId="7454"/>
    <cellStyle name="Comma 3 2 2 2 64 11" xfId="7455"/>
    <cellStyle name="Comma 3 2 2 2 64 12" xfId="7456"/>
    <cellStyle name="Comma 3 2 2 2 64 13" xfId="7457"/>
    <cellStyle name="Comma 3 2 2 2 64 14" xfId="7458"/>
    <cellStyle name="Comma 3 2 2 2 64 15" xfId="7459"/>
    <cellStyle name="Comma 3 2 2 2 64 16" xfId="7460"/>
    <cellStyle name="Comma 3 2 2 2 64 17" xfId="7461"/>
    <cellStyle name="Comma 3 2 2 2 64 18" xfId="7462"/>
    <cellStyle name="Comma 3 2 2 2 64 19" xfId="7463"/>
    <cellStyle name="Comma 3 2 2 2 64 2" xfId="7464"/>
    <cellStyle name="Comma 3 2 2 2 64 20" xfId="7465"/>
    <cellStyle name="Comma 3 2 2 2 64 21" xfId="7466"/>
    <cellStyle name="Comma 3 2 2 2 64 22" xfId="7467"/>
    <cellStyle name="Comma 3 2 2 2 64 3" xfId="7468"/>
    <cellStyle name="Comma 3 2 2 2 64 4" xfId="7469"/>
    <cellStyle name="Comma 3 2 2 2 64 5" xfId="7470"/>
    <cellStyle name="Comma 3 2 2 2 64 6" xfId="7471"/>
    <cellStyle name="Comma 3 2 2 2 64 7" xfId="7472"/>
    <cellStyle name="Comma 3 2 2 2 64 8" xfId="7473"/>
    <cellStyle name="Comma 3 2 2 2 64 9" xfId="7474"/>
    <cellStyle name="Comma 3 2 2 2 65" xfId="7475"/>
    <cellStyle name="Comma 3 2 2 2 65 10" xfId="7476"/>
    <cellStyle name="Comma 3 2 2 2 65 11" xfId="7477"/>
    <cellStyle name="Comma 3 2 2 2 65 12" xfId="7478"/>
    <cellStyle name="Comma 3 2 2 2 65 13" xfId="7479"/>
    <cellStyle name="Comma 3 2 2 2 65 14" xfId="7480"/>
    <cellStyle name="Comma 3 2 2 2 65 15" xfId="7481"/>
    <cellStyle name="Comma 3 2 2 2 65 16" xfId="7482"/>
    <cellStyle name="Comma 3 2 2 2 65 17" xfId="7483"/>
    <cellStyle name="Comma 3 2 2 2 65 18" xfId="7484"/>
    <cellStyle name="Comma 3 2 2 2 65 19" xfId="7485"/>
    <cellStyle name="Comma 3 2 2 2 65 2" xfId="7486"/>
    <cellStyle name="Comma 3 2 2 2 65 20" xfId="7487"/>
    <cellStyle name="Comma 3 2 2 2 65 21" xfId="7488"/>
    <cellStyle name="Comma 3 2 2 2 65 22" xfId="7489"/>
    <cellStyle name="Comma 3 2 2 2 65 3" xfId="7490"/>
    <cellStyle name="Comma 3 2 2 2 65 4" xfId="7491"/>
    <cellStyle name="Comma 3 2 2 2 65 5" xfId="7492"/>
    <cellStyle name="Comma 3 2 2 2 65 6" xfId="7493"/>
    <cellStyle name="Comma 3 2 2 2 65 7" xfId="7494"/>
    <cellStyle name="Comma 3 2 2 2 65 8" xfId="7495"/>
    <cellStyle name="Comma 3 2 2 2 65 9" xfId="7496"/>
    <cellStyle name="Comma 3 2 2 2 66" xfId="7497"/>
    <cellStyle name="Comma 3 2 2 2 66 10" xfId="7498"/>
    <cellStyle name="Comma 3 2 2 2 66 11" xfId="7499"/>
    <cellStyle name="Comma 3 2 2 2 66 12" xfId="7500"/>
    <cellStyle name="Comma 3 2 2 2 66 13" xfId="7501"/>
    <cellStyle name="Comma 3 2 2 2 66 14" xfId="7502"/>
    <cellStyle name="Comma 3 2 2 2 66 15" xfId="7503"/>
    <cellStyle name="Comma 3 2 2 2 66 16" xfId="7504"/>
    <cellStyle name="Comma 3 2 2 2 66 17" xfId="7505"/>
    <cellStyle name="Comma 3 2 2 2 66 18" xfId="7506"/>
    <cellStyle name="Comma 3 2 2 2 66 19" xfId="7507"/>
    <cellStyle name="Comma 3 2 2 2 66 2" xfId="7508"/>
    <cellStyle name="Comma 3 2 2 2 66 20" xfId="7509"/>
    <cellStyle name="Comma 3 2 2 2 66 21" xfId="7510"/>
    <cellStyle name="Comma 3 2 2 2 66 22" xfId="7511"/>
    <cellStyle name="Comma 3 2 2 2 66 3" xfId="7512"/>
    <cellStyle name="Comma 3 2 2 2 66 4" xfId="7513"/>
    <cellStyle name="Comma 3 2 2 2 66 5" xfId="7514"/>
    <cellStyle name="Comma 3 2 2 2 66 6" xfId="7515"/>
    <cellStyle name="Comma 3 2 2 2 66 7" xfId="7516"/>
    <cellStyle name="Comma 3 2 2 2 66 8" xfId="7517"/>
    <cellStyle name="Comma 3 2 2 2 66 9" xfId="7518"/>
    <cellStyle name="Comma 3 2 2 2 67" xfId="7519"/>
    <cellStyle name="Comma 3 2 2 2 67 10" xfId="7520"/>
    <cellStyle name="Comma 3 2 2 2 67 11" xfId="7521"/>
    <cellStyle name="Comma 3 2 2 2 67 12" xfId="7522"/>
    <cellStyle name="Comma 3 2 2 2 67 13" xfId="7523"/>
    <cellStyle name="Comma 3 2 2 2 67 14" xfId="7524"/>
    <cellStyle name="Comma 3 2 2 2 67 15" xfId="7525"/>
    <cellStyle name="Comma 3 2 2 2 67 16" xfId="7526"/>
    <cellStyle name="Comma 3 2 2 2 67 17" xfId="7527"/>
    <cellStyle name="Comma 3 2 2 2 67 18" xfId="7528"/>
    <cellStyle name="Comma 3 2 2 2 67 19" xfId="7529"/>
    <cellStyle name="Comma 3 2 2 2 67 2" xfId="7530"/>
    <cellStyle name="Comma 3 2 2 2 67 20" xfId="7531"/>
    <cellStyle name="Comma 3 2 2 2 67 21" xfId="7532"/>
    <cellStyle name="Comma 3 2 2 2 67 22" xfId="7533"/>
    <cellStyle name="Comma 3 2 2 2 67 3" xfId="7534"/>
    <cellStyle name="Comma 3 2 2 2 67 4" xfId="7535"/>
    <cellStyle name="Comma 3 2 2 2 67 5" xfId="7536"/>
    <cellStyle name="Comma 3 2 2 2 67 6" xfId="7537"/>
    <cellStyle name="Comma 3 2 2 2 67 7" xfId="7538"/>
    <cellStyle name="Comma 3 2 2 2 67 8" xfId="7539"/>
    <cellStyle name="Comma 3 2 2 2 67 9" xfId="7540"/>
    <cellStyle name="Comma 3 2 2 2 68" xfId="7541"/>
    <cellStyle name="Comma 3 2 2 2 68 10" xfId="7542"/>
    <cellStyle name="Comma 3 2 2 2 68 11" xfId="7543"/>
    <cellStyle name="Comma 3 2 2 2 68 12" xfId="7544"/>
    <cellStyle name="Comma 3 2 2 2 68 13" xfId="7545"/>
    <cellStyle name="Comma 3 2 2 2 68 14" xfId="7546"/>
    <cellStyle name="Comma 3 2 2 2 68 15" xfId="7547"/>
    <cellStyle name="Comma 3 2 2 2 68 16" xfId="7548"/>
    <cellStyle name="Comma 3 2 2 2 68 17" xfId="7549"/>
    <cellStyle name="Comma 3 2 2 2 68 18" xfId="7550"/>
    <cellStyle name="Comma 3 2 2 2 68 19" xfId="7551"/>
    <cellStyle name="Comma 3 2 2 2 68 2" xfId="7552"/>
    <cellStyle name="Comma 3 2 2 2 68 20" xfId="7553"/>
    <cellStyle name="Comma 3 2 2 2 68 21" xfId="7554"/>
    <cellStyle name="Comma 3 2 2 2 68 22" xfId="7555"/>
    <cellStyle name="Comma 3 2 2 2 68 3" xfId="7556"/>
    <cellStyle name="Comma 3 2 2 2 68 4" xfId="7557"/>
    <cellStyle name="Comma 3 2 2 2 68 5" xfId="7558"/>
    <cellStyle name="Comma 3 2 2 2 68 6" xfId="7559"/>
    <cellStyle name="Comma 3 2 2 2 68 7" xfId="7560"/>
    <cellStyle name="Comma 3 2 2 2 68 8" xfId="7561"/>
    <cellStyle name="Comma 3 2 2 2 68 9" xfId="7562"/>
    <cellStyle name="Comma 3 2 2 2 69" xfId="7563"/>
    <cellStyle name="Comma 3 2 2 2 69 10" xfId="7564"/>
    <cellStyle name="Comma 3 2 2 2 69 11" xfId="7565"/>
    <cellStyle name="Comma 3 2 2 2 69 12" xfId="7566"/>
    <cellStyle name="Comma 3 2 2 2 69 13" xfId="7567"/>
    <cellStyle name="Comma 3 2 2 2 69 14" xfId="7568"/>
    <cellStyle name="Comma 3 2 2 2 69 15" xfId="7569"/>
    <cellStyle name="Comma 3 2 2 2 69 16" xfId="7570"/>
    <cellStyle name="Comma 3 2 2 2 69 17" xfId="7571"/>
    <cellStyle name="Comma 3 2 2 2 69 18" xfId="7572"/>
    <cellStyle name="Comma 3 2 2 2 69 19" xfId="7573"/>
    <cellStyle name="Comma 3 2 2 2 69 2" xfId="7574"/>
    <cellStyle name="Comma 3 2 2 2 69 20" xfId="7575"/>
    <cellStyle name="Comma 3 2 2 2 69 21" xfId="7576"/>
    <cellStyle name="Comma 3 2 2 2 69 22" xfId="7577"/>
    <cellStyle name="Comma 3 2 2 2 69 3" xfId="7578"/>
    <cellStyle name="Comma 3 2 2 2 69 4" xfId="7579"/>
    <cellStyle name="Comma 3 2 2 2 69 5" xfId="7580"/>
    <cellStyle name="Comma 3 2 2 2 69 6" xfId="7581"/>
    <cellStyle name="Comma 3 2 2 2 69 7" xfId="7582"/>
    <cellStyle name="Comma 3 2 2 2 69 8" xfId="7583"/>
    <cellStyle name="Comma 3 2 2 2 69 9" xfId="7584"/>
    <cellStyle name="Comma 3 2 2 2 7" xfId="7585"/>
    <cellStyle name="Comma 3 2 2 2 7 10" xfId="7586"/>
    <cellStyle name="Comma 3 2 2 2 7 11" xfId="7587"/>
    <cellStyle name="Comma 3 2 2 2 7 12" xfId="7588"/>
    <cellStyle name="Comma 3 2 2 2 7 13" xfId="7589"/>
    <cellStyle name="Comma 3 2 2 2 7 14" xfId="7590"/>
    <cellStyle name="Comma 3 2 2 2 7 15" xfId="7591"/>
    <cellStyle name="Comma 3 2 2 2 7 16" xfId="7592"/>
    <cellStyle name="Comma 3 2 2 2 7 17" xfId="7593"/>
    <cellStyle name="Comma 3 2 2 2 7 18" xfId="7594"/>
    <cellStyle name="Comma 3 2 2 2 7 19" xfId="7595"/>
    <cellStyle name="Comma 3 2 2 2 7 2" xfId="7596"/>
    <cellStyle name="Comma 3 2 2 2 7 20" xfId="7597"/>
    <cellStyle name="Comma 3 2 2 2 7 21" xfId="7598"/>
    <cellStyle name="Comma 3 2 2 2 7 22" xfId="7599"/>
    <cellStyle name="Comma 3 2 2 2 7 3" xfId="7600"/>
    <cellStyle name="Comma 3 2 2 2 7 4" xfId="7601"/>
    <cellStyle name="Comma 3 2 2 2 7 5" xfId="7602"/>
    <cellStyle name="Comma 3 2 2 2 7 6" xfId="7603"/>
    <cellStyle name="Comma 3 2 2 2 7 7" xfId="7604"/>
    <cellStyle name="Comma 3 2 2 2 7 8" xfId="7605"/>
    <cellStyle name="Comma 3 2 2 2 7 9" xfId="7606"/>
    <cellStyle name="Comma 3 2 2 2 70" xfId="7607"/>
    <cellStyle name="Comma 3 2 2 2 70 10" xfId="7608"/>
    <cellStyle name="Comma 3 2 2 2 70 11" xfId="7609"/>
    <cellStyle name="Comma 3 2 2 2 70 12" xfId="7610"/>
    <cellStyle name="Comma 3 2 2 2 70 13" xfId="7611"/>
    <cellStyle name="Comma 3 2 2 2 70 14" xfId="7612"/>
    <cellStyle name="Comma 3 2 2 2 70 15" xfId="7613"/>
    <cellStyle name="Comma 3 2 2 2 70 16" xfId="7614"/>
    <cellStyle name="Comma 3 2 2 2 70 17" xfId="7615"/>
    <cellStyle name="Comma 3 2 2 2 70 18" xfId="7616"/>
    <cellStyle name="Comma 3 2 2 2 70 19" xfId="7617"/>
    <cellStyle name="Comma 3 2 2 2 70 2" xfId="7618"/>
    <cellStyle name="Comma 3 2 2 2 70 20" xfId="7619"/>
    <cellStyle name="Comma 3 2 2 2 70 21" xfId="7620"/>
    <cellStyle name="Comma 3 2 2 2 70 22" xfId="7621"/>
    <cellStyle name="Comma 3 2 2 2 70 3" xfId="7622"/>
    <cellStyle name="Comma 3 2 2 2 70 4" xfId="7623"/>
    <cellStyle name="Comma 3 2 2 2 70 5" xfId="7624"/>
    <cellStyle name="Comma 3 2 2 2 70 6" xfId="7625"/>
    <cellStyle name="Comma 3 2 2 2 70 7" xfId="7626"/>
    <cellStyle name="Comma 3 2 2 2 70 8" xfId="7627"/>
    <cellStyle name="Comma 3 2 2 2 70 9" xfId="7628"/>
    <cellStyle name="Comma 3 2 2 2 71" xfId="7629"/>
    <cellStyle name="Comma 3 2 2 2 71 10" xfId="7630"/>
    <cellStyle name="Comma 3 2 2 2 71 11" xfId="7631"/>
    <cellStyle name="Comma 3 2 2 2 71 12" xfId="7632"/>
    <cellStyle name="Comma 3 2 2 2 71 13" xfId="7633"/>
    <cellStyle name="Comma 3 2 2 2 71 14" xfId="7634"/>
    <cellStyle name="Comma 3 2 2 2 71 15" xfId="7635"/>
    <cellStyle name="Comma 3 2 2 2 71 16" xfId="7636"/>
    <cellStyle name="Comma 3 2 2 2 71 17" xfId="7637"/>
    <cellStyle name="Comma 3 2 2 2 71 18" xfId="7638"/>
    <cellStyle name="Comma 3 2 2 2 71 19" xfId="7639"/>
    <cellStyle name="Comma 3 2 2 2 71 2" xfId="7640"/>
    <cellStyle name="Comma 3 2 2 2 71 20" xfId="7641"/>
    <cellStyle name="Comma 3 2 2 2 71 21" xfId="7642"/>
    <cellStyle name="Comma 3 2 2 2 71 22" xfId="7643"/>
    <cellStyle name="Comma 3 2 2 2 71 3" xfId="7644"/>
    <cellStyle name="Comma 3 2 2 2 71 4" xfId="7645"/>
    <cellStyle name="Comma 3 2 2 2 71 5" xfId="7646"/>
    <cellStyle name="Comma 3 2 2 2 71 6" xfId="7647"/>
    <cellStyle name="Comma 3 2 2 2 71 7" xfId="7648"/>
    <cellStyle name="Comma 3 2 2 2 71 8" xfId="7649"/>
    <cellStyle name="Comma 3 2 2 2 71 9" xfId="7650"/>
    <cellStyle name="Comma 3 2 2 2 72" xfId="7651"/>
    <cellStyle name="Comma 3 2 2 2 72 10" xfId="7652"/>
    <cellStyle name="Comma 3 2 2 2 72 11" xfId="7653"/>
    <cellStyle name="Comma 3 2 2 2 72 12" xfId="7654"/>
    <cellStyle name="Comma 3 2 2 2 72 13" xfId="7655"/>
    <cellStyle name="Comma 3 2 2 2 72 14" xfId="7656"/>
    <cellStyle name="Comma 3 2 2 2 72 15" xfId="7657"/>
    <cellStyle name="Comma 3 2 2 2 72 16" xfId="7658"/>
    <cellStyle name="Comma 3 2 2 2 72 17" xfId="7659"/>
    <cellStyle name="Comma 3 2 2 2 72 18" xfId="7660"/>
    <cellStyle name="Comma 3 2 2 2 72 19" xfId="7661"/>
    <cellStyle name="Comma 3 2 2 2 72 2" xfId="7662"/>
    <cellStyle name="Comma 3 2 2 2 72 20" xfId="7663"/>
    <cellStyle name="Comma 3 2 2 2 72 21" xfId="7664"/>
    <cellStyle name="Comma 3 2 2 2 72 22" xfId="7665"/>
    <cellStyle name="Comma 3 2 2 2 72 3" xfId="7666"/>
    <cellStyle name="Comma 3 2 2 2 72 4" xfId="7667"/>
    <cellStyle name="Comma 3 2 2 2 72 5" xfId="7668"/>
    <cellStyle name="Comma 3 2 2 2 72 6" xfId="7669"/>
    <cellStyle name="Comma 3 2 2 2 72 7" xfId="7670"/>
    <cellStyle name="Comma 3 2 2 2 72 8" xfId="7671"/>
    <cellStyle name="Comma 3 2 2 2 72 9" xfId="7672"/>
    <cellStyle name="Comma 3 2 2 2 73" xfId="7673"/>
    <cellStyle name="Comma 3 2 2 2 73 10" xfId="7674"/>
    <cellStyle name="Comma 3 2 2 2 73 11" xfId="7675"/>
    <cellStyle name="Comma 3 2 2 2 73 12" xfId="7676"/>
    <cellStyle name="Comma 3 2 2 2 73 13" xfId="7677"/>
    <cellStyle name="Comma 3 2 2 2 73 14" xfId="7678"/>
    <cellStyle name="Comma 3 2 2 2 73 15" xfId="7679"/>
    <cellStyle name="Comma 3 2 2 2 73 16" xfId="7680"/>
    <cellStyle name="Comma 3 2 2 2 73 17" xfId="7681"/>
    <cellStyle name="Comma 3 2 2 2 73 18" xfId="7682"/>
    <cellStyle name="Comma 3 2 2 2 73 19" xfId="7683"/>
    <cellStyle name="Comma 3 2 2 2 73 2" xfId="7684"/>
    <cellStyle name="Comma 3 2 2 2 73 20" xfId="7685"/>
    <cellStyle name="Comma 3 2 2 2 73 21" xfId="7686"/>
    <cellStyle name="Comma 3 2 2 2 73 22" xfId="7687"/>
    <cellStyle name="Comma 3 2 2 2 73 3" xfId="7688"/>
    <cellStyle name="Comma 3 2 2 2 73 4" xfId="7689"/>
    <cellStyle name="Comma 3 2 2 2 73 5" xfId="7690"/>
    <cellStyle name="Comma 3 2 2 2 73 6" xfId="7691"/>
    <cellStyle name="Comma 3 2 2 2 73 7" xfId="7692"/>
    <cellStyle name="Comma 3 2 2 2 73 8" xfId="7693"/>
    <cellStyle name="Comma 3 2 2 2 73 9" xfId="7694"/>
    <cellStyle name="Comma 3 2 2 2 74" xfId="7695"/>
    <cellStyle name="Comma 3 2 2 2 74 10" xfId="7696"/>
    <cellStyle name="Comma 3 2 2 2 74 11" xfId="7697"/>
    <cellStyle name="Comma 3 2 2 2 74 12" xfId="7698"/>
    <cellStyle name="Comma 3 2 2 2 74 13" xfId="7699"/>
    <cellStyle name="Comma 3 2 2 2 74 14" xfId="7700"/>
    <cellStyle name="Comma 3 2 2 2 74 15" xfId="7701"/>
    <cellStyle name="Comma 3 2 2 2 74 16" xfId="7702"/>
    <cellStyle name="Comma 3 2 2 2 74 17" xfId="7703"/>
    <cellStyle name="Comma 3 2 2 2 74 18" xfId="7704"/>
    <cellStyle name="Comma 3 2 2 2 74 19" xfId="7705"/>
    <cellStyle name="Comma 3 2 2 2 74 2" xfId="7706"/>
    <cellStyle name="Comma 3 2 2 2 74 20" xfId="7707"/>
    <cellStyle name="Comma 3 2 2 2 74 21" xfId="7708"/>
    <cellStyle name="Comma 3 2 2 2 74 22" xfId="7709"/>
    <cellStyle name="Comma 3 2 2 2 74 3" xfId="7710"/>
    <cellStyle name="Comma 3 2 2 2 74 4" xfId="7711"/>
    <cellStyle name="Comma 3 2 2 2 74 5" xfId="7712"/>
    <cellStyle name="Comma 3 2 2 2 74 6" xfId="7713"/>
    <cellStyle name="Comma 3 2 2 2 74 7" xfId="7714"/>
    <cellStyle name="Comma 3 2 2 2 74 8" xfId="7715"/>
    <cellStyle name="Comma 3 2 2 2 74 9" xfId="7716"/>
    <cellStyle name="Comma 3 2 2 2 75" xfId="7717"/>
    <cellStyle name="Comma 3 2 2 2 75 10" xfId="7718"/>
    <cellStyle name="Comma 3 2 2 2 75 11" xfId="7719"/>
    <cellStyle name="Comma 3 2 2 2 75 12" xfId="7720"/>
    <cellStyle name="Comma 3 2 2 2 75 13" xfId="7721"/>
    <cellStyle name="Comma 3 2 2 2 75 14" xfId="7722"/>
    <cellStyle name="Comma 3 2 2 2 75 15" xfId="7723"/>
    <cellStyle name="Comma 3 2 2 2 75 16" xfId="7724"/>
    <cellStyle name="Comma 3 2 2 2 75 17" xfId="7725"/>
    <cellStyle name="Comma 3 2 2 2 75 18" xfId="7726"/>
    <cellStyle name="Comma 3 2 2 2 75 19" xfId="7727"/>
    <cellStyle name="Comma 3 2 2 2 75 2" xfId="7728"/>
    <cellStyle name="Comma 3 2 2 2 75 20" xfId="7729"/>
    <cellStyle name="Comma 3 2 2 2 75 21" xfId="7730"/>
    <cellStyle name="Comma 3 2 2 2 75 22" xfId="7731"/>
    <cellStyle name="Comma 3 2 2 2 75 3" xfId="7732"/>
    <cellStyle name="Comma 3 2 2 2 75 4" xfId="7733"/>
    <cellStyle name="Comma 3 2 2 2 75 5" xfId="7734"/>
    <cellStyle name="Comma 3 2 2 2 75 6" xfId="7735"/>
    <cellStyle name="Comma 3 2 2 2 75 7" xfId="7736"/>
    <cellStyle name="Comma 3 2 2 2 75 8" xfId="7737"/>
    <cellStyle name="Comma 3 2 2 2 75 9" xfId="7738"/>
    <cellStyle name="Comma 3 2 2 2 76" xfId="7739"/>
    <cellStyle name="Comma 3 2 2 2 76 10" xfId="7740"/>
    <cellStyle name="Comma 3 2 2 2 76 11" xfId="7741"/>
    <cellStyle name="Comma 3 2 2 2 76 12" xfId="7742"/>
    <cellStyle name="Comma 3 2 2 2 76 13" xfId="7743"/>
    <cellStyle name="Comma 3 2 2 2 76 14" xfId="7744"/>
    <cellStyle name="Comma 3 2 2 2 76 15" xfId="7745"/>
    <cellStyle name="Comma 3 2 2 2 76 16" xfId="7746"/>
    <cellStyle name="Comma 3 2 2 2 76 17" xfId="7747"/>
    <cellStyle name="Comma 3 2 2 2 76 18" xfId="7748"/>
    <cellStyle name="Comma 3 2 2 2 76 19" xfId="7749"/>
    <cellStyle name="Comma 3 2 2 2 76 2" xfId="7750"/>
    <cellStyle name="Comma 3 2 2 2 76 20" xfId="7751"/>
    <cellStyle name="Comma 3 2 2 2 76 21" xfId="7752"/>
    <cellStyle name="Comma 3 2 2 2 76 22" xfId="7753"/>
    <cellStyle name="Comma 3 2 2 2 76 3" xfId="7754"/>
    <cellStyle name="Comma 3 2 2 2 76 4" xfId="7755"/>
    <cellStyle name="Comma 3 2 2 2 76 5" xfId="7756"/>
    <cellStyle name="Comma 3 2 2 2 76 6" xfId="7757"/>
    <cellStyle name="Comma 3 2 2 2 76 7" xfId="7758"/>
    <cellStyle name="Comma 3 2 2 2 76 8" xfId="7759"/>
    <cellStyle name="Comma 3 2 2 2 76 9" xfId="7760"/>
    <cellStyle name="Comma 3 2 2 2 77" xfId="7761"/>
    <cellStyle name="Comma 3 2 2 2 77 10" xfId="7762"/>
    <cellStyle name="Comma 3 2 2 2 77 11" xfId="7763"/>
    <cellStyle name="Comma 3 2 2 2 77 12" xfId="7764"/>
    <cellStyle name="Comma 3 2 2 2 77 13" xfId="7765"/>
    <cellStyle name="Comma 3 2 2 2 77 14" xfId="7766"/>
    <cellStyle name="Comma 3 2 2 2 77 15" xfId="7767"/>
    <cellStyle name="Comma 3 2 2 2 77 16" xfId="7768"/>
    <cellStyle name="Comma 3 2 2 2 77 17" xfId="7769"/>
    <cellStyle name="Comma 3 2 2 2 77 18" xfId="7770"/>
    <cellStyle name="Comma 3 2 2 2 77 19" xfId="7771"/>
    <cellStyle name="Comma 3 2 2 2 77 2" xfId="7772"/>
    <cellStyle name="Comma 3 2 2 2 77 20" xfId="7773"/>
    <cellStyle name="Comma 3 2 2 2 77 21" xfId="7774"/>
    <cellStyle name="Comma 3 2 2 2 77 22" xfId="7775"/>
    <cellStyle name="Comma 3 2 2 2 77 3" xfId="7776"/>
    <cellStyle name="Comma 3 2 2 2 77 4" xfId="7777"/>
    <cellStyle name="Comma 3 2 2 2 77 5" xfId="7778"/>
    <cellStyle name="Comma 3 2 2 2 77 6" xfId="7779"/>
    <cellStyle name="Comma 3 2 2 2 77 7" xfId="7780"/>
    <cellStyle name="Comma 3 2 2 2 77 8" xfId="7781"/>
    <cellStyle name="Comma 3 2 2 2 77 9" xfId="7782"/>
    <cellStyle name="Comma 3 2 2 2 78" xfId="7783"/>
    <cellStyle name="Comma 3 2 2 2 78 10" xfId="7784"/>
    <cellStyle name="Comma 3 2 2 2 78 11" xfId="7785"/>
    <cellStyle name="Comma 3 2 2 2 78 12" xfId="7786"/>
    <cellStyle name="Comma 3 2 2 2 78 13" xfId="7787"/>
    <cellStyle name="Comma 3 2 2 2 78 14" xfId="7788"/>
    <cellStyle name="Comma 3 2 2 2 78 15" xfId="7789"/>
    <cellStyle name="Comma 3 2 2 2 78 16" xfId="7790"/>
    <cellStyle name="Comma 3 2 2 2 78 17" xfId="7791"/>
    <cellStyle name="Comma 3 2 2 2 78 18" xfId="7792"/>
    <cellStyle name="Comma 3 2 2 2 78 19" xfId="7793"/>
    <cellStyle name="Comma 3 2 2 2 78 2" xfId="7794"/>
    <cellStyle name="Comma 3 2 2 2 78 20" xfId="7795"/>
    <cellStyle name="Comma 3 2 2 2 78 21" xfId="7796"/>
    <cellStyle name="Comma 3 2 2 2 78 22" xfId="7797"/>
    <cellStyle name="Comma 3 2 2 2 78 3" xfId="7798"/>
    <cellStyle name="Comma 3 2 2 2 78 4" xfId="7799"/>
    <cellStyle name="Comma 3 2 2 2 78 5" xfId="7800"/>
    <cellStyle name="Comma 3 2 2 2 78 6" xfId="7801"/>
    <cellStyle name="Comma 3 2 2 2 78 7" xfId="7802"/>
    <cellStyle name="Comma 3 2 2 2 78 8" xfId="7803"/>
    <cellStyle name="Comma 3 2 2 2 78 9" xfId="7804"/>
    <cellStyle name="Comma 3 2 2 2 79" xfId="7805"/>
    <cellStyle name="Comma 3 2 2 2 79 10" xfId="7806"/>
    <cellStyle name="Comma 3 2 2 2 79 11" xfId="7807"/>
    <cellStyle name="Comma 3 2 2 2 79 12" xfId="7808"/>
    <cellStyle name="Comma 3 2 2 2 79 13" xfId="7809"/>
    <cellStyle name="Comma 3 2 2 2 79 14" xfId="7810"/>
    <cellStyle name="Comma 3 2 2 2 79 15" xfId="7811"/>
    <cellStyle name="Comma 3 2 2 2 79 16" xfId="7812"/>
    <cellStyle name="Comma 3 2 2 2 79 17" xfId="7813"/>
    <cellStyle name="Comma 3 2 2 2 79 18" xfId="7814"/>
    <cellStyle name="Comma 3 2 2 2 79 19" xfId="7815"/>
    <cellStyle name="Comma 3 2 2 2 79 2" xfId="7816"/>
    <cellStyle name="Comma 3 2 2 2 79 20" xfId="7817"/>
    <cellStyle name="Comma 3 2 2 2 79 21" xfId="7818"/>
    <cellStyle name="Comma 3 2 2 2 79 22" xfId="7819"/>
    <cellStyle name="Comma 3 2 2 2 79 3" xfId="7820"/>
    <cellStyle name="Comma 3 2 2 2 79 4" xfId="7821"/>
    <cellStyle name="Comma 3 2 2 2 79 5" xfId="7822"/>
    <cellStyle name="Comma 3 2 2 2 79 6" xfId="7823"/>
    <cellStyle name="Comma 3 2 2 2 79 7" xfId="7824"/>
    <cellStyle name="Comma 3 2 2 2 79 8" xfId="7825"/>
    <cellStyle name="Comma 3 2 2 2 79 9" xfId="7826"/>
    <cellStyle name="Comma 3 2 2 2 8" xfId="7827"/>
    <cellStyle name="Comma 3 2 2 2 8 10" xfId="7828"/>
    <cellStyle name="Comma 3 2 2 2 8 11" xfId="7829"/>
    <cellStyle name="Comma 3 2 2 2 8 12" xfId="7830"/>
    <cellStyle name="Comma 3 2 2 2 8 13" xfId="7831"/>
    <cellStyle name="Comma 3 2 2 2 8 14" xfId="7832"/>
    <cellStyle name="Comma 3 2 2 2 8 15" xfId="7833"/>
    <cellStyle name="Comma 3 2 2 2 8 16" xfId="7834"/>
    <cellStyle name="Comma 3 2 2 2 8 17" xfId="7835"/>
    <cellStyle name="Comma 3 2 2 2 8 18" xfId="7836"/>
    <cellStyle name="Comma 3 2 2 2 8 19" xfId="7837"/>
    <cellStyle name="Comma 3 2 2 2 8 2" xfId="7838"/>
    <cellStyle name="Comma 3 2 2 2 8 20" xfId="7839"/>
    <cellStyle name="Comma 3 2 2 2 8 21" xfId="7840"/>
    <cellStyle name="Comma 3 2 2 2 8 22" xfId="7841"/>
    <cellStyle name="Comma 3 2 2 2 8 3" xfId="7842"/>
    <cellStyle name="Comma 3 2 2 2 8 4" xfId="7843"/>
    <cellStyle name="Comma 3 2 2 2 8 5" xfId="7844"/>
    <cellStyle name="Comma 3 2 2 2 8 6" xfId="7845"/>
    <cellStyle name="Comma 3 2 2 2 8 7" xfId="7846"/>
    <cellStyle name="Comma 3 2 2 2 8 8" xfId="7847"/>
    <cellStyle name="Comma 3 2 2 2 8 9" xfId="7848"/>
    <cellStyle name="Comma 3 2 2 2 80" xfId="7849"/>
    <cellStyle name="Comma 3 2 2 2 80 10" xfId="7850"/>
    <cellStyle name="Comma 3 2 2 2 80 11" xfId="7851"/>
    <cellStyle name="Comma 3 2 2 2 80 12" xfId="7852"/>
    <cellStyle name="Comma 3 2 2 2 80 13" xfId="7853"/>
    <cellStyle name="Comma 3 2 2 2 80 14" xfId="7854"/>
    <cellStyle name="Comma 3 2 2 2 80 15" xfId="7855"/>
    <cellStyle name="Comma 3 2 2 2 80 16" xfId="7856"/>
    <cellStyle name="Comma 3 2 2 2 80 17" xfId="7857"/>
    <cellStyle name="Comma 3 2 2 2 80 18" xfId="7858"/>
    <cellStyle name="Comma 3 2 2 2 80 19" xfId="7859"/>
    <cellStyle name="Comma 3 2 2 2 80 2" xfId="7860"/>
    <cellStyle name="Comma 3 2 2 2 80 20" xfId="7861"/>
    <cellStyle name="Comma 3 2 2 2 80 21" xfId="7862"/>
    <cellStyle name="Comma 3 2 2 2 80 22" xfId="7863"/>
    <cellStyle name="Comma 3 2 2 2 80 3" xfId="7864"/>
    <cellStyle name="Comma 3 2 2 2 80 4" xfId="7865"/>
    <cellStyle name="Comma 3 2 2 2 80 5" xfId="7866"/>
    <cellStyle name="Comma 3 2 2 2 80 6" xfId="7867"/>
    <cellStyle name="Comma 3 2 2 2 80 7" xfId="7868"/>
    <cellStyle name="Comma 3 2 2 2 80 8" xfId="7869"/>
    <cellStyle name="Comma 3 2 2 2 80 9" xfId="7870"/>
    <cellStyle name="Comma 3 2 2 2 81" xfId="7871"/>
    <cellStyle name="Comma 3 2 2 2 81 2" xfId="7872"/>
    <cellStyle name="Comma 3 2 2 2 81 2 10" xfId="7873"/>
    <cellStyle name="Comma 3 2 2 2 81 2 11" xfId="7874"/>
    <cellStyle name="Comma 3 2 2 2 81 2 12" xfId="7875"/>
    <cellStyle name="Comma 3 2 2 2 81 2 13" xfId="7876"/>
    <cellStyle name="Comma 3 2 2 2 81 2 14" xfId="7877"/>
    <cellStyle name="Comma 3 2 2 2 81 2 15" xfId="7878"/>
    <cellStyle name="Comma 3 2 2 2 81 2 16" xfId="7879"/>
    <cellStyle name="Comma 3 2 2 2 81 2 17" xfId="7880"/>
    <cellStyle name="Comma 3 2 2 2 81 2 18" xfId="7881"/>
    <cellStyle name="Comma 3 2 2 2 81 2 19" xfId="7882"/>
    <cellStyle name="Comma 3 2 2 2 81 2 2" xfId="7883"/>
    <cellStyle name="Comma 3 2 2 2 81 2 20" xfId="7884"/>
    <cellStyle name="Comma 3 2 2 2 81 2 21" xfId="7885"/>
    <cellStyle name="Comma 3 2 2 2 81 2 22" xfId="7886"/>
    <cellStyle name="Comma 3 2 2 2 81 2 3" xfId="7887"/>
    <cellStyle name="Comma 3 2 2 2 81 2 4" xfId="7888"/>
    <cellStyle name="Comma 3 2 2 2 81 2 5" xfId="7889"/>
    <cellStyle name="Comma 3 2 2 2 81 2 6" xfId="7890"/>
    <cellStyle name="Comma 3 2 2 2 81 2 7" xfId="7891"/>
    <cellStyle name="Comma 3 2 2 2 81 2 8" xfId="7892"/>
    <cellStyle name="Comma 3 2 2 2 81 2 9" xfId="7893"/>
    <cellStyle name="Comma 3 2 2 2 81 3" xfId="7894"/>
    <cellStyle name="Comma 3 2 2 2 81 3 10" xfId="7895"/>
    <cellStyle name="Comma 3 2 2 2 81 3 11" xfId="7896"/>
    <cellStyle name="Comma 3 2 2 2 81 3 12" xfId="7897"/>
    <cellStyle name="Comma 3 2 2 2 81 3 13" xfId="7898"/>
    <cellStyle name="Comma 3 2 2 2 81 3 14" xfId="7899"/>
    <cellStyle name="Comma 3 2 2 2 81 3 15" xfId="7900"/>
    <cellStyle name="Comma 3 2 2 2 81 3 16" xfId="7901"/>
    <cellStyle name="Comma 3 2 2 2 81 3 17" xfId="7902"/>
    <cellStyle name="Comma 3 2 2 2 81 3 18" xfId="7903"/>
    <cellStyle name="Comma 3 2 2 2 81 3 19" xfId="7904"/>
    <cellStyle name="Comma 3 2 2 2 81 3 2" xfId="7905"/>
    <cellStyle name="Comma 3 2 2 2 81 3 20" xfId="7906"/>
    <cellStyle name="Comma 3 2 2 2 81 3 21" xfId="7907"/>
    <cellStyle name="Comma 3 2 2 2 81 3 22" xfId="7908"/>
    <cellStyle name="Comma 3 2 2 2 81 3 3" xfId="7909"/>
    <cellStyle name="Comma 3 2 2 2 81 3 4" xfId="7910"/>
    <cellStyle name="Comma 3 2 2 2 81 3 5" xfId="7911"/>
    <cellStyle name="Comma 3 2 2 2 81 3 6" xfId="7912"/>
    <cellStyle name="Comma 3 2 2 2 81 3 7" xfId="7913"/>
    <cellStyle name="Comma 3 2 2 2 81 3 8" xfId="7914"/>
    <cellStyle name="Comma 3 2 2 2 81 3 9" xfId="7915"/>
    <cellStyle name="Comma 3 2 2 2 82" xfId="7916"/>
    <cellStyle name="Comma 3 2 2 2 82 2" xfId="7917"/>
    <cellStyle name="Comma 3 2 2 2 83" xfId="7918"/>
    <cellStyle name="Comma 3 2 2 2 84" xfId="7919"/>
    <cellStyle name="Comma 3 2 2 2 85" xfId="7920"/>
    <cellStyle name="Comma 3 2 2 2 86" xfId="7921"/>
    <cellStyle name="Comma 3 2 2 2 87" xfId="7922"/>
    <cellStyle name="Comma 3 2 2 2 88" xfId="7923"/>
    <cellStyle name="Comma 3 2 2 2 89" xfId="7924"/>
    <cellStyle name="Comma 3 2 2 2 9" xfId="7925"/>
    <cellStyle name="Comma 3 2 2 2 9 10" xfId="7926"/>
    <cellStyle name="Comma 3 2 2 2 9 11" xfId="7927"/>
    <cellStyle name="Comma 3 2 2 2 9 12" xfId="7928"/>
    <cellStyle name="Comma 3 2 2 2 9 13" xfId="7929"/>
    <cellStyle name="Comma 3 2 2 2 9 14" xfId="7930"/>
    <cellStyle name="Comma 3 2 2 2 9 15" xfId="7931"/>
    <cellStyle name="Comma 3 2 2 2 9 16" xfId="7932"/>
    <cellStyle name="Comma 3 2 2 2 9 17" xfId="7933"/>
    <cellStyle name="Comma 3 2 2 2 9 18" xfId="7934"/>
    <cellStyle name="Comma 3 2 2 2 9 19" xfId="7935"/>
    <cellStyle name="Comma 3 2 2 2 9 2" xfId="7936"/>
    <cellStyle name="Comma 3 2 2 2 9 20" xfId="7937"/>
    <cellStyle name="Comma 3 2 2 2 9 21" xfId="7938"/>
    <cellStyle name="Comma 3 2 2 2 9 22" xfId="7939"/>
    <cellStyle name="Comma 3 2 2 2 9 3" xfId="7940"/>
    <cellStyle name="Comma 3 2 2 2 9 4" xfId="7941"/>
    <cellStyle name="Comma 3 2 2 2 9 5" xfId="7942"/>
    <cellStyle name="Comma 3 2 2 2 9 6" xfId="7943"/>
    <cellStyle name="Comma 3 2 2 2 9 7" xfId="7944"/>
    <cellStyle name="Comma 3 2 2 2 9 8" xfId="7945"/>
    <cellStyle name="Comma 3 2 2 2 9 9" xfId="7946"/>
    <cellStyle name="Comma 3 2 2 2 90" xfId="7947"/>
    <cellStyle name="Comma 3 2 2 2 91" xfId="7948"/>
    <cellStyle name="Comma 3 2 2 2 92" xfId="7949"/>
    <cellStyle name="Comma 3 2 2 2 93" xfId="7950"/>
    <cellStyle name="Comma 3 2 2 2 94" xfId="7951"/>
    <cellStyle name="Comma 3 2 2 2 95" xfId="7952"/>
    <cellStyle name="Comma 3 2 2 2 96" xfId="7953"/>
    <cellStyle name="Comma 3 2 2 2 97" xfId="7954"/>
    <cellStyle name="Comma 3 2 2 2 98" xfId="7955"/>
    <cellStyle name="Comma 3 2 2 2 99" xfId="7956"/>
    <cellStyle name="Comma 3 2 2 20" xfId="7957"/>
    <cellStyle name="Comma 3 2 2 21" xfId="7958"/>
    <cellStyle name="Comma 3 2 2 22" xfId="7959"/>
    <cellStyle name="Comma 3 2 2 23" xfId="7960"/>
    <cellStyle name="Comma 3 2 2 24" xfId="7961"/>
    <cellStyle name="Comma 3 2 2 25" xfId="7962"/>
    <cellStyle name="Comma 3 2 2 26" xfId="7963"/>
    <cellStyle name="Comma 3 2 2 27" xfId="7964"/>
    <cellStyle name="Comma 3 2 2 28" xfId="7965"/>
    <cellStyle name="Comma 3 2 2 29" xfId="7966"/>
    <cellStyle name="Comma 3 2 2 3" xfId="199"/>
    <cellStyle name="Comma 3 2 2 3 10" xfId="7967"/>
    <cellStyle name="Comma 3 2 2 3 11" xfId="7968"/>
    <cellStyle name="Comma 3 2 2 3 12" xfId="7969"/>
    <cellStyle name="Comma 3 2 2 3 13" xfId="7970"/>
    <cellStyle name="Comma 3 2 2 3 14" xfId="7971"/>
    <cellStyle name="Comma 3 2 2 3 15" xfId="7972"/>
    <cellStyle name="Comma 3 2 2 3 16" xfId="7973"/>
    <cellStyle name="Comma 3 2 2 3 17" xfId="7974"/>
    <cellStyle name="Comma 3 2 2 3 18" xfId="7975"/>
    <cellStyle name="Comma 3 2 2 3 19" xfId="7976"/>
    <cellStyle name="Comma 3 2 2 3 2" xfId="7977"/>
    <cellStyle name="Comma 3 2 2 3 20" xfId="7978"/>
    <cellStyle name="Comma 3 2 2 3 21" xfId="7979"/>
    <cellStyle name="Comma 3 2 2 3 22" xfId="7980"/>
    <cellStyle name="Comma 3 2 2 3 3" xfId="7981"/>
    <cellStyle name="Comma 3 2 2 3 4" xfId="7982"/>
    <cellStyle name="Comma 3 2 2 3 5" xfId="7983"/>
    <cellStyle name="Comma 3 2 2 3 6" xfId="7984"/>
    <cellStyle name="Comma 3 2 2 3 7" xfId="7985"/>
    <cellStyle name="Comma 3 2 2 3 8" xfId="7986"/>
    <cellStyle name="Comma 3 2 2 3 9" xfId="7987"/>
    <cellStyle name="Comma 3 2 2 30" xfId="7988"/>
    <cellStyle name="Comma 3 2 2 31" xfId="7989"/>
    <cellStyle name="Comma 3 2 2 32" xfId="7990"/>
    <cellStyle name="Comma 3 2 2 33" xfId="7991"/>
    <cellStyle name="Comma 3 2 2 34" xfId="7992"/>
    <cellStyle name="Comma 3 2 2 34 2" xfId="7993"/>
    <cellStyle name="Comma 3 2 2 35" xfId="7994"/>
    <cellStyle name="Comma 3 2 2 36" xfId="7995"/>
    <cellStyle name="Comma 3 2 2 37" xfId="7996"/>
    <cellStyle name="Comma 3 2 2 38" xfId="7997"/>
    <cellStyle name="Comma 3 2 2 39" xfId="7998"/>
    <cellStyle name="Comma 3 2 2 4" xfId="200"/>
    <cellStyle name="Comma 3 2 2 4 10" xfId="7999"/>
    <cellStyle name="Comma 3 2 2 4 11" xfId="8000"/>
    <cellStyle name="Comma 3 2 2 4 12" xfId="8001"/>
    <cellStyle name="Comma 3 2 2 4 13" xfId="8002"/>
    <cellStyle name="Comma 3 2 2 4 14" xfId="8003"/>
    <cellStyle name="Comma 3 2 2 4 15" xfId="8004"/>
    <cellStyle name="Comma 3 2 2 4 16" xfId="8005"/>
    <cellStyle name="Comma 3 2 2 4 17" xfId="8006"/>
    <cellStyle name="Comma 3 2 2 4 18" xfId="8007"/>
    <cellStyle name="Comma 3 2 2 4 19" xfId="8008"/>
    <cellStyle name="Comma 3 2 2 4 2" xfId="374"/>
    <cellStyle name="Comma 3 2 2 4 20" xfId="8009"/>
    <cellStyle name="Comma 3 2 2 4 21" xfId="8010"/>
    <cellStyle name="Comma 3 2 2 4 22" xfId="8011"/>
    <cellStyle name="Comma 3 2 2 4 3" xfId="8012"/>
    <cellStyle name="Comma 3 2 2 4 4" xfId="8013"/>
    <cellStyle name="Comma 3 2 2 4 5" xfId="8014"/>
    <cellStyle name="Comma 3 2 2 4 6" xfId="8015"/>
    <cellStyle name="Comma 3 2 2 4 7" xfId="8016"/>
    <cellStyle name="Comma 3 2 2 4 8" xfId="8017"/>
    <cellStyle name="Comma 3 2 2 4 9" xfId="8018"/>
    <cellStyle name="Comma 3 2 2 40" xfId="8019"/>
    <cellStyle name="Comma 3 2 2 41" xfId="8020"/>
    <cellStyle name="Comma 3 2 2 42" xfId="8021"/>
    <cellStyle name="Comma 3 2 2 43" xfId="8022"/>
    <cellStyle name="Comma 3 2 2 44" xfId="8023"/>
    <cellStyle name="Comma 3 2 2 44 10" xfId="8024"/>
    <cellStyle name="Comma 3 2 2 44 11" xfId="8025"/>
    <cellStyle name="Comma 3 2 2 44 12" xfId="8026"/>
    <cellStyle name="Comma 3 2 2 44 13" xfId="8027"/>
    <cellStyle name="Comma 3 2 2 44 14" xfId="8028"/>
    <cellStyle name="Comma 3 2 2 44 15" xfId="8029"/>
    <cellStyle name="Comma 3 2 2 44 16" xfId="8030"/>
    <cellStyle name="Comma 3 2 2 44 17" xfId="8031"/>
    <cellStyle name="Comma 3 2 2 44 18" xfId="8032"/>
    <cellStyle name="Comma 3 2 2 44 19" xfId="8033"/>
    <cellStyle name="Comma 3 2 2 44 2" xfId="8034"/>
    <cellStyle name="Comma 3 2 2 44 20" xfId="8035"/>
    <cellStyle name="Comma 3 2 2 44 21" xfId="8036"/>
    <cellStyle name="Comma 3 2 2 44 22" xfId="8037"/>
    <cellStyle name="Comma 3 2 2 44 3" xfId="8038"/>
    <cellStyle name="Comma 3 2 2 44 4" xfId="8039"/>
    <cellStyle name="Comma 3 2 2 44 5" xfId="8040"/>
    <cellStyle name="Comma 3 2 2 44 6" xfId="8041"/>
    <cellStyle name="Comma 3 2 2 44 7" xfId="8042"/>
    <cellStyle name="Comma 3 2 2 44 8" xfId="8043"/>
    <cellStyle name="Comma 3 2 2 44 9" xfId="8044"/>
    <cellStyle name="Comma 3 2 2 45" xfId="8045"/>
    <cellStyle name="Comma 3 2 2 45 2" xfId="8046"/>
    <cellStyle name="Comma 3 2 2 45 2 2" xfId="8047"/>
    <cellStyle name="Comma 3 2 2 45 2 2 2" xfId="8048"/>
    <cellStyle name="Comma 3 2 2 45 2 2 2 2" xfId="8049"/>
    <cellStyle name="Comma 3 2 2 45 2 2 3" xfId="8050"/>
    <cellStyle name="Comma 3 2 2 45 2 3" xfId="8051"/>
    <cellStyle name="Comma 3 2 2 45 2 3 2" xfId="8052"/>
    <cellStyle name="Comma 3 2 2 45 3" xfId="8053"/>
    <cellStyle name="Comma 3 2 2 45 3 2" xfId="8054"/>
    <cellStyle name="Comma 3 2 2 45 4" xfId="8055"/>
    <cellStyle name="Comma 3 2 2 46" xfId="8056"/>
    <cellStyle name="Comma 3 2 2 47" xfId="8057"/>
    <cellStyle name="Comma 3 2 2 48" xfId="8058"/>
    <cellStyle name="Comma 3 2 2 49" xfId="8059"/>
    <cellStyle name="Comma 3 2 2 5" xfId="375"/>
    <cellStyle name="Comma 3 2 2 5 10" xfId="8060"/>
    <cellStyle name="Comma 3 2 2 5 11" xfId="8061"/>
    <cellStyle name="Comma 3 2 2 5 2" xfId="8062"/>
    <cellStyle name="Comma 3 2 2 5 2 10" xfId="8063"/>
    <cellStyle name="Comma 3 2 2 5 2 11" xfId="8064"/>
    <cellStyle name="Comma 3 2 2 5 2 2" xfId="8065"/>
    <cellStyle name="Comma 3 2 2 5 2 2 2" xfId="8066"/>
    <cellStyle name="Comma 3 2 2 5 2 3" xfId="8067"/>
    <cellStyle name="Comma 3 2 2 5 2 4" xfId="8068"/>
    <cellStyle name="Comma 3 2 2 5 2 5" xfId="8069"/>
    <cellStyle name="Comma 3 2 2 5 2 6" xfId="8070"/>
    <cellStyle name="Comma 3 2 2 5 2 7" xfId="8071"/>
    <cellStyle name="Comma 3 2 2 5 2 8" xfId="8072"/>
    <cellStyle name="Comma 3 2 2 5 2 9" xfId="8073"/>
    <cellStyle name="Comma 3 2 2 5 3" xfId="8074"/>
    <cellStyle name="Comma 3 2 2 5 3 2" xfId="8075"/>
    <cellStyle name="Comma 3 2 2 5 4" xfId="8076"/>
    <cellStyle name="Comma 3 2 2 5 5" xfId="8077"/>
    <cellStyle name="Comma 3 2 2 5 6" xfId="8078"/>
    <cellStyle name="Comma 3 2 2 5 7" xfId="8079"/>
    <cellStyle name="Comma 3 2 2 5 8" xfId="8080"/>
    <cellStyle name="Comma 3 2 2 5 9" xfId="8081"/>
    <cellStyle name="Comma 3 2 2 50" xfId="8082"/>
    <cellStyle name="Comma 3 2 2 51" xfId="8083"/>
    <cellStyle name="Comma 3 2 2 52" xfId="8084"/>
    <cellStyle name="Comma 3 2 2 53" xfId="8085"/>
    <cellStyle name="Comma 3 2 2 54" xfId="8086"/>
    <cellStyle name="Comma 3 2 2 55" xfId="8087"/>
    <cellStyle name="Comma 3 2 2 56" xfId="8088"/>
    <cellStyle name="Comma 3 2 2 57" xfId="8089"/>
    <cellStyle name="Comma 3 2 2 58" xfId="8090"/>
    <cellStyle name="Comma 3 2 2 59" xfId="8091"/>
    <cellStyle name="Comma 3 2 2 6" xfId="376"/>
    <cellStyle name="Comma 3 2 2 60" xfId="8092"/>
    <cellStyle name="Comma 3 2 2 61" xfId="8093"/>
    <cellStyle name="Comma 3 2 2 62" xfId="8094"/>
    <cellStyle name="Comma 3 2 2 63" xfId="8095"/>
    <cellStyle name="Comma 3 2 2 64" xfId="8096"/>
    <cellStyle name="Comma 3 2 2 65" xfId="8097"/>
    <cellStyle name="Comma 3 2 2 66" xfId="8098"/>
    <cellStyle name="Comma 3 2 2 67" xfId="8099"/>
    <cellStyle name="Comma 3 2 2 68" xfId="8100"/>
    <cellStyle name="Comma 3 2 2 69" xfId="8101"/>
    <cellStyle name="Comma 3 2 2 7" xfId="8102"/>
    <cellStyle name="Comma 3 2 2 70" xfId="8103"/>
    <cellStyle name="Comma 3 2 2 71" xfId="8104"/>
    <cellStyle name="Comma 3 2 2 72" xfId="8105"/>
    <cellStyle name="Comma 3 2 2 73" xfId="8106"/>
    <cellStyle name="Comma 3 2 2 74" xfId="8107"/>
    <cellStyle name="Comma 3 2 2 75" xfId="8108"/>
    <cellStyle name="Comma 3 2 2 76" xfId="8109"/>
    <cellStyle name="Comma 3 2 2 77" xfId="8110"/>
    <cellStyle name="Comma 3 2 2 78" xfId="8111"/>
    <cellStyle name="Comma 3 2 2 79" xfId="8112"/>
    <cellStyle name="Comma 3 2 2 8" xfId="8113"/>
    <cellStyle name="Comma 3 2 2 80" xfId="8114"/>
    <cellStyle name="Comma 3 2 2 81" xfId="8115"/>
    <cellStyle name="Comma 3 2 2 82" xfId="8116"/>
    <cellStyle name="Comma 3 2 2 83" xfId="8117"/>
    <cellStyle name="Comma 3 2 2 84" xfId="8118"/>
    <cellStyle name="Comma 3 2 2 84 2" xfId="8119"/>
    <cellStyle name="Comma 3 2 2 84 2 2" xfId="8120"/>
    <cellStyle name="Comma 3 2 2 84 3" xfId="8121"/>
    <cellStyle name="Comma 3 2 2 85" xfId="8122"/>
    <cellStyle name="Comma 3 2 2 85 2" xfId="8123"/>
    <cellStyle name="Comma 3 2 2 86" xfId="8124"/>
    <cellStyle name="Comma 3 2 2 86 10" xfId="8125"/>
    <cellStyle name="Comma 3 2 2 86 11" xfId="8126"/>
    <cellStyle name="Comma 3 2 2 86 12" xfId="8127"/>
    <cellStyle name="Comma 3 2 2 86 13" xfId="8128"/>
    <cellStyle name="Comma 3 2 2 86 14" xfId="8129"/>
    <cellStyle name="Comma 3 2 2 86 15" xfId="8130"/>
    <cellStyle name="Comma 3 2 2 86 16" xfId="8131"/>
    <cellStyle name="Comma 3 2 2 86 17" xfId="8132"/>
    <cellStyle name="Comma 3 2 2 86 18" xfId="8133"/>
    <cellStyle name="Comma 3 2 2 86 19" xfId="8134"/>
    <cellStyle name="Comma 3 2 2 86 2" xfId="8135"/>
    <cellStyle name="Comma 3 2 2 86 20" xfId="8136"/>
    <cellStyle name="Comma 3 2 2 86 21" xfId="8137"/>
    <cellStyle name="Comma 3 2 2 86 22" xfId="8138"/>
    <cellStyle name="Comma 3 2 2 86 3" xfId="8139"/>
    <cellStyle name="Comma 3 2 2 86 4" xfId="8140"/>
    <cellStyle name="Comma 3 2 2 86 5" xfId="8141"/>
    <cellStyle name="Comma 3 2 2 86 6" xfId="8142"/>
    <cellStyle name="Comma 3 2 2 86 7" xfId="8143"/>
    <cellStyle name="Comma 3 2 2 86 8" xfId="8144"/>
    <cellStyle name="Comma 3 2 2 86 9" xfId="8145"/>
    <cellStyle name="Comma 3 2 2 87" xfId="8146"/>
    <cellStyle name="Comma 3 2 2 87 10" xfId="8147"/>
    <cellStyle name="Comma 3 2 2 87 11" xfId="8148"/>
    <cellStyle name="Comma 3 2 2 87 12" xfId="8149"/>
    <cellStyle name="Comma 3 2 2 87 13" xfId="8150"/>
    <cellStyle name="Comma 3 2 2 87 14" xfId="8151"/>
    <cellStyle name="Comma 3 2 2 87 15" xfId="8152"/>
    <cellStyle name="Comma 3 2 2 87 16" xfId="8153"/>
    <cellStyle name="Comma 3 2 2 87 17" xfId="8154"/>
    <cellStyle name="Comma 3 2 2 87 18" xfId="8155"/>
    <cellStyle name="Comma 3 2 2 87 19" xfId="8156"/>
    <cellStyle name="Comma 3 2 2 87 2" xfId="8157"/>
    <cellStyle name="Comma 3 2 2 87 20" xfId="8158"/>
    <cellStyle name="Comma 3 2 2 87 21" xfId="8159"/>
    <cellStyle name="Comma 3 2 2 87 22" xfId="8160"/>
    <cellStyle name="Comma 3 2 2 87 3" xfId="8161"/>
    <cellStyle name="Comma 3 2 2 87 4" xfId="8162"/>
    <cellStyle name="Comma 3 2 2 87 5" xfId="8163"/>
    <cellStyle name="Comma 3 2 2 87 6" xfId="8164"/>
    <cellStyle name="Comma 3 2 2 87 7" xfId="8165"/>
    <cellStyle name="Comma 3 2 2 87 8" xfId="8166"/>
    <cellStyle name="Comma 3 2 2 87 9" xfId="8167"/>
    <cellStyle name="Comma 3 2 2 88" xfId="8168"/>
    <cellStyle name="Comma 3 2 2 89" xfId="8169"/>
    <cellStyle name="Comma 3 2 2 9" xfId="8170"/>
    <cellStyle name="Comma 3 2 2 90" xfId="8171"/>
    <cellStyle name="Comma 3 2 2 91" xfId="8172"/>
    <cellStyle name="Comma 3 2 2 92" xfId="8173"/>
    <cellStyle name="Comma 3 2 2 93" xfId="8174"/>
    <cellStyle name="Comma 3 2 2 94" xfId="8175"/>
    <cellStyle name="Comma 3 2 2 95" xfId="8176"/>
    <cellStyle name="Comma 3 2 2 96" xfId="8177"/>
    <cellStyle name="Comma 3 2 2 97" xfId="8178"/>
    <cellStyle name="Comma 3 2 2 98" xfId="8179"/>
    <cellStyle name="Comma 3 2 2 99" xfId="8180"/>
    <cellStyle name="Comma 3 2 20" xfId="8181"/>
    <cellStyle name="Comma 3 2 21" xfId="8182"/>
    <cellStyle name="Comma 3 2 22" xfId="8183"/>
    <cellStyle name="Comma 3 2 22 10" xfId="8184"/>
    <cellStyle name="Comma 3 2 22 11" xfId="8185"/>
    <cellStyle name="Comma 3 2 22 2" xfId="8186"/>
    <cellStyle name="Comma 3 2 22 2 10" xfId="8187"/>
    <cellStyle name="Comma 3 2 22 2 11" xfId="8188"/>
    <cellStyle name="Comma 3 2 22 2 2" xfId="8189"/>
    <cellStyle name="Comma 3 2 22 2 2 2" xfId="8190"/>
    <cellStyle name="Comma 3 2 22 2 3" xfId="8191"/>
    <cellStyle name="Comma 3 2 22 2 4" xfId="8192"/>
    <cellStyle name="Comma 3 2 22 2 5" xfId="8193"/>
    <cellStyle name="Comma 3 2 22 2 6" xfId="8194"/>
    <cellStyle name="Comma 3 2 22 2 7" xfId="8195"/>
    <cellStyle name="Comma 3 2 22 2 8" xfId="8196"/>
    <cellStyle name="Comma 3 2 22 2 9" xfId="8197"/>
    <cellStyle name="Comma 3 2 22 3" xfId="8198"/>
    <cellStyle name="Comma 3 2 22 3 2" xfId="8199"/>
    <cellStyle name="Comma 3 2 22 4" xfId="8200"/>
    <cellStyle name="Comma 3 2 22 5" xfId="8201"/>
    <cellStyle name="Comma 3 2 22 6" xfId="8202"/>
    <cellStyle name="Comma 3 2 22 7" xfId="8203"/>
    <cellStyle name="Comma 3 2 22 8" xfId="8204"/>
    <cellStyle name="Comma 3 2 22 9" xfId="8205"/>
    <cellStyle name="Comma 3 2 23" xfId="8206"/>
    <cellStyle name="Comma 3 2 24" xfId="8207"/>
    <cellStyle name="Comma 3 2 25" xfId="8208"/>
    <cellStyle name="Comma 3 2 26" xfId="8209"/>
    <cellStyle name="Comma 3 2 27" xfId="8210"/>
    <cellStyle name="Comma 3 2 28" xfId="8211"/>
    <cellStyle name="Comma 3 2 29" xfId="8212"/>
    <cellStyle name="Comma 3 2 3" xfId="201"/>
    <cellStyle name="Comma 3 2 3 10" xfId="8213"/>
    <cellStyle name="Comma 3 2 3 11" xfId="8214"/>
    <cellStyle name="Comma 3 2 3 12" xfId="8215"/>
    <cellStyle name="Comma 3 2 3 13" xfId="8216"/>
    <cellStyle name="Comma 3 2 3 14" xfId="8217"/>
    <cellStyle name="Comma 3 2 3 15" xfId="8218"/>
    <cellStyle name="Comma 3 2 3 16" xfId="8219"/>
    <cellStyle name="Comma 3 2 3 17" xfId="8220"/>
    <cellStyle name="Comma 3 2 3 18" xfId="8221"/>
    <cellStyle name="Comma 3 2 3 19" xfId="8222"/>
    <cellStyle name="Comma 3 2 3 2" xfId="377"/>
    <cellStyle name="Comma 3 2 3 2 10" xfId="8223"/>
    <cellStyle name="Comma 3 2 3 2 11" xfId="8224"/>
    <cellStyle name="Comma 3 2 3 2 12" xfId="8225"/>
    <cellStyle name="Comma 3 2 3 2 13" xfId="8226"/>
    <cellStyle name="Comma 3 2 3 2 14" xfId="8227"/>
    <cellStyle name="Comma 3 2 3 2 15" xfId="8228"/>
    <cellStyle name="Comma 3 2 3 2 16" xfId="8229"/>
    <cellStyle name="Comma 3 2 3 2 17" xfId="8230"/>
    <cellStyle name="Comma 3 2 3 2 18" xfId="8231"/>
    <cellStyle name="Comma 3 2 3 2 19" xfId="8232"/>
    <cellStyle name="Comma 3 2 3 2 2" xfId="8233"/>
    <cellStyle name="Comma 3 2 3 2 20" xfId="8234"/>
    <cellStyle name="Comma 3 2 3 2 21" xfId="8235"/>
    <cellStyle name="Comma 3 2 3 2 22" xfId="8236"/>
    <cellStyle name="Comma 3 2 3 2 3" xfId="8237"/>
    <cellStyle name="Comma 3 2 3 2 4" xfId="8238"/>
    <cellStyle name="Comma 3 2 3 2 5" xfId="8239"/>
    <cellStyle name="Comma 3 2 3 2 6" xfId="8240"/>
    <cellStyle name="Comma 3 2 3 2 7" xfId="8241"/>
    <cellStyle name="Comma 3 2 3 2 8" xfId="8242"/>
    <cellStyle name="Comma 3 2 3 2 9" xfId="8243"/>
    <cellStyle name="Comma 3 2 3 20" xfId="8244"/>
    <cellStyle name="Comma 3 2 3 21" xfId="8245"/>
    <cellStyle name="Comma 3 2 3 22" xfId="8246"/>
    <cellStyle name="Comma 3 2 3 23" xfId="8247"/>
    <cellStyle name="Comma 3 2 3 24" xfId="8248"/>
    <cellStyle name="Comma 3 2 3 25" xfId="8249"/>
    <cellStyle name="Comma 3 2 3 26" xfId="8250"/>
    <cellStyle name="Comma 3 2 3 27" xfId="8251"/>
    <cellStyle name="Comma 3 2 3 28" xfId="8252"/>
    <cellStyle name="Comma 3 2 3 29" xfId="8253"/>
    <cellStyle name="Comma 3 2 3 3" xfId="378"/>
    <cellStyle name="Comma 3 2 3 3 10" xfId="8254"/>
    <cellStyle name="Comma 3 2 3 3 11" xfId="8255"/>
    <cellStyle name="Comma 3 2 3 3 12" xfId="8256"/>
    <cellStyle name="Comma 3 2 3 3 13" xfId="8257"/>
    <cellStyle name="Comma 3 2 3 3 14" xfId="8258"/>
    <cellStyle name="Comma 3 2 3 3 15" xfId="8259"/>
    <cellStyle name="Comma 3 2 3 3 16" xfId="8260"/>
    <cellStyle name="Comma 3 2 3 3 17" xfId="8261"/>
    <cellStyle name="Comma 3 2 3 3 18" xfId="8262"/>
    <cellStyle name="Comma 3 2 3 3 19" xfId="8263"/>
    <cellStyle name="Comma 3 2 3 3 2" xfId="8264"/>
    <cellStyle name="Comma 3 2 3 3 20" xfId="8265"/>
    <cellStyle name="Comma 3 2 3 3 21" xfId="8266"/>
    <cellStyle name="Comma 3 2 3 3 22" xfId="8267"/>
    <cellStyle name="Comma 3 2 3 3 3" xfId="8268"/>
    <cellStyle name="Comma 3 2 3 3 4" xfId="8269"/>
    <cellStyle name="Comma 3 2 3 3 5" xfId="8270"/>
    <cellStyle name="Comma 3 2 3 3 6" xfId="8271"/>
    <cellStyle name="Comma 3 2 3 3 7" xfId="8272"/>
    <cellStyle name="Comma 3 2 3 3 8" xfId="8273"/>
    <cellStyle name="Comma 3 2 3 3 9" xfId="8274"/>
    <cellStyle name="Comma 3 2 3 4" xfId="379"/>
    <cellStyle name="Comma 3 2 3 4 10" xfId="8275"/>
    <cellStyle name="Comma 3 2 3 4 11" xfId="8276"/>
    <cellStyle name="Comma 3 2 3 4 12" xfId="8277"/>
    <cellStyle name="Comma 3 2 3 4 13" xfId="8278"/>
    <cellStyle name="Comma 3 2 3 4 14" xfId="8279"/>
    <cellStyle name="Comma 3 2 3 4 15" xfId="8280"/>
    <cellStyle name="Comma 3 2 3 4 16" xfId="8281"/>
    <cellStyle name="Comma 3 2 3 4 17" xfId="8282"/>
    <cellStyle name="Comma 3 2 3 4 18" xfId="8283"/>
    <cellStyle name="Comma 3 2 3 4 19" xfId="8284"/>
    <cellStyle name="Comma 3 2 3 4 2" xfId="8285"/>
    <cellStyle name="Comma 3 2 3 4 20" xfId="8286"/>
    <cellStyle name="Comma 3 2 3 4 21" xfId="8287"/>
    <cellStyle name="Comma 3 2 3 4 22" xfId="8288"/>
    <cellStyle name="Comma 3 2 3 4 3" xfId="8289"/>
    <cellStyle name="Comma 3 2 3 4 4" xfId="8290"/>
    <cellStyle name="Comma 3 2 3 4 5" xfId="8291"/>
    <cellStyle name="Comma 3 2 3 4 6" xfId="8292"/>
    <cellStyle name="Comma 3 2 3 4 7" xfId="8293"/>
    <cellStyle name="Comma 3 2 3 4 8" xfId="8294"/>
    <cellStyle name="Comma 3 2 3 4 9" xfId="8295"/>
    <cellStyle name="Comma 3 2 3 5" xfId="8296"/>
    <cellStyle name="Comma 3 2 3 5 10" xfId="8297"/>
    <cellStyle name="Comma 3 2 3 5 11" xfId="8298"/>
    <cellStyle name="Comma 3 2 3 5 12" xfId="8299"/>
    <cellStyle name="Comma 3 2 3 5 13" xfId="8300"/>
    <cellStyle name="Comma 3 2 3 5 14" xfId="8301"/>
    <cellStyle name="Comma 3 2 3 5 15" xfId="8302"/>
    <cellStyle name="Comma 3 2 3 5 16" xfId="8303"/>
    <cellStyle name="Comma 3 2 3 5 17" xfId="8304"/>
    <cellStyle name="Comma 3 2 3 5 18" xfId="8305"/>
    <cellStyle name="Comma 3 2 3 5 19" xfId="8306"/>
    <cellStyle name="Comma 3 2 3 5 2" xfId="8307"/>
    <cellStyle name="Comma 3 2 3 5 20" xfId="8308"/>
    <cellStyle name="Comma 3 2 3 5 21" xfId="8309"/>
    <cellStyle name="Comma 3 2 3 5 22" xfId="8310"/>
    <cellStyle name="Comma 3 2 3 5 3" xfId="8311"/>
    <cellStyle name="Comma 3 2 3 5 4" xfId="8312"/>
    <cellStyle name="Comma 3 2 3 5 5" xfId="8313"/>
    <cellStyle name="Comma 3 2 3 5 6" xfId="8314"/>
    <cellStyle name="Comma 3 2 3 5 7" xfId="8315"/>
    <cellStyle name="Comma 3 2 3 5 8" xfId="8316"/>
    <cellStyle name="Comma 3 2 3 5 9" xfId="8317"/>
    <cellStyle name="Comma 3 2 3 6" xfId="8318"/>
    <cellStyle name="Comma 3 2 3 6 10" xfId="8319"/>
    <cellStyle name="Comma 3 2 3 6 11" xfId="8320"/>
    <cellStyle name="Comma 3 2 3 6 12" xfId="8321"/>
    <cellStyle name="Comma 3 2 3 6 13" xfId="8322"/>
    <cellStyle name="Comma 3 2 3 6 14" xfId="8323"/>
    <cellStyle name="Comma 3 2 3 6 15" xfId="8324"/>
    <cellStyle name="Comma 3 2 3 6 16" xfId="8325"/>
    <cellStyle name="Comma 3 2 3 6 17" xfId="8326"/>
    <cellStyle name="Comma 3 2 3 6 18" xfId="8327"/>
    <cellStyle name="Comma 3 2 3 6 19" xfId="8328"/>
    <cellStyle name="Comma 3 2 3 6 2" xfId="8329"/>
    <cellStyle name="Comma 3 2 3 6 20" xfId="8330"/>
    <cellStyle name="Comma 3 2 3 6 21" xfId="8331"/>
    <cellStyle name="Comma 3 2 3 6 22" xfId="8332"/>
    <cellStyle name="Comma 3 2 3 6 3" xfId="8333"/>
    <cellStyle name="Comma 3 2 3 6 4" xfId="8334"/>
    <cellStyle name="Comma 3 2 3 6 5" xfId="8335"/>
    <cellStyle name="Comma 3 2 3 6 6" xfId="8336"/>
    <cellStyle name="Comma 3 2 3 6 7" xfId="8337"/>
    <cellStyle name="Comma 3 2 3 6 8" xfId="8338"/>
    <cellStyle name="Comma 3 2 3 6 9" xfId="8339"/>
    <cellStyle name="Comma 3 2 3 7" xfId="8340"/>
    <cellStyle name="Comma 3 2 3 7 10" xfId="8341"/>
    <cellStyle name="Comma 3 2 3 7 11" xfId="8342"/>
    <cellStyle name="Comma 3 2 3 7 12" xfId="8343"/>
    <cellStyle name="Comma 3 2 3 7 13" xfId="8344"/>
    <cellStyle name="Comma 3 2 3 7 14" xfId="8345"/>
    <cellStyle name="Comma 3 2 3 7 15" xfId="8346"/>
    <cellStyle name="Comma 3 2 3 7 16" xfId="8347"/>
    <cellStyle name="Comma 3 2 3 7 17" xfId="8348"/>
    <cellStyle name="Comma 3 2 3 7 18" xfId="8349"/>
    <cellStyle name="Comma 3 2 3 7 19" xfId="8350"/>
    <cellStyle name="Comma 3 2 3 7 2" xfId="8351"/>
    <cellStyle name="Comma 3 2 3 7 20" xfId="8352"/>
    <cellStyle name="Comma 3 2 3 7 21" xfId="8353"/>
    <cellStyle name="Comma 3 2 3 7 22" xfId="8354"/>
    <cellStyle name="Comma 3 2 3 7 3" xfId="8355"/>
    <cellStyle name="Comma 3 2 3 7 4" xfId="8356"/>
    <cellStyle name="Comma 3 2 3 7 5" xfId="8357"/>
    <cellStyle name="Comma 3 2 3 7 6" xfId="8358"/>
    <cellStyle name="Comma 3 2 3 7 7" xfId="8359"/>
    <cellStyle name="Comma 3 2 3 7 8" xfId="8360"/>
    <cellStyle name="Comma 3 2 3 7 9" xfId="8361"/>
    <cellStyle name="Comma 3 2 3 8" xfId="8362"/>
    <cellStyle name="Comma 3 2 3 9" xfId="8363"/>
    <cellStyle name="Comma 3 2 30" xfId="8364"/>
    <cellStyle name="Comma 3 2 31" xfId="8365"/>
    <cellStyle name="Comma 3 2 32" xfId="8366"/>
    <cellStyle name="Comma 3 2 33" xfId="8367"/>
    <cellStyle name="Comma 3 2 34" xfId="8368"/>
    <cellStyle name="Comma 3 2 35" xfId="8369"/>
    <cellStyle name="Comma 3 2 36" xfId="8370"/>
    <cellStyle name="Comma 3 2 37" xfId="8371"/>
    <cellStyle name="Comma 3 2 38" xfId="8372"/>
    <cellStyle name="Comma 3 2 39" xfId="8373"/>
    <cellStyle name="Comma 3 2 4" xfId="202"/>
    <cellStyle name="Comma 3 2 4 10" xfId="8374"/>
    <cellStyle name="Comma 3 2 4 11" xfId="8375"/>
    <cellStyle name="Comma 3 2 4 12" xfId="8376"/>
    <cellStyle name="Comma 3 2 4 13" xfId="8377"/>
    <cellStyle name="Comma 3 2 4 14" xfId="8378"/>
    <cellStyle name="Comma 3 2 4 15" xfId="8379"/>
    <cellStyle name="Comma 3 2 4 16" xfId="8380"/>
    <cellStyle name="Comma 3 2 4 17" xfId="8381"/>
    <cellStyle name="Comma 3 2 4 18" xfId="8382"/>
    <cellStyle name="Comma 3 2 4 19" xfId="8383"/>
    <cellStyle name="Comma 3 2 4 2" xfId="380"/>
    <cellStyle name="Comma 3 2 4 2 10" xfId="8384"/>
    <cellStyle name="Comma 3 2 4 2 11" xfId="8385"/>
    <cellStyle name="Comma 3 2 4 2 12" xfId="8386"/>
    <cellStyle name="Comma 3 2 4 2 13" xfId="8387"/>
    <cellStyle name="Comma 3 2 4 2 14" xfId="8388"/>
    <cellStyle name="Comma 3 2 4 2 15" xfId="8389"/>
    <cellStyle name="Comma 3 2 4 2 16" xfId="8390"/>
    <cellStyle name="Comma 3 2 4 2 17" xfId="8391"/>
    <cellStyle name="Comma 3 2 4 2 18" xfId="8392"/>
    <cellStyle name="Comma 3 2 4 2 19" xfId="8393"/>
    <cellStyle name="Comma 3 2 4 2 2" xfId="8394"/>
    <cellStyle name="Comma 3 2 4 2 20" xfId="8395"/>
    <cellStyle name="Comma 3 2 4 2 21" xfId="8396"/>
    <cellStyle name="Comma 3 2 4 2 22" xfId="8397"/>
    <cellStyle name="Comma 3 2 4 2 3" xfId="8398"/>
    <cellStyle name="Comma 3 2 4 2 4" xfId="8399"/>
    <cellStyle name="Comma 3 2 4 2 5" xfId="8400"/>
    <cellStyle name="Comma 3 2 4 2 6" xfId="8401"/>
    <cellStyle name="Comma 3 2 4 2 7" xfId="8402"/>
    <cellStyle name="Comma 3 2 4 2 8" xfId="8403"/>
    <cellStyle name="Comma 3 2 4 2 9" xfId="8404"/>
    <cellStyle name="Comma 3 2 4 20" xfId="8405"/>
    <cellStyle name="Comma 3 2 4 21" xfId="8406"/>
    <cellStyle name="Comma 3 2 4 22" xfId="8407"/>
    <cellStyle name="Comma 3 2 4 23" xfId="8408"/>
    <cellStyle name="Comma 3 2 4 24" xfId="8409"/>
    <cellStyle name="Comma 3 2 4 25" xfId="8410"/>
    <cellStyle name="Comma 3 2 4 26" xfId="8411"/>
    <cellStyle name="Comma 3 2 4 27" xfId="8412"/>
    <cellStyle name="Comma 3 2 4 28" xfId="8413"/>
    <cellStyle name="Comma 3 2 4 3" xfId="381"/>
    <cellStyle name="Comma 3 2 4 3 10" xfId="8414"/>
    <cellStyle name="Comma 3 2 4 3 11" xfId="8415"/>
    <cellStyle name="Comma 3 2 4 3 12" xfId="8416"/>
    <cellStyle name="Comma 3 2 4 3 13" xfId="8417"/>
    <cellStyle name="Comma 3 2 4 3 14" xfId="8418"/>
    <cellStyle name="Comma 3 2 4 3 15" xfId="8419"/>
    <cellStyle name="Comma 3 2 4 3 16" xfId="8420"/>
    <cellStyle name="Comma 3 2 4 3 17" xfId="8421"/>
    <cellStyle name="Comma 3 2 4 3 18" xfId="8422"/>
    <cellStyle name="Comma 3 2 4 3 19" xfId="8423"/>
    <cellStyle name="Comma 3 2 4 3 2" xfId="8424"/>
    <cellStyle name="Comma 3 2 4 3 20" xfId="8425"/>
    <cellStyle name="Comma 3 2 4 3 21" xfId="8426"/>
    <cellStyle name="Comma 3 2 4 3 22" xfId="8427"/>
    <cellStyle name="Comma 3 2 4 3 3" xfId="8428"/>
    <cellStyle name="Comma 3 2 4 3 4" xfId="8429"/>
    <cellStyle name="Comma 3 2 4 3 5" xfId="8430"/>
    <cellStyle name="Comma 3 2 4 3 6" xfId="8431"/>
    <cellStyle name="Comma 3 2 4 3 7" xfId="8432"/>
    <cellStyle name="Comma 3 2 4 3 8" xfId="8433"/>
    <cellStyle name="Comma 3 2 4 3 9" xfId="8434"/>
    <cellStyle name="Comma 3 2 4 4" xfId="8435"/>
    <cellStyle name="Comma 3 2 4 4 10" xfId="8436"/>
    <cellStyle name="Comma 3 2 4 4 11" xfId="8437"/>
    <cellStyle name="Comma 3 2 4 4 12" xfId="8438"/>
    <cellStyle name="Comma 3 2 4 4 13" xfId="8439"/>
    <cellStyle name="Comma 3 2 4 4 14" xfId="8440"/>
    <cellStyle name="Comma 3 2 4 4 15" xfId="8441"/>
    <cellStyle name="Comma 3 2 4 4 16" xfId="8442"/>
    <cellStyle name="Comma 3 2 4 4 17" xfId="8443"/>
    <cellStyle name="Comma 3 2 4 4 18" xfId="8444"/>
    <cellStyle name="Comma 3 2 4 4 19" xfId="8445"/>
    <cellStyle name="Comma 3 2 4 4 2" xfId="8446"/>
    <cellStyle name="Comma 3 2 4 4 20" xfId="8447"/>
    <cellStyle name="Comma 3 2 4 4 21" xfId="8448"/>
    <cellStyle name="Comma 3 2 4 4 22" xfId="8449"/>
    <cellStyle name="Comma 3 2 4 4 3" xfId="8450"/>
    <cellStyle name="Comma 3 2 4 4 4" xfId="8451"/>
    <cellStyle name="Comma 3 2 4 4 5" xfId="8452"/>
    <cellStyle name="Comma 3 2 4 4 6" xfId="8453"/>
    <cellStyle name="Comma 3 2 4 4 7" xfId="8454"/>
    <cellStyle name="Comma 3 2 4 4 8" xfId="8455"/>
    <cellStyle name="Comma 3 2 4 4 9" xfId="8456"/>
    <cellStyle name="Comma 3 2 4 5" xfId="8457"/>
    <cellStyle name="Comma 3 2 4 5 10" xfId="8458"/>
    <cellStyle name="Comma 3 2 4 5 11" xfId="8459"/>
    <cellStyle name="Comma 3 2 4 5 12" xfId="8460"/>
    <cellStyle name="Comma 3 2 4 5 13" xfId="8461"/>
    <cellStyle name="Comma 3 2 4 5 14" xfId="8462"/>
    <cellStyle name="Comma 3 2 4 5 15" xfId="8463"/>
    <cellStyle name="Comma 3 2 4 5 16" xfId="8464"/>
    <cellStyle name="Comma 3 2 4 5 17" xfId="8465"/>
    <cellStyle name="Comma 3 2 4 5 18" xfId="8466"/>
    <cellStyle name="Comma 3 2 4 5 19" xfId="8467"/>
    <cellStyle name="Comma 3 2 4 5 2" xfId="8468"/>
    <cellStyle name="Comma 3 2 4 5 20" xfId="8469"/>
    <cellStyle name="Comma 3 2 4 5 21" xfId="8470"/>
    <cellStyle name="Comma 3 2 4 5 22" xfId="8471"/>
    <cellStyle name="Comma 3 2 4 5 3" xfId="8472"/>
    <cellStyle name="Comma 3 2 4 5 4" xfId="8473"/>
    <cellStyle name="Comma 3 2 4 5 5" xfId="8474"/>
    <cellStyle name="Comma 3 2 4 5 6" xfId="8475"/>
    <cellStyle name="Comma 3 2 4 5 7" xfId="8476"/>
    <cellStyle name="Comma 3 2 4 5 8" xfId="8477"/>
    <cellStyle name="Comma 3 2 4 5 9" xfId="8478"/>
    <cellStyle name="Comma 3 2 4 6" xfId="8479"/>
    <cellStyle name="Comma 3 2 4 6 10" xfId="8480"/>
    <cellStyle name="Comma 3 2 4 6 11" xfId="8481"/>
    <cellStyle name="Comma 3 2 4 6 12" xfId="8482"/>
    <cellStyle name="Comma 3 2 4 6 13" xfId="8483"/>
    <cellStyle name="Comma 3 2 4 6 14" xfId="8484"/>
    <cellStyle name="Comma 3 2 4 6 15" xfId="8485"/>
    <cellStyle name="Comma 3 2 4 6 16" xfId="8486"/>
    <cellStyle name="Comma 3 2 4 6 17" xfId="8487"/>
    <cellStyle name="Comma 3 2 4 6 18" xfId="8488"/>
    <cellStyle name="Comma 3 2 4 6 19" xfId="8489"/>
    <cellStyle name="Comma 3 2 4 6 2" xfId="8490"/>
    <cellStyle name="Comma 3 2 4 6 20" xfId="8491"/>
    <cellStyle name="Comma 3 2 4 6 21" xfId="8492"/>
    <cellStyle name="Comma 3 2 4 6 22" xfId="8493"/>
    <cellStyle name="Comma 3 2 4 6 3" xfId="8494"/>
    <cellStyle name="Comma 3 2 4 6 4" xfId="8495"/>
    <cellStyle name="Comma 3 2 4 6 5" xfId="8496"/>
    <cellStyle name="Comma 3 2 4 6 6" xfId="8497"/>
    <cellStyle name="Comma 3 2 4 6 7" xfId="8498"/>
    <cellStyle name="Comma 3 2 4 6 8" xfId="8499"/>
    <cellStyle name="Comma 3 2 4 6 9" xfId="8500"/>
    <cellStyle name="Comma 3 2 4 7" xfId="8501"/>
    <cellStyle name="Comma 3 2 4 7 10" xfId="8502"/>
    <cellStyle name="Comma 3 2 4 7 11" xfId="8503"/>
    <cellStyle name="Comma 3 2 4 7 12" xfId="8504"/>
    <cellStyle name="Comma 3 2 4 7 13" xfId="8505"/>
    <cellStyle name="Comma 3 2 4 7 14" xfId="8506"/>
    <cellStyle name="Comma 3 2 4 7 15" xfId="8507"/>
    <cellStyle name="Comma 3 2 4 7 16" xfId="8508"/>
    <cellStyle name="Comma 3 2 4 7 17" xfId="8509"/>
    <cellStyle name="Comma 3 2 4 7 18" xfId="8510"/>
    <cellStyle name="Comma 3 2 4 7 19" xfId="8511"/>
    <cellStyle name="Comma 3 2 4 7 2" xfId="8512"/>
    <cellStyle name="Comma 3 2 4 7 20" xfId="8513"/>
    <cellStyle name="Comma 3 2 4 7 21" xfId="8514"/>
    <cellStyle name="Comma 3 2 4 7 22" xfId="8515"/>
    <cellStyle name="Comma 3 2 4 7 3" xfId="8516"/>
    <cellStyle name="Comma 3 2 4 7 4" xfId="8517"/>
    <cellStyle name="Comma 3 2 4 7 5" xfId="8518"/>
    <cellStyle name="Comma 3 2 4 7 6" xfId="8519"/>
    <cellStyle name="Comma 3 2 4 7 7" xfId="8520"/>
    <cellStyle name="Comma 3 2 4 7 8" xfId="8521"/>
    <cellStyle name="Comma 3 2 4 7 9" xfId="8522"/>
    <cellStyle name="Comma 3 2 4 8" xfId="8523"/>
    <cellStyle name="Comma 3 2 4 9" xfId="8524"/>
    <cellStyle name="Comma 3 2 40" xfId="8525"/>
    <cellStyle name="Comma 3 2 41" xfId="8526"/>
    <cellStyle name="Comma 3 2 42" xfId="8527"/>
    <cellStyle name="Comma 3 2 43" xfId="8528"/>
    <cellStyle name="Comma 3 2 44" xfId="8529"/>
    <cellStyle name="Comma 3 2 45" xfId="8530"/>
    <cellStyle name="Comma 3 2 46" xfId="8531"/>
    <cellStyle name="Comma 3 2 47" xfId="8532"/>
    <cellStyle name="Comma 3 2 48" xfId="8533"/>
    <cellStyle name="Comma 3 2 49" xfId="8534"/>
    <cellStyle name="Comma 3 2 5" xfId="382"/>
    <cellStyle name="Comma 3 2 5 10" xfId="8535"/>
    <cellStyle name="Comma 3 2 5 11" xfId="8536"/>
    <cellStyle name="Comma 3 2 5 12" xfId="8537"/>
    <cellStyle name="Comma 3 2 5 13" xfId="8538"/>
    <cellStyle name="Comma 3 2 5 14" xfId="8539"/>
    <cellStyle name="Comma 3 2 5 15" xfId="8540"/>
    <cellStyle name="Comma 3 2 5 16" xfId="8541"/>
    <cellStyle name="Comma 3 2 5 17" xfId="8542"/>
    <cellStyle name="Comma 3 2 5 18" xfId="8543"/>
    <cellStyle name="Comma 3 2 5 19" xfId="8544"/>
    <cellStyle name="Comma 3 2 5 2" xfId="8545"/>
    <cellStyle name="Comma 3 2 5 2 10" xfId="8546"/>
    <cellStyle name="Comma 3 2 5 2 11" xfId="8547"/>
    <cellStyle name="Comma 3 2 5 2 12" xfId="8548"/>
    <cellStyle name="Comma 3 2 5 2 13" xfId="8549"/>
    <cellStyle name="Comma 3 2 5 2 14" xfId="8550"/>
    <cellStyle name="Comma 3 2 5 2 15" xfId="8551"/>
    <cellStyle name="Comma 3 2 5 2 16" xfId="8552"/>
    <cellStyle name="Comma 3 2 5 2 17" xfId="8553"/>
    <cellStyle name="Comma 3 2 5 2 18" xfId="8554"/>
    <cellStyle name="Comma 3 2 5 2 19" xfId="8555"/>
    <cellStyle name="Comma 3 2 5 2 2" xfId="8556"/>
    <cellStyle name="Comma 3 2 5 2 20" xfId="8557"/>
    <cellStyle name="Comma 3 2 5 2 21" xfId="8558"/>
    <cellStyle name="Comma 3 2 5 2 22" xfId="8559"/>
    <cellStyle name="Comma 3 2 5 2 3" xfId="8560"/>
    <cellStyle name="Comma 3 2 5 2 4" xfId="8561"/>
    <cellStyle name="Comma 3 2 5 2 5" xfId="8562"/>
    <cellStyle name="Comma 3 2 5 2 6" xfId="8563"/>
    <cellStyle name="Comma 3 2 5 2 7" xfId="8564"/>
    <cellStyle name="Comma 3 2 5 2 8" xfId="8565"/>
    <cellStyle name="Comma 3 2 5 2 9" xfId="8566"/>
    <cellStyle name="Comma 3 2 5 20" xfId="8567"/>
    <cellStyle name="Comma 3 2 5 21" xfId="8568"/>
    <cellStyle name="Comma 3 2 5 22" xfId="8569"/>
    <cellStyle name="Comma 3 2 5 23" xfId="8570"/>
    <cellStyle name="Comma 3 2 5 24" xfId="8571"/>
    <cellStyle name="Comma 3 2 5 25" xfId="8572"/>
    <cellStyle name="Comma 3 2 5 26" xfId="8573"/>
    <cellStyle name="Comma 3 2 5 27" xfId="8574"/>
    <cellStyle name="Comma 3 2 5 28" xfId="8575"/>
    <cellStyle name="Comma 3 2 5 3" xfId="8576"/>
    <cellStyle name="Comma 3 2 5 3 10" xfId="8577"/>
    <cellStyle name="Comma 3 2 5 3 11" xfId="8578"/>
    <cellStyle name="Comma 3 2 5 3 12" xfId="8579"/>
    <cellStyle name="Comma 3 2 5 3 13" xfId="8580"/>
    <cellStyle name="Comma 3 2 5 3 14" xfId="8581"/>
    <cellStyle name="Comma 3 2 5 3 15" xfId="8582"/>
    <cellStyle name="Comma 3 2 5 3 16" xfId="8583"/>
    <cellStyle name="Comma 3 2 5 3 17" xfId="8584"/>
    <cellStyle name="Comma 3 2 5 3 18" xfId="8585"/>
    <cellStyle name="Comma 3 2 5 3 19" xfId="8586"/>
    <cellStyle name="Comma 3 2 5 3 2" xfId="8587"/>
    <cellStyle name="Comma 3 2 5 3 20" xfId="8588"/>
    <cellStyle name="Comma 3 2 5 3 21" xfId="8589"/>
    <cellStyle name="Comma 3 2 5 3 22" xfId="8590"/>
    <cellStyle name="Comma 3 2 5 3 3" xfId="8591"/>
    <cellStyle name="Comma 3 2 5 3 4" xfId="8592"/>
    <cellStyle name="Comma 3 2 5 3 5" xfId="8593"/>
    <cellStyle name="Comma 3 2 5 3 6" xfId="8594"/>
    <cellStyle name="Comma 3 2 5 3 7" xfId="8595"/>
    <cellStyle name="Comma 3 2 5 3 8" xfId="8596"/>
    <cellStyle name="Comma 3 2 5 3 9" xfId="8597"/>
    <cellStyle name="Comma 3 2 5 4" xfId="8598"/>
    <cellStyle name="Comma 3 2 5 4 10" xfId="8599"/>
    <cellStyle name="Comma 3 2 5 4 11" xfId="8600"/>
    <cellStyle name="Comma 3 2 5 4 12" xfId="8601"/>
    <cellStyle name="Comma 3 2 5 4 13" xfId="8602"/>
    <cellStyle name="Comma 3 2 5 4 14" xfId="8603"/>
    <cellStyle name="Comma 3 2 5 4 15" xfId="8604"/>
    <cellStyle name="Comma 3 2 5 4 16" xfId="8605"/>
    <cellStyle name="Comma 3 2 5 4 17" xfId="8606"/>
    <cellStyle name="Comma 3 2 5 4 18" xfId="8607"/>
    <cellStyle name="Comma 3 2 5 4 19" xfId="8608"/>
    <cellStyle name="Comma 3 2 5 4 2" xfId="8609"/>
    <cellStyle name="Comma 3 2 5 4 20" xfId="8610"/>
    <cellStyle name="Comma 3 2 5 4 21" xfId="8611"/>
    <cellStyle name="Comma 3 2 5 4 22" xfId="8612"/>
    <cellStyle name="Comma 3 2 5 4 3" xfId="8613"/>
    <cellStyle name="Comma 3 2 5 4 4" xfId="8614"/>
    <cellStyle name="Comma 3 2 5 4 5" xfId="8615"/>
    <cellStyle name="Comma 3 2 5 4 6" xfId="8616"/>
    <cellStyle name="Comma 3 2 5 4 7" xfId="8617"/>
    <cellStyle name="Comma 3 2 5 4 8" xfId="8618"/>
    <cellStyle name="Comma 3 2 5 4 9" xfId="8619"/>
    <cellStyle name="Comma 3 2 5 5" xfId="8620"/>
    <cellStyle name="Comma 3 2 5 5 10" xfId="8621"/>
    <cellStyle name="Comma 3 2 5 5 11" xfId="8622"/>
    <cellStyle name="Comma 3 2 5 5 12" xfId="8623"/>
    <cellStyle name="Comma 3 2 5 5 13" xfId="8624"/>
    <cellStyle name="Comma 3 2 5 5 14" xfId="8625"/>
    <cellStyle name="Comma 3 2 5 5 15" xfId="8626"/>
    <cellStyle name="Comma 3 2 5 5 16" xfId="8627"/>
    <cellStyle name="Comma 3 2 5 5 17" xfId="8628"/>
    <cellStyle name="Comma 3 2 5 5 18" xfId="8629"/>
    <cellStyle name="Comma 3 2 5 5 19" xfId="8630"/>
    <cellStyle name="Comma 3 2 5 5 2" xfId="8631"/>
    <cellStyle name="Comma 3 2 5 5 20" xfId="8632"/>
    <cellStyle name="Comma 3 2 5 5 21" xfId="8633"/>
    <cellStyle name="Comma 3 2 5 5 22" xfId="8634"/>
    <cellStyle name="Comma 3 2 5 5 3" xfId="8635"/>
    <cellStyle name="Comma 3 2 5 5 4" xfId="8636"/>
    <cellStyle name="Comma 3 2 5 5 5" xfId="8637"/>
    <cellStyle name="Comma 3 2 5 5 6" xfId="8638"/>
    <cellStyle name="Comma 3 2 5 5 7" xfId="8639"/>
    <cellStyle name="Comma 3 2 5 5 8" xfId="8640"/>
    <cellStyle name="Comma 3 2 5 5 9" xfId="8641"/>
    <cellStyle name="Comma 3 2 5 6" xfId="8642"/>
    <cellStyle name="Comma 3 2 5 6 10" xfId="8643"/>
    <cellStyle name="Comma 3 2 5 6 11" xfId="8644"/>
    <cellStyle name="Comma 3 2 5 6 12" xfId="8645"/>
    <cellStyle name="Comma 3 2 5 6 13" xfId="8646"/>
    <cellStyle name="Comma 3 2 5 6 14" xfId="8647"/>
    <cellStyle name="Comma 3 2 5 6 15" xfId="8648"/>
    <cellStyle name="Comma 3 2 5 6 16" xfId="8649"/>
    <cellStyle name="Comma 3 2 5 6 17" xfId="8650"/>
    <cellStyle name="Comma 3 2 5 6 18" xfId="8651"/>
    <cellStyle name="Comma 3 2 5 6 19" xfId="8652"/>
    <cellStyle name="Comma 3 2 5 6 2" xfId="8653"/>
    <cellStyle name="Comma 3 2 5 6 20" xfId="8654"/>
    <cellStyle name="Comma 3 2 5 6 21" xfId="8655"/>
    <cellStyle name="Comma 3 2 5 6 22" xfId="8656"/>
    <cellStyle name="Comma 3 2 5 6 3" xfId="8657"/>
    <cellStyle name="Comma 3 2 5 6 4" xfId="8658"/>
    <cellStyle name="Comma 3 2 5 6 5" xfId="8659"/>
    <cellStyle name="Comma 3 2 5 6 6" xfId="8660"/>
    <cellStyle name="Comma 3 2 5 6 7" xfId="8661"/>
    <cellStyle name="Comma 3 2 5 6 8" xfId="8662"/>
    <cellStyle name="Comma 3 2 5 6 9" xfId="8663"/>
    <cellStyle name="Comma 3 2 5 7" xfId="8664"/>
    <cellStyle name="Comma 3 2 5 7 10" xfId="8665"/>
    <cellStyle name="Comma 3 2 5 7 11" xfId="8666"/>
    <cellStyle name="Comma 3 2 5 7 12" xfId="8667"/>
    <cellStyle name="Comma 3 2 5 7 13" xfId="8668"/>
    <cellStyle name="Comma 3 2 5 7 14" xfId="8669"/>
    <cellStyle name="Comma 3 2 5 7 15" xfId="8670"/>
    <cellStyle name="Comma 3 2 5 7 16" xfId="8671"/>
    <cellStyle name="Comma 3 2 5 7 17" xfId="8672"/>
    <cellStyle name="Comma 3 2 5 7 18" xfId="8673"/>
    <cellStyle name="Comma 3 2 5 7 19" xfId="8674"/>
    <cellStyle name="Comma 3 2 5 7 2" xfId="8675"/>
    <cellStyle name="Comma 3 2 5 7 20" xfId="8676"/>
    <cellStyle name="Comma 3 2 5 7 21" xfId="8677"/>
    <cellStyle name="Comma 3 2 5 7 22" xfId="8678"/>
    <cellStyle name="Comma 3 2 5 7 3" xfId="8679"/>
    <cellStyle name="Comma 3 2 5 7 4" xfId="8680"/>
    <cellStyle name="Comma 3 2 5 7 5" xfId="8681"/>
    <cellStyle name="Comma 3 2 5 7 6" xfId="8682"/>
    <cellStyle name="Comma 3 2 5 7 7" xfId="8683"/>
    <cellStyle name="Comma 3 2 5 7 8" xfId="8684"/>
    <cellStyle name="Comma 3 2 5 7 9" xfId="8685"/>
    <cellStyle name="Comma 3 2 5 8" xfId="8686"/>
    <cellStyle name="Comma 3 2 5 9" xfId="8687"/>
    <cellStyle name="Comma 3 2 50" xfId="8688"/>
    <cellStyle name="Comma 3 2 51" xfId="8689"/>
    <cellStyle name="Comma 3 2 51 2" xfId="8690"/>
    <cellStyle name="Comma 3 2 52" xfId="8691"/>
    <cellStyle name="Comma 3 2 53" xfId="8692"/>
    <cellStyle name="Comma 3 2 54" xfId="8693"/>
    <cellStyle name="Comma 3 2 55" xfId="8694"/>
    <cellStyle name="Comma 3 2 56" xfId="8695"/>
    <cellStyle name="Comma 3 2 57" xfId="8696"/>
    <cellStyle name="Comma 3 2 58" xfId="8697"/>
    <cellStyle name="Comma 3 2 59" xfId="8698"/>
    <cellStyle name="Comma 3 2 6" xfId="8699"/>
    <cellStyle name="Comma 3 2 60" xfId="8700"/>
    <cellStyle name="Comma 3 2 61" xfId="8701"/>
    <cellStyle name="Comma 3 2 62" xfId="8702"/>
    <cellStyle name="Comma 3 2 62 2" xfId="8703"/>
    <cellStyle name="Comma 3 2 62 2 2" xfId="8704"/>
    <cellStyle name="Comma 3 2 62 2 2 2" xfId="8705"/>
    <cellStyle name="Comma 3 2 62 2 2 2 2" xfId="8706"/>
    <cellStyle name="Comma 3 2 62 2 2 3" xfId="8707"/>
    <cellStyle name="Comma 3 2 62 2 3" xfId="8708"/>
    <cellStyle name="Comma 3 2 62 2 3 2" xfId="8709"/>
    <cellStyle name="Comma 3 2 62 3" xfId="8710"/>
    <cellStyle name="Comma 3 2 62 3 2" xfId="8711"/>
    <cellStyle name="Comma 3 2 62 4" xfId="8712"/>
    <cellStyle name="Comma 3 2 63" xfId="8713"/>
    <cellStyle name="Comma 3 2 64" xfId="8714"/>
    <cellStyle name="Comma 3 2 65" xfId="8715"/>
    <cellStyle name="Comma 3 2 66" xfId="8716"/>
    <cellStyle name="Comma 3 2 67" xfId="8717"/>
    <cellStyle name="Comma 3 2 68" xfId="8718"/>
    <cellStyle name="Comma 3 2 69" xfId="8719"/>
    <cellStyle name="Comma 3 2 7" xfId="8720"/>
    <cellStyle name="Comma 3 2 70" xfId="8721"/>
    <cellStyle name="Comma 3 2 71" xfId="8722"/>
    <cellStyle name="Comma 3 2 72" xfId="8723"/>
    <cellStyle name="Comma 3 2 73" xfId="8724"/>
    <cellStyle name="Comma 3 2 74" xfId="8725"/>
    <cellStyle name="Comma 3 2 75" xfId="8726"/>
    <cellStyle name="Comma 3 2 76" xfId="8727"/>
    <cellStyle name="Comma 3 2 77" xfId="8728"/>
    <cellStyle name="Comma 3 2 78" xfId="8729"/>
    <cellStyle name="Comma 3 2 79" xfId="8730"/>
    <cellStyle name="Comma 3 2 8" xfId="8731"/>
    <cellStyle name="Comma 3 2 80" xfId="8732"/>
    <cellStyle name="Comma 3 2 81" xfId="8733"/>
    <cellStyle name="Comma 3 2 82" xfId="8734"/>
    <cellStyle name="Comma 3 2 83" xfId="8735"/>
    <cellStyle name="Comma 3 2 84" xfId="8736"/>
    <cellStyle name="Comma 3 2 85" xfId="8737"/>
    <cellStyle name="Comma 3 2 86" xfId="8738"/>
    <cellStyle name="Comma 3 2 87" xfId="8739"/>
    <cellStyle name="Comma 3 2 88" xfId="8740"/>
    <cellStyle name="Comma 3 2 89" xfId="8741"/>
    <cellStyle name="Comma 3 2 9" xfId="8742"/>
    <cellStyle name="Comma 3 2 90" xfId="8743"/>
    <cellStyle name="Comma 3 2 91" xfId="8744"/>
    <cellStyle name="Comma 3 2 92" xfId="8745"/>
    <cellStyle name="Comma 3 2 93" xfId="8746"/>
    <cellStyle name="Comma 3 2 94" xfId="8747"/>
    <cellStyle name="Comma 3 2 95" xfId="8748"/>
    <cellStyle name="Comma 3 2 96" xfId="8749"/>
    <cellStyle name="Comma 3 2 97" xfId="8750"/>
    <cellStyle name="Comma 3 2 98" xfId="8751"/>
    <cellStyle name="Comma 3 2 99" xfId="8752"/>
    <cellStyle name="Comma 3 20" xfId="8753"/>
    <cellStyle name="Comma 3 21" xfId="8754"/>
    <cellStyle name="Comma 3 22" xfId="8755"/>
    <cellStyle name="Comma 3 23" xfId="8756"/>
    <cellStyle name="Comma 3 24" xfId="8757"/>
    <cellStyle name="Comma 3 25" xfId="8758"/>
    <cellStyle name="Comma 3 26" xfId="8759"/>
    <cellStyle name="Comma 3 27" xfId="8760"/>
    <cellStyle name="Comma 3 28" xfId="8761"/>
    <cellStyle name="Comma 3 29" xfId="8762"/>
    <cellStyle name="Comma 3 3" xfId="93"/>
    <cellStyle name="Comma 3 3 10" xfId="8763"/>
    <cellStyle name="Comma 3 3 11" xfId="8764"/>
    <cellStyle name="Comma 3 3 12" xfId="8765"/>
    <cellStyle name="Comma 3 3 13" xfId="8766"/>
    <cellStyle name="Comma 3 3 14" xfId="8767"/>
    <cellStyle name="Comma 3 3 15" xfId="8768"/>
    <cellStyle name="Comma 3 3 15 10" xfId="8769"/>
    <cellStyle name="Comma 3 3 15 11" xfId="8770"/>
    <cellStyle name="Comma 3 3 15 12" xfId="8771"/>
    <cellStyle name="Comma 3 3 15 13" xfId="8772"/>
    <cellStyle name="Comma 3 3 15 14" xfId="8773"/>
    <cellStyle name="Comma 3 3 15 15" xfId="8774"/>
    <cellStyle name="Comma 3 3 15 16" xfId="8775"/>
    <cellStyle name="Comma 3 3 15 17" xfId="8776"/>
    <cellStyle name="Comma 3 3 15 18" xfId="8777"/>
    <cellStyle name="Comma 3 3 15 19" xfId="8778"/>
    <cellStyle name="Comma 3 3 15 2" xfId="8779"/>
    <cellStyle name="Comma 3 3 15 20" xfId="8780"/>
    <cellStyle name="Comma 3 3 15 21" xfId="8781"/>
    <cellStyle name="Comma 3 3 15 22" xfId="8782"/>
    <cellStyle name="Comma 3 3 15 3" xfId="8783"/>
    <cellStyle name="Comma 3 3 15 4" xfId="8784"/>
    <cellStyle name="Comma 3 3 15 5" xfId="8785"/>
    <cellStyle name="Comma 3 3 15 6" xfId="8786"/>
    <cellStyle name="Comma 3 3 15 7" xfId="8787"/>
    <cellStyle name="Comma 3 3 15 8" xfId="8788"/>
    <cellStyle name="Comma 3 3 15 9" xfId="8789"/>
    <cellStyle name="Comma 3 3 16" xfId="8790"/>
    <cellStyle name="Comma 3 3 16 10" xfId="8791"/>
    <cellStyle name="Comma 3 3 16 11" xfId="8792"/>
    <cellStyle name="Comma 3 3 16 12" xfId="8793"/>
    <cellStyle name="Comma 3 3 16 13" xfId="8794"/>
    <cellStyle name="Comma 3 3 16 14" xfId="8795"/>
    <cellStyle name="Comma 3 3 16 15" xfId="8796"/>
    <cellStyle name="Comma 3 3 16 16" xfId="8797"/>
    <cellStyle name="Comma 3 3 16 17" xfId="8798"/>
    <cellStyle name="Comma 3 3 16 18" xfId="8799"/>
    <cellStyle name="Comma 3 3 16 19" xfId="8800"/>
    <cellStyle name="Comma 3 3 16 2" xfId="8801"/>
    <cellStyle name="Comma 3 3 16 20" xfId="8802"/>
    <cellStyle name="Comma 3 3 16 21" xfId="8803"/>
    <cellStyle name="Comma 3 3 16 22" xfId="8804"/>
    <cellStyle name="Comma 3 3 16 3" xfId="8805"/>
    <cellStyle name="Comma 3 3 16 4" xfId="8806"/>
    <cellStyle name="Comma 3 3 16 5" xfId="8807"/>
    <cellStyle name="Comma 3 3 16 6" xfId="8808"/>
    <cellStyle name="Comma 3 3 16 7" xfId="8809"/>
    <cellStyle name="Comma 3 3 16 8" xfId="8810"/>
    <cellStyle name="Comma 3 3 16 9" xfId="8811"/>
    <cellStyle name="Comma 3 3 17" xfId="8812"/>
    <cellStyle name="Comma 3 3 17 10" xfId="8813"/>
    <cellStyle name="Comma 3 3 17 11" xfId="8814"/>
    <cellStyle name="Comma 3 3 17 12" xfId="8815"/>
    <cellStyle name="Comma 3 3 17 13" xfId="8816"/>
    <cellStyle name="Comma 3 3 17 14" xfId="8817"/>
    <cellStyle name="Comma 3 3 17 15" xfId="8818"/>
    <cellStyle name="Comma 3 3 17 16" xfId="8819"/>
    <cellStyle name="Comma 3 3 17 17" xfId="8820"/>
    <cellStyle name="Comma 3 3 17 18" xfId="8821"/>
    <cellStyle name="Comma 3 3 17 19" xfId="8822"/>
    <cellStyle name="Comma 3 3 17 2" xfId="8823"/>
    <cellStyle name="Comma 3 3 17 20" xfId="8824"/>
    <cellStyle name="Comma 3 3 17 21" xfId="8825"/>
    <cellStyle name="Comma 3 3 17 22" xfId="8826"/>
    <cellStyle name="Comma 3 3 17 3" xfId="8827"/>
    <cellStyle name="Comma 3 3 17 4" xfId="8828"/>
    <cellStyle name="Comma 3 3 17 5" xfId="8829"/>
    <cellStyle name="Comma 3 3 17 6" xfId="8830"/>
    <cellStyle name="Comma 3 3 17 7" xfId="8831"/>
    <cellStyle name="Comma 3 3 17 8" xfId="8832"/>
    <cellStyle name="Comma 3 3 17 9" xfId="8833"/>
    <cellStyle name="Comma 3 3 18" xfId="8834"/>
    <cellStyle name="Comma 3 3 18 10" xfId="8835"/>
    <cellStyle name="Comma 3 3 18 11" xfId="8836"/>
    <cellStyle name="Comma 3 3 18 12" xfId="8837"/>
    <cellStyle name="Comma 3 3 18 13" xfId="8838"/>
    <cellStyle name="Comma 3 3 18 14" xfId="8839"/>
    <cellStyle name="Comma 3 3 18 15" xfId="8840"/>
    <cellStyle name="Comma 3 3 18 16" xfId="8841"/>
    <cellStyle name="Comma 3 3 18 17" xfId="8842"/>
    <cellStyle name="Comma 3 3 18 18" xfId="8843"/>
    <cellStyle name="Comma 3 3 18 19" xfId="8844"/>
    <cellStyle name="Comma 3 3 18 2" xfId="8845"/>
    <cellStyle name="Comma 3 3 18 20" xfId="8846"/>
    <cellStyle name="Comma 3 3 18 21" xfId="8847"/>
    <cellStyle name="Comma 3 3 18 22" xfId="8848"/>
    <cellStyle name="Comma 3 3 18 3" xfId="8849"/>
    <cellStyle name="Comma 3 3 18 4" xfId="8850"/>
    <cellStyle name="Comma 3 3 18 5" xfId="8851"/>
    <cellStyle name="Comma 3 3 18 6" xfId="8852"/>
    <cellStyle name="Comma 3 3 18 7" xfId="8853"/>
    <cellStyle name="Comma 3 3 18 8" xfId="8854"/>
    <cellStyle name="Comma 3 3 18 9" xfId="8855"/>
    <cellStyle name="Comma 3 3 19" xfId="8856"/>
    <cellStyle name="Comma 3 3 19 10" xfId="8857"/>
    <cellStyle name="Comma 3 3 19 11" xfId="8858"/>
    <cellStyle name="Comma 3 3 19 12" xfId="8859"/>
    <cellStyle name="Comma 3 3 19 13" xfId="8860"/>
    <cellStyle name="Comma 3 3 19 14" xfId="8861"/>
    <cellStyle name="Comma 3 3 19 15" xfId="8862"/>
    <cellStyle name="Comma 3 3 19 16" xfId="8863"/>
    <cellStyle name="Comma 3 3 19 17" xfId="8864"/>
    <cellStyle name="Comma 3 3 19 18" xfId="8865"/>
    <cellStyle name="Comma 3 3 19 19" xfId="8866"/>
    <cellStyle name="Comma 3 3 19 2" xfId="8867"/>
    <cellStyle name="Comma 3 3 19 20" xfId="8868"/>
    <cellStyle name="Comma 3 3 19 21" xfId="8869"/>
    <cellStyle name="Comma 3 3 19 22" xfId="8870"/>
    <cellStyle name="Comma 3 3 19 3" xfId="8871"/>
    <cellStyle name="Comma 3 3 19 4" xfId="8872"/>
    <cellStyle name="Comma 3 3 19 5" xfId="8873"/>
    <cellStyle name="Comma 3 3 19 6" xfId="8874"/>
    <cellStyle name="Comma 3 3 19 7" xfId="8875"/>
    <cellStyle name="Comma 3 3 19 8" xfId="8876"/>
    <cellStyle name="Comma 3 3 19 9" xfId="8877"/>
    <cellStyle name="Comma 3 3 2" xfId="383"/>
    <cellStyle name="Comma 3 3 2 10" xfId="8878"/>
    <cellStyle name="Comma 3 3 2 11" xfId="8879"/>
    <cellStyle name="Comma 3 3 2 12" xfId="8880"/>
    <cellStyle name="Comma 3 3 2 13" xfId="8881"/>
    <cellStyle name="Comma 3 3 2 14" xfId="8882"/>
    <cellStyle name="Comma 3 3 2 15" xfId="8883"/>
    <cellStyle name="Comma 3 3 2 16" xfId="8884"/>
    <cellStyle name="Comma 3 3 2 17" xfId="8885"/>
    <cellStyle name="Comma 3 3 2 18" xfId="8886"/>
    <cellStyle name="Comma 3 3 2 19" xfId="8887"/>
    <cellStyle name="Comma 3 3 2 2" xfId="8888"/>
    <cellStyle name="Comma 3 3 2 2 10" xfId="8889"/>
    <cellStyle name="Comma 3 3 2 2 11" xfId="8890"/>
    <cellStyle name="Comma 3 3 2 2 12" xfId="8891"/>
    <cellStyle name="Comma 3 3 2 2 13" xfId="8892"/>
    <cellStyle name="Comma 3 3 2 2 14" xfId="8893"/>
    <cellStyle name="Comma 3 3 2 2 14 10" xfId="8894"/>
    <cellStyle name="Comma 3 3 2 2 14 11" xfId="8895"/>
    <cellStyle name="Comma 3 3 2 2 14 12" xfId="8896"/>
    <cellStyle name="Comma 3 3 2 2 14 13" xfId="8897"/>
    <cellStyle name="Comma 3 3 2 2 14 14" xfId="8898"/>
    <cellStyle name="Comma 3 3 2 2 14 15" xfId="8899"/>
    <cellStyle name="Comma 3 3 2 2 14 16" xfId="8900"/>
    <cellStyle name="Comma 3 3 2 2 14 17" xfId="8901"/>
    <cellStyle name="Comma 3 3 2 2 14 18" xfId="8902"/>
    <cellStyle name="Comma 3 3 2 2 14 19" xfId="8903"/>
    <cellStyle name="Comma 3 3 2 2 14 2" xfId="8904"/>
    <cellStyle name="Comma 3 3 2 2 14 20" xfId="8905"/>
    <cellStyle name="Comma 3 3 2 2 14 21" xfId="8906"/>
    <cellStyle name="Comma 3 3 2 2 14 22" xfId="8907"/>
    <cellStyle name="Comma 3 3 2 2 14 3" xfId="8908"/>
    <cellStyle name="Comma 3 3 2 2 14 4" xfId="8909"/>
    <cellStyle name="Comma 3 3 2 2 14 5" xfId="8910"/>
    <cellStyle name="Comma 3 3 2 2 14 6" xfId="8911"/>
    <cellStyle name="Comma 3 3 2 2 14 7" xfId="8912"/>
    <cellStyle name="Comma 3 3 2 2 14 8" xfId="8913"/>
    <cellStyle name="Comma 3 3 2 2 14 9" xfId="8914"/>
    <cellStyle name="Comma 3 3 2 2 15" xfId="8915"/>
    <cellStyle name="Comma 3 3 2 2 15 10" xfId="8916"/>
    <cellStyle name="Comma 3 3 2 2 15 11" xfId="8917"/>
    <cellStyle name="Comma 3 3 2 2 15 12" xfId="8918"/>
    <cellStyle name="Comma 3 3 2 2 15 13" xfId="8919"/>
    <cellStyle name="Comma 3 3 2 2 15 14" xfId="8920"/>
    <cellStyle name="Comma 3 3 2 2 15 15" xfId="8921"/>
    <cellStyle name="Comma 3 3 2 2 15 16" xfId="8922"/>
    <cellStyle name="Comma 3 3 2 2 15 17" xfId="8923"/>
    <cellStyle name="Comma 3 3 2 2 15 18" xfId="8924"/>
    <cellStyle name="Comma 3 3 2 2 15 19" xfId="8925"/>
    <cellStyle name="Comma 3 3 2 2 15 2" xfId="8926"/>
    <cellStyle name="Comma 3 3 2 2 15 20" xfId="8927"/>
    <cellStyle name="Comma 3 3 2 2 15 21" xfId="8928"/>
    <cellStyle name="Comma 3 3 2 2 15 22" xfId="8929"/>
    <cellStyle name="Comma 3 3 2 2 15 3" xfId="8930"/>
    <cellStyle name="Comma 3 3 2 2 15 4" xfId="8931"/>
    <cellStyle name="Comma 3 3 2 2 15 5" xfId="8932"/>
    <cellStyle name="Comma 3 3 2 2 15 6" xfId="8933"/>
    <cellStyle name="Comma 3 3 2 2 15 7" xfId="8934"/>
    <cellStyle name="Comma 3 3 2 2 15 8" xfId="8935"/>
    <cellStyle name="Comma 3 3 2 2 15 9" xfId="8936"/>
    <cellStyle name="Comma 3 3 2 2 16" xfId="8937"/>
    <cellStyle name="Comma 3 3 2 2 16 10" xfId="8938"/>
    <cellStyle name="Comma 3 3 2 2 16 11" xfId="8939"/>
    <cellStyle name="Comma 3 3 2 2 16 12" xfId="8940"/>
    <cellStyle name="Comma 3 3 2 2 16 13" xfId="8941"/>
    <cellStyle name="Comma 3 3 2 2 16 14" xfId="8942"/>
    <cellStyle name="Comma 3 3 2 2 16 15" xfId="8943"/>
    <cellStyle name="Comma 3 3 2 2 16 16" xfId="8944"/>
    <cellStyle name="Comma 3 3 2 2 16 17" xfId="8945"/>
    <cellStyle name="Comma 3 3 2 2 16 18" xfId="8946"/>
    <cellStyle name="Comma 3 3 2 2 16 19" xfId="8947"/>
    <cellStyle name="Comma 3 3 2 2 16 2" xfId="8948"/>
    <cellStyle name="Comma 3 3 2 2 16 20" xfId="8949"/>
    <cellStyle name="Comma 3 3 2 2 16 21" xfId="8950"/>
    <cellStyle name="Comma 3 3 2 2 16 22" xfId="8951"/>
    <cellStyle name="Comma 3 3 2 2 16 3" xfId="8952"/>
    <cellStyle name="Comma 3 3 2 2 16 4" xfId="8953"/>
    <cellStyle name="Comma 3 3 2 2 16 5" xfId="8954"/>
    <cellStyle name="Comma 3 3 2 2 16 6" xfId="8955"/>
    <cellStyle name="Comma 3 3 2 2 16 7" xfId="8956"/>
    <cellStyle name="Comma 3 3 2 2 16 8" xfId="8957"/>
    <cellStyle name="Comma 3 3 2 2 16 9" xfId="8958"/>
    <cellStyle name="Comma 3 3 2 2 17" xfId="8959"/>
    <cellStyle name="Comma 3 3 2 2 17 10" xfId="8960"/>
    <cellStyle name="Comma 3 3 2 2 17 11" xfId="8961"/>
    <cellStyle name="Comma 3 3 2 2 17 12" xfId="8962"/>
    <cellStyle name="Comma 3 3 2 2 17 13" xfId="8963"/>
    <cellStyle name="Comma 3 3 2 2 17 14" xfId="8964"/>
    <cellStyle name="Comma 3 3 2 2 17 15" xfId="8965"/>
    <cellStyle name="Comma 3 3 2 2 17 16" xfId="8966"/>
    <cellStyle name="Comma 3 3 2 2 17 17" xfId="8967"/>
    <cellStyle name="Comma 3 3 2 2 17 18" xfId="8968"/>
    <cellStyle name="Comma 3 3 2 2 17 19" xfId="8969"/>
    <cellStyle name="Comma 3 3 2 2 17 2" xfId="8970"/>
    <cellStyle name="Comma 3 3 2 2 17 20" xfId="8971"/>
    <cellStyle name="Comma 3 3 2 2 17 21" xfId="8972"/>
    <cellStyle name="Comma 3 3 2 2 17 22" xfId="8973"/>
    <cellStyle name="Comma 3 3 2 2 17 3" xfId="8974"/>
    <cellStyle name="Comma 3 3 2 2 17 4" xfId="8975"/>
    <cellStyle name="Comma 3 3 2 2 17 5" xfId="8976"/>
    <cellStyle name="Comma 3 3 2 2 17 6" xfId="8977"/>
    <cellStyle name="Comma 3 3 2 2 17 7" xfId="8978"/>
    <cellStyle name="Comma 3 3 2 2 17 8" xfId="8979"/>
    <cellStyle name="Comma 3 3 2 2 17 9" xfId="8980"/>
    <cellStyle name="Comma 3 3 2 2 18" xfId="8981"/>
    <cellStyle name="Comma 3 3 2 2 18 10" xfId="8982"/>
    <cellStyle name="Comma 3 3 2 2 18 11" xfId="8983"/>
    <cellStyle name="Comma 3 3 2 2 18 12" xfId="8984"/>
    <cellStyle name="Comma 3 3 2 2 18 13" xfId="8985"/>
    <cellStyle name="Comma 3 3 2 2 18 14" xfId="8986"/>
    <cellStyle name="Comma 3 3 2 2 18 15" xfId="8987"/>
    <cellStyle name="Comma 3 3 2 2 18 16" xfId="8988"/>
    <cellStyle name="Comma 3 3 2 2 18 17" xfId="8989"/>
    <cellStyle name="Comma 3 3 2 2 18 18" xfId="8990"/>
    <cellStyle name="Comma 3 3 2 2 18 19" xfId="8991"/>
    <cellStyle name="Comma 3 3 2 2 18 2" xfId="8992"/>
    <cellStyle name="Comma 3 3 2 2 18 20" xfId="8993"/>
    <cellStyle name="Comma 3 3 2 2 18 21" xfId="8994"/>
    <cellStyle name="Comma 3 3 2 2 18 22" xfId="8995"/>
    <cellStyle name="Comma 3 3 2 2 18 3" xfId="8996"/>
    <cellStyle name="Comma 3 3 2 2 18 4" xfId="8997"/>
    <cellStyle name="Comma 3 3 2 2 18 5" xfId="8998"/>
    <cellStyle name="Comma 3 3 2 2 18 6" xfId="8999"/>
    <cellStyle name="Comma 3 3 2 2 18 7" xfId="9000"/>
    <cellStyle name="Comma 3 3 2 2 18 8" xfId="9001"/>
    <cellStyle name="Comma 3 3 2 2 18 9" xfId="9002"/>
    <cellStyle name="Comma 3 3 2 2 19" xfId="9003"/>
    <cellStyle name="Comma 3 3 2 2 19 10" xfId="9004"/>
    <cellStyle name="Comma 3 3 2 2 19 11" xfId="9005"/>
    <cellStyle name="Comma 3 3 2 2 19 12" xfId="9006"/>
    <cellStyle name="Comma 3 3 2 2 19 13" xfId="9007"/>
    <cellStyle name="Comma 3 3 2 2 19 14" xfId="9008"/>
    <cellStyle name="Comma 3 3 2 2 19 15" xfId="9009"/>
    <cellStyle name="Comma 3 3 2 2 19 16" xfId="9010"/>
    <cellStyle name="Comma 3 3 2 2 19 17" xfId="9011"/>
    <cellStyle name="Comma 3 3 2 2 19 18" xfId="9012"/>
    <cellStyle name="Comma 3 3 2 2 19 19" xfId="9013"/>
    <cellStyle name="Comma 3 3 2 2 19 2" xfId="9014"/>
    <cellStyle name="Comma 3 3 2 2 19 20" xfId="9015"/>
    <cellStyle name="Comma 3 3 2 2 19 21" xfId="9016"/>
    <cellStyle name="Comma 3 3 2 2 19 22" xfId="9017"/>
    <cellStyle name="Comma 3 3 2 2 19 3" xfId="9018"/>
    <cellStyle name="Comma 3 3 2 2 19 4" xfId="9019"/>
    <cellStyle name="Comma 3 3 2 2 19 5" xfId="9020"/>
    <cellStyle name="Comma 3 3 2 2 19 6" xfId="9021"/>
    <cellStyle name="Comma 3 3 2 2 19 7" xfId="9022"/>
    <cellStyle name="Comma 3 3 2 2 19 8" xfId="9023"/>
    <cellStyle name="Comma 3 3 2 2 19 9" xfId="9024"/>
    <cellStyle name="Comma 3 3 2 2 2" xfId="9025"/>
    <cellStyle name="Comma 3 3 2 2 2 10" xfId="9026"/>
    <cellStyle name="Comma 3 3 2 2 2 11" xfId="9027"/>
    <cellStyle name="Comma 3 3 2 2 2 12" xfId="9028"/>
    <cellStyle name="Comma 3 3 2 2 2 13" xfId="9029"/>
    <cellStyle name="Comma 3 3 2 2 2 14" xfId="9030"/>
    <cellStyle name="Comma 3 3 2 2 2 15" xfId="9031"/>
    <cellStyle name="Comma 3 3 2 2 2 16" xfId="9032"/>
    <cellStyle name="Comma 3 3 2 2 2 17" xfId="9033"/>
    <cellStyle name="Comma 3 3 2 2 2 18" xfId="9034"/>
    <cellStyle name="Comma 3 3 2 2 2 19" xfId="9035"/>
    <cellStyle name="Comma 3 3 2 2 2 2" xfId="9036"/>
    <cellStyle name="Comma 3 3 2 2 2 2 10" xfId="9037"/>
    <cellStyle name="Comma 3 3 2 2 2 2 10 10" xfId="9038"/>
    <cellStyle name="Comma 3 3 2 2 2 2 10 11" xfId="9039"/>
    <cellStyle name="Comma 3 3 2 2 2 2 10 12" xfId="9040"/>
    <cellStyle name="Comma 3 3 2 2 2 2 10 13" xfId="9041"/>
    <cellStyle name="Comma 3 3 2 2 2 2 10 14" xfId="9042"/>
    <cellStyle name="Comma 3 3 2 2 2 2 10 15" xfId="9043"/>
    <cellStyle name="Comma 3 3 2 2 2 2 10 16" xfId="9044"/>
    <cellStyle name="Comma 3 3 2 2 2 2 10 17" xfId="9045"/>
    <cellStyle name="Comma 3 3 2 2 2 2 10 18" xfId="9046"/>
    <cellStyle name="Comma 3 3 2 2 2 2 10 19" xfId="9047"/>
    <cellStyle name="Comma 3 3 2 2 2 2 10 2" xfId="9048"/>
    <cellStyle name="Comma 3 3 2 2 2 2 10 20" xfId="9049"/>
    <cellStyle name="Comma 3 3 2 2 2 2 10 21" xfId="9050"/>
    <cellStyle name="Comma 3 3 2 2 2 2 10 22" xfId="9051"/>
    <cellStyle name="Comma 3 3 2 2 2 2 10 3" xfId="9052"/>
    <cellStyle name="Comma 3 3 2 2 2 2 10 4" xfId="9053"/>
    <cellStyle name="Comma 3 3 2 2 2 2 10 5" xfId="9054"/>
    <cellStyle name="Comma 3 3 2 2 2 2 10 6" xfId="9055"/>
    <cellStyle name="Comma 3 3 2 2 2 2 10 7" xfId="9056"/>
    <cellStyle name="Comma 3 3 2 2 2 2 10 8" xfId="9057"/>
    <cellStyle name="Comma 3 3 2 2 2 2 10 9" xfId="9058"/>
    <cellStyle name="Comma 3 3 2 2 2 2 11" xfId="9059"/>
    <cellStyle name="Comma 3 3 2 2 2 2 11 10" xfId="9060"/>
    <cellStyle name="Comma 3 3 2 2 2 2 11 11" xfId="9061"/>
    <cellStyle name="Comma 3 3 2 2 2 2 11 12" xfId="9062"/>
    <cellStyle name="Comma 3 3 2 2 2 2 11 13" xfId="9063"/>
    <cellStyle name="Comma 3 3 2 2 2 2 11 14" xfId="9064"/>
    <cellStyle name="Comma 3 3 2 2 2 2 11 15" xfId="9065"/>
    <cellStyle name="Comma 3 3 2 2 2 2 11 16" xfId="9066"/>
    <cellStyle name="Comma 3 3 2 2 2 2 11 17" xfId="9067"/>
    <cellStyle name="Comma 3 3 2 2 2 2 11 18" xfId="9068"/>
    <cellStyle name="Comma 3 3 2 2 2 2 11 19" xfId="9069"/>
    <cellStyle name="Comma 3 3 2 2 2 2 11 2" xfId="9070"/>
    <cellStyle name="Comma 3 3 2 2 2 2 11 20" xfId="9071"/>
    <cellStyle name="Comma 3 3 2 2 2 2 11 21" xfId="9072"/>
    <cellStyle name="Comma 3 3 2 2 2 2 11 22" xfId="9073"/>
    <cellStyle name="Comma 3 3 2 2 2 2 11 3" xfId="9074"/>
    <cellStyle name="Comma 3 3 2 2 2 2 11 4" xfId="9075"/>
    <cellStyle name="Comma 3 3 2 2 2 2 11 5" xfId="9076"/>
    <cellStyle name="Comma 3 3 2 2 2 2 11 6" xfId="9077"/>
    <cellStyle name="Comma 3 3 2 2 2 2 11 7" xfId="9078"/>
    <cellStyle name="Comma 3 3 2 2 2 2 11 8" xfId="9079"/>
    <cellStyle name="Comma 3 3 2 2 2 2 11 9" xfId="9080"/>
    <cellStyle name="Comma 3 3 2 2 2 2 12" xfId="9081"/>
    <cellStyle name="Comma 3 3 2 2 2 2 12 10" xfId="9082"/>
    <cellStyle name="Comma 3 3 2 2 2 2 12 11" xfId="9083"/>
    <cellStyle name="Comma 3 3 2 2 2 2 12 12" xfId="9084"/>
    <cellStyle name="Comma 3 3 2 2 2 2 12 13" xfId="9085"/>
    <cellStyle name="Comma 3 3 2 2 2 2 12 14" xfId="9086"/>
    <cellStyle name="Comma 3 3 2 2 2 2 12 15" xfId="9087"/>
    <cellStyle name="Comma 3 3 2 2 2 2 12 16" xfId="9088"/>
    <cellStyle name="Comma 3 3 2 2 2 2 12 17" xfId="9089"/>
    <cellStyle name="Comma 3 3 2 2 2 2 12 18" xfId="9090"/>
    <cellStyle name="Comma 3 3 2 2 2 2 12 19" xfId="9091"/>
    <cellStyle name="Comma 3 3 2 2 2 2 12 2" xfId="9092"/>
    <cellStyle name="Comma 3 3 2 2 2 2 12 20" xfId="9093"/>
    <cellStyle name="Comma 3 3 2 2 2 2 12 21" xfId="9094"/>
    <cellStyle name="Comma 3 3 2 2 2 2 12 22" xfId="9095"/>
    <cellStyle name="Comma 3 3 2 2 2 2 12 3" xfId="9096"/>
    <cellStyle name="Comma 3 3 2 2 2 2 12 4" xfId="9097"/>
    <cellStyle name="Comma 3 3 2 2 2 2 12 5" xfId="9098"/>
    <cellStyle name="Comma 3 3 2 2 2 2 12 6" xfId="9099"/>
    <cellStyle name="Comma 3 3 2 2 2 2 12 7" xfId="9100"/>
    <cellStyle name="Comma 3 3 2 2 2 2 12 8" xfId="9101"/>
    <cellStyle name="Comma 3 3 2 2 2 2 12 9" xfId="9102"/>
    <cellStyle name="Comma 3 3 2 2 2 2 13" xfId="9103"/>
    <cellStyle name="Comma 3 3 2 2 2 2 13 10" xfId="9104"/>
    <cellStyle name="Comma 3 3 2 2 2 2 13 11" xfId="9105"/>
    <cellStyle name="Comma 3 3 2 2 2 2 13 12" xfId="9106"/>
    <cellStyle name="Comma 3 3 2 2 2 2 13 13" xfId="9107"/>
    <cellStyle name="Comma 3 3 2 2 2 2 13 14" xfId="9108"/>
    <cellStyle name="Comma 3 3 2 2 2 2 13 15" xfId="9109"/>
    <cellStyle name="Comma 3 3 2 2 2 2 13 16" xfId="9110"/>
    <cellStyle name="Comma 3 3 2 2 2 2 13 17" xfId="9111"/>
    <cellStyle name="Comma 3 3 2 2 2 2 13 18" xfId="9112"/>
    <cellStyle name="Comma 3 3 2 2 2 2 13 19" xfId="9113"/>
    <cellStyle name="Comma 3 3 2 2 2 2 13 2" xfId="9114"/>
    <cellStyle name="Comma 3 3 2 2 2 2 13 20" xfId="9115"/>
    <cellStyle name="Comma 3 3 2 2 2 2 13 21" xfId="9116"/>
    <cellStyle name="Comma 3 3 2 2 2 2 13 22" xfId="9117"/>
    <cellStyle name="Comma 3 3 2 2 2 2 13 3" xfId="9118"/>
    <cellStyle name="Comma 3 3 2 2 2 2 13 4" xfId="9119"/>
    <cellStyle name="Comma 3 3 2 2 2 2 13 5" xfId="9120"/>
    <cellStyle name="Comma 3 3 2 2 2 2 13 6" xfId="9121"/>
    <cellStyle name="Comma 3 3 2 2 2 2 13 7" xfId="9122"/>
    <cellStyle name="Comma 3 3 2 2 2 2 13 8" xfId="9123"/>
    <cellStyle name="Comma 3 3 2 2 2 2 13 9" xfId="9124"/>
    <cellStyle name="Comma 3 3 2 2 2 2 14" xfId="9125"/>
    <cellStyle name="Comma 3 3 2 2 2 2 14 10" xfId="9126"/>
    <cellStyle name="Comma 3 3 2 2 2 2 14 11" xfId="9127"/>
    <cellStyle name="Comma 3 3 2 2 2 2 14 12" xfId="9128"/>
    <cellStyle name="Comma 3 3 2 2 2 2 14 13" xfId="9129"/>
    <cellStyle name="Comma 3 3 2 2 2 2 14 14" xfId="9130"/>
    <cellStyle name="Comma 3 3 2 2 2 2 14 15" xfId="9131"/>
    <cellStyle name="Comma 3 3 2 2 2 2 14 16" xfId="9132"/>
    <cellStyle name="Comma 3 3 2 2 2 2 14 17" xfId="9133"/>
    <cellStyle name="Comma 3 3 2 2 2 2 14 18" xfId="9134"/>
    <cellStyle name="Comma 3 3 2 2 2 2 14 19" xfId="9135"/>
    <cellStyle name="Comma 3 3 2 2 2 2 14 2" xfId="9136"/>
    <cellStyle name="Comma 3 3 2 2 2 2 14 20" xfId="9137"/>
    <cellStyle name="Comma 3 3 2 2 2 2 14 21" xfId="9138"/>
    <cellStyle name="Comma 3 3 2 2 2 2 14 22" xfId="9139"/>
    <cellStyle name="Comma 3 3 2 2 2 2 14 3" xfId="9140"/>
    <cellStyle name="Comma 3 3 2 2 2 2 14 4" xfId="9141"/>
    <cellStyle name="Comma 3 3 2 2 2 2 14 5" xfId="9142"/>
    <cellStyle name="Comma 3 3 2 2 2 2 14 6" xfId="9143"/>
    <cellStyle name="Comma 3 3 2 2 2 2 14 7" xfId="9144"/>
    <cellStyle name="Comma 3 3 2 2 2 2 14 8" xfId="9145"/>
    <cellStyle name="Comma 3 3 2 2 2 2 14 9" xfId="9146"/>
    <cellStyle name="Comma 3 3 2 2 2 2 15" xfId="9147"/>
    <cellStyle name="Comma 3 3 2 2 2 2 15 10" xfId="9148"/>
    <cellStyle name="Comma 3 3 2 2 2 2 15 11" xfId="9149"/>
    <cellStyle name="Comma 3 3 2 2 2 2 15 12" xfId="9150"/>
    <cellStyle name="Comma 3 3 2 2 2 2 15 13" xfId="9151"/>
    <cellStyle name="Comma 3 3 2 2 2 2 15 14" xfId="9152"/>
    <cellStyle name="Comma 3 3 2 2 2 2 15 15" xfId="9153"/>
    <cellStyle name="Comma 3 3 2 2 2 2 15 16" xfId="9154"/>
    <cellStyle name="Comma 3 3 2 2 2 2 15 17" xfId="9155"/>
    <cellStyle name="Comma 3 3 2 2 2 2 15 18" xfId="9156"/>
    <cellStyle name="Comma 3 3 2 2 2 2 15 19" xfId="9157"/>
    <cellStyle name="Comma 3 3 2 2 2 2 15 2" xfId="9158"/>
    <cellStyle name="Comma 3 3 2 2 2 2 15 20" xfId="9159"/>
    <cellStyle name="Comma 3 3 2 2 2 2 15 21" xfId="9160"/>
    <cellStyle name="Comma 3 3 2 2 2 2 15 22" xfId="9161"/>
    <cellStyle name="Comma 3 3 2 2 2 2 15 3" xfId="9162"/>
    <cellStyle name="Comma 3 3 2 2 2 2 15 4" xfId="9163"/>
    <cellStyle name="Comma 3 3 2 2 2 2 15 5" xfId="9164"/>
    <cellStyle name="Comma 3 3 2 2 2 2 15 6" xfId="9165"/>
    <cellStyle name="Comma 3 3 2 2 2 2 15 7" xfId="9166"/>
    <cellStyle name="Comma 3 3 2 2 2 2 15 8" xfId="9167"/>
    <cellStyle name="Comma 3 3 2 2 2 2 15 9" xfId="9168"/>
    <cellStyle name="Comma 3 3 2 2 2 2 16" xfId="9169"/>
    <cellStyle name="Comma 3 3 2 2 2 2 16 10" xfId="9170"/>
    <cellStyle name="Comma 3 3 2 2 2 2 16 11" xfId="9171"/>
    <cellStyle name="Comma 3 3 2 2 2 2 16 12" xfId="9172"/>
    <cellStyle name="Comma 3 3 2 2 2 2 16 13" xfId="9173"/>
    <cellStyle name="Comma 3 3 2 2 2 2 16 14" xfId="9174"/>
    <cellStyle name="Comma 3 3 2 2 2 2 16 15" xfId="9175"/>
    <cellStyle name="Comma 3 3 2 2 2 2 16 16" xfId="9176"/>
    <cellStyle name="Comma 3 3 2 2 2 2 16 17" xfId="9177"/>
    <cellStyle name="Comma 3 3 2 2 2 2 16 18" xfId="9178"/>
    <cellStyle name="Comma 3 3 2 2 2 2 16 19" xfId="9179"/>
    <cellStyle name="Comma 3 3 2 2 2 2 16 2" xfId="9180"/>
    <cellStyle name="Comma 3 3 2 2 2 2 16 20" xfId="9181"/>
    <cellStyle name="Comma 3 3 2 2 2 2 16 21" xfId="9182"/>
    <cellStyle name="Comma 3 3 2 2 2 2 16 22" xfId="9183"/>
    <cellStyle name="Comma 3 3 2 2 2 2 16 3" xfId="9184"/>
    <cellStyle name="Comma 3 3 2 2 2 2 16 4" xfId="9185"/>
    <cellStyle name="Comma 3 3 2 2 2 2 16 5" xfId="9186"/>
    <cellStyle name="Comma 3 3 2 2 2 2 16 6" xfId="9187"/>
    <cellStyle name="Comma 3 3 2 2 2 2 16 7" xfId="9188"/>
    <cellStyle name="Comma 3 3 2 2 2 2 16 8" xfId="9189"/>
    <cellStyle name="Comma 3 3 2 2 2 2 16 9" xfId="9190"/>
    <cellStyle name="Comma 3 3 2 2 2 2 17" xfId="9191"/>
    <cellStyle name="Comma 3 3 2 2 2 2 17 10" xfId="9192"/>
    <cellStyle name="Comma 3 3 2 2 2 2 17 11" xfId="9193"/>
    <cellStyle name="Comma 3 3 2 2 2 2 17 12" xfId="9194"/>
    <cellStyle name="Comma 3 3 2 2 2 2 17 13" xfId="9195"/>
    <cellStyle name="Comma 3 3 2 2 2 2 17 14" xfId="9196"/>
    <cellStyle name="Comma 3 3 2 2 2 2 17 15" xfId="9197"/>
    <cellStyle name="Comma 3 3 2 2 2 2 17 16" xfId="9198"/>
    <cellStyle name="Comma 3 3 2 2 2 2 17 17" xfId="9199"/>
    <cellStyle name="Comma 3 3 2 2 2 2 17 18" xfId="9200"/>
    <cellStyle name="Comma 3 3 2 2 2 2 17 19" xfId="9201"/>
    <cellStyle name="Comma 3 3 2 2 2 2 17 2" xfId="9202"/>
    <cellStyle name="Comma 3 3 2 2 2 2 17 20" xfId="9203"/>
    <cellStyle name="Comma 3 3 2 2 2 2 17 21" xfId="9204"/>
    <cellStyle name="Comma 3 3 2 2 2 2 17 22" xfId="9205"/>
    <cellStyle name="Comma 3 3 2 2 2 2 17 3" xfId="9206"/>
    <cellStyle name="Comma 3 3 2 2 2 2 17 4" xfId="9207"/>
    <cellStyle name="Comma 3 3 2 2 2 2 17 5" xfId="9208"/>
    <cellStyle name="Comma 3 3 2 2 2 2 17 6" xfId="9209"/>
    <cellStyle name="Comma 3 3 2 2 2 2 17 7" xfId="9210"/>
    <cellStyle name="Comma 3 3 2 2 2 2 17 8" xfId="9211"/>
    <cellStyle name="Comma 3 3 2 2 2 2 17 9" xfId="9212"/>
    <cellStyle name="Comma 3 3 2 2 2 2 18" xfId="9213"/>
    <cellStyle name="Comma 3 3 2 2 2 2 18 10" xfId="9214"/>
    <cellStyle name="Comma 3 3 2 2 2 2 18 11" xfId="9215"/>
    <cellStyle name="Comma 3 3 2 2 2 2 18 12" xfId="9216"/>
    <cellStyle name="Comma 3 3 2 2 2 2 18 13" xfId="9217"/>
    <cellStyle name="Comma 3 3 2 2 2 2 18 14" xfId="9218"/>
    <cellStyle name="Comma 3 3 2 2 2 2 18 15" xfId="9219"/>
    <cellStyle name="Comma 3 3 2 2 2 2 18 16" xfId="9220"/>
    <cellStyle name="Comma 3 3 2 2 2 2 18 17" xfId="9221"/>
    <cellStyle name="Comma 3 3 2 2 2 2 18 18" xfId="9222"/>
    <cellStyle name="Comma 3 3 2 2 2 2 18 19" xfId="9223"/>
    <cellStyle name="Comma 3 3 2 2 2 2 18 2" xfId="9224"/>
    <cellStyle name="Comma 3 3 2 2 2 2 18 20" xfId="9225"/>
    <cellStyle name="Comma 3 3 2 2 2 2 18 21" xfId="9226"/>
    <cellStyle name="Comma 3 3 2 2 2 2 18 22" xfId="9227"/>
    <cellStyle name="Comma 3 3 2 2 2 2 18 3" xfId="9228"/>
    <cellStyle name="Comma 3 3 2 2 2 2 18 4" xfId="9229"/>
    <cellStyle name="Comma 3 3 2 2 2 2 18 5" xfId="9230"/>
    <cellStyle name="Comma 3 3 2 2 2 2 18 6" xfId="9231"/>
    <cellStyle name="Comma 3 3 2 2 2 2 18 7" xfId="9232"/>
    <cellStyle name="Comma 3 3 2 2 2 2 18 8" xfId="9233"/>
    <cellStyle name="Comma 3 3 2 2 2 2 18 9" xfId="9234"/>
    <cellStyle name="Comma 3 3 2 2 2 2 19" xfId="9235"/>
    <cellStyle name="Comma 3 3 2 2 2 2 19 10" xfId="9236"/>
    <cellStyle name="Comma 3 3 2 2 2 2 19 11" xfId="9237"/>
    <cellStyle name="Comma 3 3 2 2 2 2 19 12" xfId="9238"/>
    <cellStyle name="Comma 3 3 2 2 2 2 19 13" xfId="9239"/>
    <cellStyle name="Comma 3 3 2 2 2 2 19 14" xfId="9240"/>
    <cellStyle name="Comma 3 3 2 2 2 2 19 15" xfId="9241"/>
    <cellStyle name="Comma 3 3 2 2 2 2 19 16" xfId="9242"/>
    <cellStyle name="Comma 3 3 2 2 2 2 19 17" xfId="9243"/>
    <cellStyle name="Comma 3 3 2 2 2 2 19 18" xfId="9244"/>
    <cellStyle name="Comma 3 3 2 2 2 2 19 19" xfId="9245"/>
    <cellStyle name="Comma 3 3 2 2 2 2 19 2" xfId="9246"/>
    <cellStyle name="Comma 3 3 2 2 2 2 19 20" xfId="9247"/>
    <cellStyle name="Comma 3 3 2 2 2 2 19 21" xfId="9248"/>
    <cellStyle name="Comma 3 3 2 2 2 2 19 22" xfId="9249"/>
    <cellStyle name="Comma 3 3 2 2 2 2 19 3" xfId="9250"/>
    <cellStyle name="Comma 3 3 2 2 2 2 19 4" xfId="9251"/>
    <cellStyle name="Comma 3 3 2 2 2 2 19 5" xfId="9252"/>
    <cellStyle name="Comma 3 3 2 2 2 2 19 6" xfId="9253"/>
    <cellStyle name="Comma 3 3 2 2 2 2 19 7" xfId="9254"/>
    <cellStyle name="Comma 3 3 2 2 2 2 19 8" xfId="9255"/>
    <cellStyle name="Comma 3 3 2 2 2 2 19 9" xfId="9256"/>
    <cellStyle name="Comma 3 3 2 2 2 2 2" xfId="9257"/>
    <cellStyle name="Comma 3 3 2 2 2 2 2 10" xfId="9258"/>
    <cellStyle name="Comma 3 3 2 2 2 2 2 11" xfId="9259"/>
    <cellStyle name="Comma 3 3 2 2 2 2 2 12" xfId="9260"/>
    <cellStyle name="Comma 3 3 2 2 2 2 2 13" xfId="9261"/>
    <cellStyle name="Comma 3 3 2 2 2 2 2 14" xfId="9262"/>
    <cellStyle name="Comma 3 3 2 2 2 2 2 15" xfId="9263"/>
    <cellStyle name="Comma 3 3 2 2 2 2 2 16" xfId="9264"/>
    <cellStyle name="Comma 3 3 2 2 2 2 2 17" xfId="9265"/>
    <cellStyle name="Comma 3 3 2 2 2 2 2 18" xfId="9266"/>
    <cellStyle name="Comma 3 3 2 2 2 2 2 19" xfId="9267"/>
    <cellStyle name="Comma 3 3 2 2 2 2 2 2" xfId="9268"/>
    <cellStyle name="Comma 3 3 2 2 2 2 2 20" xfId="9269"/>
    <cellStyle name="Comma 3 3 2 2 2 2 2 21" xfId="9270"/>
    <cellStyle name="Comma 3 3 2 2 2 2 2 22" xfId="9271"/>
    <cellStyle name="Comma 3 3 2 2 2 2 2 23" xfId="9272"/>
    <cellStyle name="Comma 3 3 2 2 2 2 2 24" xfId="9273"/>
    <cellStyle name="Comma 3 3 2 2 2 2 2 25" xfId="9274"/>
    <cellStyle name="Comma 3 3 2 2 2 2 2 26" xfId="9275"/>
    <cellStyle name="Comma 3 3 2 2 2 2 2 27" xfId="9276"/>
    <cellStyle name="Comma 3 3 2 2 2 2 2 28" xfId="9277"/>
    <cellStyle name="Comma 3 3 2 2 2 2 2 29" xfId="9278"/>
    <cellStyle name="Comma 3 3 2 2 2 2 2 3" xfId="9279"/>
    <cellStyle name="Comma 3 3 2 2 2 2 2 30" xfId="9280"/>
    <cellStyle name="Comma 3 3 2 2 2 2 2 31" xfId="9281"/>
    <cellStyle name="Comma 3 3 2 2 2 2 2 32" xfId="9282"/>
    <cellStyle name="Comma 3 3 2 2 2 2 2 33" xfId="9283"/>
    <cellStyle name="Comma 3 3 2 2 2 2 2 34" xfId="9284"/>
    <cellStyle name="Comma 3 3 2 2 2 2 2 35" xfId="9285"/>
    <cellStyle name="Comma 3 3 2 2 2 2 2 36" xfId="9286"/>
    <cellStyle name="Comma 3 3 2 2 2 2 2 37" xfId="9287"/>
    <cellStyle name="Comma 3 3 2 2 2 2 2 38" xfId="9288"/>
    <cellStyle name="Comma 3 3 2 2 2 2 2 39" xfId="9289"/>
    <cellStyle name="Comma 3 3 2 2 2 2 2 4" xfId="9290"/>
    <cellStyle name="Comma 3 3 2 2 2 2 2 40" xfId="9291"/>
    <cellStyle name="Comma 3 3 2 2 2 2 2 5" xfId="9292"/>
    <cellStyle name="Comma 3 3 2 2 2 2 2 6" xfId="9293"/>
    <cellStyle name="Comma 3 3 2 2 2 2 2 7" xfId="9294"/>
    <cellStyle name="Comma 3 3 2 2 2 2 2 8" xfId="9295"/>
    <cellStyle name="Comma 3 3 2 2 2 2 2 9" xfId="9296"/>
    <cellStyle name="Comma 3 3 2 2 2 2 20" xfId="9297"/>
    <cellStyle name="Comma 3 3 2 2 2 2 21" xfId="9298"/>
    <cellStyle name="Comma 3 3 2 2 2 2 22" xfId="9299"/>
    <cellStyle name="Comma 3 3 2 2 2 2 23" xfId="9300"/>
    <cellStyle name="Comma 3 3 2 2 2 2 24" xfId="9301"/>
    <cellStyle name="Comma 3 3 2 2 2 2 25" xfId="9302"/>
    <cellStyle name="Comma 3 3 2 2 2 2 26" xfId="9303"/>
    <cellStyle name="Comma 3 3 2 2 2 2 27" xfId="9304"/>
    <cellStyle name="Comma 3 3 2 2 2 2 28" xfId="9305"/>
    <cellStyle name="Comma 3 3 2 2 2 2 29" xfId="9306"/>
    <cellStyle name="Comma 3 3 2 2 2 2 3" xfId="9307"/>
    <cellStyle name="Comma 3 3 2 2 2 2 30" xfId="9308"/>
    <cellStyle name="Comma 3 3 2 2 2 2 31" xfId="9309"/>
    <cellStyle name="Comma 3 3 2 2 2 2 32" xfId="9310"/>
    <cellStyle name="Comma 3 3 2 2 2 2 33" xfId="9311"/>
    <cellStyle name="Comma 3 3 2 2 2 2 34" xfId="9312"/>
    <cellStyle name="Comma 3 3 2 2 2 2 35" xfId="9313"/>
    <cellStyle name="Comma 3 3 2 2 2 2 36" xfId="9314"/>
    <cellStyle name="Comma 3 3 2 2 2 2 37" xfId="9315"/>
    <cellStyle name="Comma 3 3 2 2 2 2 38" xfId="9316"/>
    <cellStyle name="Comma 3 3 2 2 2 2 39" xfId="9317"/>
    <cellStyle name="Comma 3 3 2 2 2 2 4" xfId="9318"/>
    <cellStyle name="Comma 3 3 2 2 2 2 40" xfId="9319"/>
    <cellStyle name="Comma 3 3 2 2 2 2 5" xfId="9320"/>
    <cellStyle name="Comma 3 3 2 2 2 2 6" xfId="9321"/>
    <cellStyle name="Comma 3 3 2 2 2 2 7" xfId="9322"/>
    <cellStyle name="Comma 3 3 2 2 2 2 8" xfId="9323"/>
    <cellStyle name="Comma 3 3 2 2 2 2 9" xfId="9324"/>
    <cellStyle name="Comma 3 3 2 2 2 2 9 10" xfId="9325"/>
    <cellStyle name="Comma 3 3 2 2 2 2 9 11" xfId="9326"/>
    <cellStyle name="Comma 3 3 2 2 2 2 9 12" xfId="9327"/>
    <cellStyle name="Comma 3 3 2 2 2 2 9 13" xfId="9328"/>
    <cellStyle name="Comma 3 3 2 2 2 2 9 14" xfId="9329"/>
    <cellStyle name="Comma 3 3 2 2 2 2 9 15" xfId="9330"/>
    <cellStyle name="Comma 3 3 2 2 2 2 9 16" xfId="9331"/>
    <cellStyle name="Comma 3 3 2 2 2 2 9 17" xfId="9332"/>
    <cellStyle name="Comma 3 3 2 2 2 2 9 18" xfId="9333"/>
    <cellStyle name="Comma 3 3 2 2 2 2 9 19" xfId="9334"/>
    <cellStyle name="Comma 3 3 2 2 2 2 9 2" xfId="9335"/>
    <cellStyle name="Comma 3 3 2 2 2 2 9 20" xfId="9336"/>
    <cellStyle name="Comma 3 3 2 2 2 2 9 21" xfId="9337"/>
    <cellStyle name="Comma 3 3 2 2 2 2 9 22" xfId="9338"/>
    <cellStyle name="Comma 3 3 2 2 2 2 9 3" xfId="9339"/>
    <cellStyle name="Comma 3 3 2 2 2 2 9 4" xfId="9340"/>
    <cellStyle name="Comma 3 3 2 2 2 2 9 5" xfId="9341"/>
    <cellStyle name="Comma 3 3 2 2 2 2 9 6" xfId="9342"/>
    <cellStyle name="Comma 3 3 2 2 2 2 9 7" xfId="9343"/>
    <cellStyle name="Comma 3 3 2 2 2 2 9 8" xfId="9344"/>
    <cellStyle name="Comma 3 3 2 2 2 2 9 9" xfId="9345"/>
    <cellStyle name="Comma 3 3 2 2 2 20" xfId="9346"/>
    <cellStyle name="Comma 3 3 2 2 2 21" xfId="9347"/>
    <cellStyle name="Comma 3 3 2 2 2 22" xfId="9348"/>
    <cellStyle name="Comma 3 3 2 2 2 23" xfId="9349"/>
    <cellStyle name="Comma 3 3 2 2 2 24" xfId="9350"/>
    <cellStyle name="Comma 3 3 2 2 2 25" xfId="9351"/>
    <cellStyle name="Comma 3 3 2 2 2 26" xfId="9352"/>
    <cellStyle name="Comma 3 3 2 2 2 27" xfId="9353"/>
    <cellStyle name="Comma 3 3 2 2 2 28" xfId="9354"/>
    <cellStyle name="Comma 3 3 2 2 2 29" xfId="9355"/>
    <cellStyle name="Comma 3 3 2 2 2 3" xfId="9356"/>
    <cellStyle name="Comma 3 3 2 2 2 30" xfId="9357"/>
    <cellStyle name="Comma 3 3 2 2 2 31" xfId="9358"/>
    <cellStyle name="Comma 3 3 2 2 2 32" xfId="9359"/>
    <cellStyle name="Comma 3 3 2 2 2 33" xfId="9360"/>
    <cellStyle name="Comma 3 3 2 2 2 34" xfId="9361"/>
    <cellStyle name="Comma 3 3 2 2 2 35" xfId="9362"/>
    <cellStyle name="Comma 3 3 2 2 2 36" xfId="9363"/>
    <cellStyle name="Comma 3 3 2 2 2 37" xfId="9364"/>
    <cellStyle name="Comma 3 3 2 2 2 38" xfId="9365"/>
    <cellStyle name="Comma 3 3 2 2 2 39" xfId="9366"/>
    <cellStyle name="Comma 3 3 2 2 2 4" xfId="9367"/>
    <cellStyle name="Comma 3 3 2 2 2 40" xfId="9368"/>
    <cellStyle name="Comma 3 3 2 2 2 41" xfId="9369"/>
    <cellStyle name="Comma 3 3 2 2 2 42" xfId="9370"/>
    <cellStyle name="Comma 3 3 2 2 2 43" xfId="9371"/>
    <cellStyle name="Comma 3 3 2 2 2 44" xfId="9372"/>
    <cellStyle name="Comma 3 3 2 2 2 45" xfId="9373"/>
    <cellStyle name="Comma 3 3 2 2 2 5" xfId="9374"/>
    <cellStyle name="Comma 3 3 2 2 2 6" xfId="9375"/>
    <cellStyle name="Comma 3 3 2 2 2 7" xfId="9376"/>
    <cellStyle name="Comma 3 3 2 2 2 8" xfId="9377"/>
    <cellStyle name="Comma 3 3 2 2 2 9" xfId="9378"/>
    <cellStyle name="Comma 3 3 2 2 20" xfId="9379"/>
    <cellStyle name="Comma 3 3 2 2 20 10" xfId="9380"/>
    <cellStyle name="Comma 3 3 2 2 20 11" xfId="9381"/>
    <cellStyle name="Comma 3 3 2 2 20 12" xfId="9382"/>
    <cellStyle name="Comma 3 3 2 2 20 13" xfId="9383"/>
    <cellStyle name="Comma 3 3 2 2 20 14" xfId="9384"/>
    <cellStyle name="Comma 3 3 2 2 20 15" xfId="9385"/>
    <cellStyle name="Comma 3 3 2 2 20 16" xfId="9386"/>
    <cellStyle name="Comma 3 3 2 2 20 17" xfId="9387"/>
    <cellStyle name="Comma 3 3 2 2 20 18" xfId="9388"/>
    <cellStyle name="Comma 3 3 2 2 20 19" xfId="9389"/>
    <cellStyle name="Comma 3 3 2 2 20 2" xfId="9390"/>
    <cellStyle name="Comma 3 3 2 2 20 20" xfId="9391"/>
    <cellStyle name="Comma 3 3 2 2 20 21" xfId="9392"/>
    <cellStyle name="Comma 3 3 2 2 20 22" xfId="9393"/>
    <cellStyle name="Comma 3 3 2 2 20 3" xfId="9394"/>
    <cellStyle name="Comma 3 3 2 2 20 4" xfId="9395"/>
    <cellStyle name="Comma 3 3 2 2 20 5" xfId="9396"/>
    <cellStyle name="Comma 3 3 2 2 20 6" xfId="9397"/>
    <cellStyle name="Comma 3 3 2 2 20 7" xfId="9398"/>
    <cellStyle name="Comma 3 3 2 2 20 8" xfId="9399"/>
    <cellStyle name="Comma 3 3 2 2 20 9" xfId="9400"/>
    <cellStyle name="Comma 3 3 2 2 21" xfId="9401"/>
    <cellStyle name="Comma 3 3 2 2 21 10" xfId="9402"/>
    <cellStyle name="Comma 3 3 2 2 21 11" xfId="9403"/>
    <cellStyle name="Comma 3 3 2 2 21 12" xfId="9404"/>
    <cellStyle name="Comma 3 3 2 2 21 13" xfId="9405"/>
    <cellStyle name="Comma 3 3 2 2 21 14" xfId="9406"/>
    <cellStyle name="Comma 3 3 2 2 21 15" xfId="9407"/>
    <cellStyle name="Comma 3 3 2 2 21 16" xfId="9408"/>
    <cellStyle name="Comma 3 3 2 2 21 17" xfId="9409"/>
    <cellStyle name="Comma 3 3 2 2 21 18" xfId="9410"/>
    <cellStyle name="Comma 3 3 2 2 21 19" xfId="9411"/>
    <cellStyle name="Comma 3 3 2 2 21 2" xfId="9412"/>
    <cellStyle name="Comma 3 3 2 2 21 20" xfId="9413"/>
    <cellStyle name="Comma 3 3 2 2 21 21" xfId="9414"/>
    <cellStyle name="Comma 3 3 2 2 21 22" xfId="9415"/>
    <cellStyle name="Comma 3 3 2 2 21 3" xfId="9416"/>
    <cellStyle name="Comma 3 3 2 2 21 4" xfId="9417"/>
    <cellStyle name="Comma 3 3 2 2 21 5" xfId="9418"/>
    <cellStyle name="Comma 3 3 2 2 21 6" xfId="9419"/>
    <cellStyle name="Comma 3 3 2 2 21 7" xfId="9420"/>
    <cellStyle name="Comma 3 3 2 2 21 8" xfId="9421"/>
    <cellStyle name="Comma 3 3 2 2 21 9" xfId="9422"/>
    <cellStyle name="Comma 3 3 2 2 22" xfId="9423"/>
    <cellStyle name="Comma 3 3 2 2 22 10" xfId="9424"/>
    <cellStyle name="Comma 3 3 2 2 22 11" xfId="9425"/>
    <cellStyle name="Comma 3 3 2 2 22 12" xfId="9426"/>
    <cellStyle name="Comma 3 3 2 2 22 13" xfId="9427"/>
    <cellStyle name="Comma 3 3 2 2 22 14" xfId="9428"/>
    <cellStyle name="Comma 3 3 2 2 22 15" xfId="9429"/>
    <cellStyle name="Comma 3 3 2 2 22 16" xfId="9430"/>
    <cellStyle name="Comma 3 3 2 2 22 17" xfId="9431"/>
    <cellStyle name="Comma 3 3 2 2 22 18" xfId="9432"/>
    <cellStyle name="Comma 3 3 2 2 22 19" xfId="9433"/>
    <cellStyle name="Comma 3 3 2 2 22 2" xfId="9434"/>
    <cellStyle name="Comma 3 3 2 2 22 20" xfId="9435"/>
    <cellStyle name="Comma 3 3 2 2 22 21" xfId="9436"/>
    <cellStyle name="Comma 3 3 2 2 22 22" xfId="9437"/>
    <cellStyle name="Comma 3 3 2 2 22 3" xfId="9438"/>
    <cellStyle name="Comma 3 3 2 2 22 4" xfId="9439"/>
    <cellStyle name="Comma 3 3 2 2 22 5" xfId="9440"/>
    <cellStyle name="Comma 3 3 2 2 22 6" xfId="9441"/>
    <cellStyle name="Comma 3 3 2 2 22 7" xfId="9442"/>
    <cellStyle name="Comma 3 3 2 2 22 8" xfId="9443"/>
    <cellStyle name="Comma 3 3 2 2 22 9" xfId="9444"/>
    <cellStyle name="Comma 3 3 2 2 23" xfId="9445"/>
    <cellStyle name="Comma 3 3 2 2 23 10" xfId="9446"/>
    <cellStyle name="Comma 3 3 2 2 23 11" xfId="9447"/>
    <cellStyle name="Comma 3 3 2 2 23 12" xfId="9448"/>
    <cellStyle name="Comma 3 3 2 2 23 13" xfId="9449"/>
    <cellStyle name="Comma 3 3 2 2 23 14" xfId="9450"/>
    <cellStyle name="Comma 3 3 2 2 23 15" xfId="9451"/>
    <cellStyle name="Comma 3 3 2 2 23 16" xfId="9452"/>
    <cellStyle name="Comma 3 3 2 2 23 17" xfId="9453"/>
    <cellStyle name="Comma 3 3 2 2 23 18" xfId="9454"/>
    <cellStyle name="Comma 3 3 2 2 23 19" xfId="9455"/>
    <cellStyle name="Comma 3 3 2 2 23 2" xfId="9456"/>
    <cellStyle name="Comma 3 3 2 2 23 20" xfId="9457"/>
    <cellStyle name="Comma 3 3 2 2 23 21" xfId="9458"/>
    <cellStyle name="Comma 3 3 2 2 23 22" xfId="9459"/>
    <cellStyle name="Comma 3 3 2 2 23 3" xfId="9460"/>
    <cellStyle name="Comma 3 3 2 2 23 4" xfId="9461"/>
    <cellStyle name="Comma 3 3 2 2 23 5" xfId="9462"/>
    <cellStyle name="Comma 3 3 2 2 23 6" xfId="9463"/>
    <cellStyle name="Comma 3 3 2 2 23 7" xfId="9464"/>
    <cellStyle name="Comma 3 3 2 2 23 8" xfId="9465"/>
    <cellStyle name="Comma 3 3 2 2 23 9" xfId="9466"/>
    <cellStyle name="Comma 3 3 2 2 24" xfId="9467"/>
    <cellStyle name="Comma 3 3 2 2 24 10" xfId="9468"/>
    <cellStyle name="Comma 3 3 2 2 24 11" xfId="9469"/>
    <cellStyle name="Comma 3 3 2 2 24 12" xfId="9470"/>
    <cellStyle name="Comma 3 3 2 2 24 13" xfId="9471"/>
    <cellStyle name="Comma 3 3 2 2 24 14" xfId="9472"/>
    <cellStyle name="Comma 3 3 2 2 24 15" xfId="9473"/>
    <cellStyle name="Comma 3 3 2 2 24 16" xfId="9474"/>
    <cellStyle name="Comma 3 3 2 2 24 17" xfId="9475"/>
    <cellStyle name="Comma 3 3 2 2 24 18" xfId="9476"/>
    <cellStyle name="Comma 3 3 2 2 24 19" xfId="9477"/>
    <cellStyle name="Comma 3 3 2 2 24 2" xfId="9478"/>
    <cellStyle name="Comma 3 3 2 2 24 20" xfId="9479"/>
    <cellStyle name="Comma 3 3 2 2 24 21" xfId="9480"/>
    <cellStyle name="Comma 3 3 2 2 24 22" xfId="9481"/>
    <cellStyle name="Comma 3 3 2 2 24 3" xfId="9482"/>
    <cellStyle name="Comma 3 3 2 2 24 4" xfId="9483"/>
    <cellStyle name="Comma 3 3 2 2 24 5" xfId="9484"/>
    <cellStyle name="Comma 3 3 2 2 24 6" xfId="9485"/>
    <cellStyle name="Comma 3 3 2 2 24 7" xfId="9486"/>
    <cellStyle name="Comma 3 3 2 2 24 8" xfId="9487"/>
    <cellStyle name="Comma 3 3 2 2 24 9" xfId="9488"/>
    <cellStyle name="Comma 3 3 2 2 25" xfId="9489"/>
    <cellStyle name="Comma 3 3 2 2 26" xfId="9490"/>
    <cellStyle name="Comma 3 3 2 2 27" xfId="9491"/>
    <cellStyle name="Comma 3 3 2 2 28" xfId="9492"/>
    <cellStyle name="Comma 3 3 2 2 29" xfId="9493"/>
    <cellStyle name="Comma 3 3 2 2 3" xfId="9494"/>
    <cellStyle name="Comma 3 3 2 2 3 10" xfId="9495"/>
    <cellStyle name="Comma 3 3 2 2 3 11" xfId="9496"/>
    <cellStyle name="Comma 3 3 2 2 3 12" xfId="9497"/>
    <cellStyle name="Comma 3 3 2 2 3 13" xfId="9498"/>
    <cellStyle name="Comma 3 3 2 2 3 14" xfId="9499"/>
    <cellStyle name="Comma 3 3 2 2 3 15" xfId="9500"/>
    <cellStyle name="Comma 3 3 2 2 3 16" xfId="9501"/>
    <cellStyle name="Comma 3 3 2 2 3 17" xfId="9502"/>
    <cellStyle name="Comma 3 3 2 2 3 18" xfId="9503"/>
    <cellStyle name="Comma 3 3 2 2 3 19" xfId="9504"/>
    <cellStyle name="Comma 3 3 2 2 3 2" xfId="9505"/>
    <cellStyle name="Comma 3 3 2 2 3 2 10" xfId="9506"/>
    <cellStyle name="Comma 3 3 2 2 3 2 10 10" xfId="9507"/>
    <cellStyle name="Comma 3 3 2 2 3 2 10 11" xfId="9508"/>
    <cellStyle name="Comma 3 3 2 2 3 2 10 12" xfId="9509"/>
    <cellStyle name="Comma 3 3 2 2 3 2 10 13" xfId="9510"/>
    <cellStyle name="Comma 3 3 2 2 3 2 10 14" xfId="9511"/>
    <cellStyle name="Comma 3 3 2 2 3 2 10 15" xfId="9512"/>
    <cellStyle name="Comma 3 3 2 2 3 2 10 16" xfId="9513"/>
    <cellStyle name="Comma 3 3 2 2 3 2 10 17" xfId="9514"/>
    <cellStyle name="Comma 3 3 2 2 3 2 10 18" xfId="9515"/>
    <cellStyle name="Comma 3 3 2 2 3 2 10 19" xfId="9516"/>
    <cellStyle name="Comma 3 3 2 2 3 2 10 2" xfId="9517"/>
    <cellStyle name="Comma 3 3 2 2 3 2 10 20" xfId="9518"/>
    <cellStyle name="Comma 3 3 2 2 3 2 10 21" xfId="9519"/>
    <cellStyle name="Comma 3 3 2 2 3 2 10 22" xfId="9520"/>
    <cellStyle name="Comma 3 3 2 2 3 2 10 3" xfId="9521"/>
    <cellStyle name="Comma 3 3 2 2 3 2 10 4" xfId="9522"/>
    <cellStyle name="Comma 3 3 2 2 3 2 10 5" xfId="9523"/>
    <cellStyle name="Comma 3 3 2 2 3 2 10 6" xfId="9524"/>
    <cellStyle name="Comma 3 3 2 2 3 2 10 7" xfId="9525"/>
    <cellStyle name="Comma 3 3 2 2 3 2 10 8" xfId="9526"/>
    <cellStyle name="Comma 3 3 2 2 3 2 10 9" xfId="9527"/>
    <cellStyle name="Comma 3 3 2 2 3 2 11" xfId="9528"/>
    <cellStyle name="Comma 3 3 2 2 3 2 11 10" xfId="9529"/>
    <cellStyle name="Comma 3 3 2 2 3 2 11 11" xfId="9530"/>
    <cellStyle name="Comma 3 3 2 2 3 2 11 12" xfId="9531"/>
    <cellStyle name="Comma 3 3 2 2 3 2 11 13" xfId="9532"/>
    <cellStyle name="Comma 3 3 2 2 3 2 11 14" xfId="9533"/>
    <cellStyle name="Comma 3 3 2 2 3 2 11 15" xfId="9534"/>
    <cellStyle name="Comma 3 3 2 2 3 2 11 16" xfId="9535"/>
    <cellStyle name="Comma 3 3 2 2 3 2 11 17" xfId="9536"/>
    <cellStyle name="Comma 3 3 2 2 3 2 11 18" xfId="9537"/>
    <cellStyle name="Comma 3 3 2 2 3 2 11 19" xfId="9538"/>
    <cellStyle name="Comma 3 3 2 2 3 2 11 2" xfId="9539"/>
    <cellStyle name="Comma 3 3 2 2 3 2 11 20" xfId="9540"/>
    <cellStyle name="Comma 3 3 2 2 3 2 11 21" xfId="9541"/>
    <cellStyle name="Comma 3 3 2 2 3 2 11 22" xfId="9542"/>
    <cellStyle name="Comma 3 3 2 2 3 2 11 3" xfId="9543"/>
    <cellStyle name="Comma 3 3 2 2 3 2 11 4" xfId="9544"/>
    <cellStyle name="Comma 3 3 2 2 3 2 11 5" xfId="9545"/>
    <cellStyle name="Comma 3 3 2 2 3 2 11 6" xfId="9546"/>
    <cellStyle name="Comma 3 3 2 2 3 2 11 7" xfId="9547"/>
    <cellStyle name="Comma 3 3 2 2 3 2 11 8" xfId="9548"/>
    <cellStyle name="Comma 3 3 2 2 3 2 11 9" xfId="9549"/>
    <cellStyle name="Comma 3 3 2 2 3 2 12" xfId="9550"/>
    <cellStyle name="Comma 3 3 2 2 3 2 12 10" xfId="9551"/>
    <cellStyle name="Comma 3 3 2 2 3 2 12 11" xfId="9552"/>
    <cellStyle name="Comma 3 3 2 2 3 2 12 12" xfId="9553"/>
    <cellStyle name="Comma 3 3 2 2 3 2 12 13" xfId="9554"/>
    <cellStyle name="Comma 3 3 2 2 3 2 12 14" xfId="9555"/>
    <cellStyle name="Comma 3 3 2 2 3 2 12 15" xfId="9556"/>
    <cellStyle name="Comma 3 3 2 2 3 2 12 16" xfId="9557"/>
    <cellStyle name="Comma 3 3 2 2 3 2 12 17" xfId="9558"/>
    <cellStyle name="Comma 3 3 2 2 3 2 12 18" xfId="9559"/>
    <cellStyle name="Comma 3 3 2 2 3 2 12 19" xfId="9560"/>
    <cellStyle name="Comma 3 3 2 2 3 2 12 2" xfId="9561"/>
    <cellStyle name="Comma 3 3 2 2 3 2 12 20" xfId="9562"/>
    <cellStyle name="Comma 3 3 2 2 3 2 12 21" xfId="9563"/>
    <cellStyle name="Comma 3 3 2 2 3 2 12 22" xfId="9564"/>
    <cellStyle name="Comma 3 3 2 2 3 2 12 3" xfId="9565"/>
    <cellStyle name="Comma 3 3 2 2 3 2 12 4" xfId="9566"/>
    <cellStyle name="Comma 3 3 2 2 3 2 12 5" xfId="9567"/>
    <cellStyle name="Comma 3 3 2 2 3 2 12 6" xfId="9568"/>
    <cellStyle name="Comma 3 3 2 2 3 2 12 7" xfId="9569"/>
    <cellStyle name="Comma 3 3 2 2 3 2 12 8" xfId="9570"/>
    <cellStyle name="Comma 3 3 2 2 3 2 12 9" xfId="9571"/>
    <cellStyle name="Comma 3 3 2 2 3 2 13" xfId="9572"/>
    <cellStyle name="Comma 3 3 2 2 3 2 13 10" xfId="9573"/>
    <cellStyle name="Comma 3 3 2 2 3 2 13 11" xfId="9574"/>
    <cellStyle name="Comma 3 3 2 2 3 2 13 12" xfId="9575"/>
    <cellStyle name="Comma 3 3 2 2 3 2 13 13" xfId="9576"/>
    <cellStyle name="Comma 3 3 2 2 3 2 13 14" xfId="9577"/>
    <cellStyle name="Comma 3 3 2 2 3 2 13 15" xfId="9578"/>
    <cellStyle name="Comma 3 3 2 2 3 2 13 16" xfId="9579"/>
    <cellStyle name="Comma 3 3 2 2 3 2 13 17" xfId="9580"/>
    <cellStyle name="Comma 3 3 2 2 3 2 13 18" xfId="9581"/>
    <cellStyle name="Comma 3 3 2 2 3 2 13 19" xfId="9582"/>
    <cellStyle name="Comma 3 3 2 2 3 2 13 2" xfId="9583"/>
    <cellStyle name="Comma 3 3 2 2 3 2 13 20" xfId="9584"/>
    <cellStyle name="Comma 3 3 2 2 3 2 13 21" xfId="9585"/>
    <cellStyle name="Comma 3 3 2 2 3 2 13 22" xfId="9586"/>
    <cellStyle name="Comma 3 3 2 2 3 2 13 3" xfId="9587"/>
    <cellStyle name="Comma 3 3 2 2 3 2 13 4" xfId="9588"/>
    <cellStyle name="Comma 3 3 2 2 3 2 13 5" xfId="9589"/>
    <cellStyle name="Comma 3 3 2 2 3 2 13 6" xfId="9590"/>
    <cellStyle name="Comma 3 3 2 2 3 2 13 7" xfId="9591"/>
    <cellStyle name="Comma 3 3 2 2 3 2 13 8" xfId="9592"/>
    <cellStyle name="Comma 3 3 2 2 3 2 13 9" xfId="9593"/>
    <cellStyle name="Comma 3 3 2 2 3 2 14" xfId="9594"/>
    <cellStyle name="Comma 3 3 2 2 3 2 14 10" xfId="9595"/>
    <cellStyle name="Comma 3 3 2 2 3 2 14 11" xfId="9596"/>
    <cellStyle name="Comma 3 3 2 2 3 2 14 12" xfId="9597"/>
    <cellStyle name="Comma 3 3 2 2 3 2 14 13" xfId="9598"/>
    <cellStyle name="Comma 3 3 2 2 3 2 14 14" xfId="9599"/>
    <cellStyle name="Comma 3 3 2 2 3 2 14 15" xfId="9600"/>
    <cellStyle name="Comma 3 3 2 2 3 2 14 16" xfId="9601"/>
    <cellStyle name="Comma 3 3 2 2 3 2 14 17" xfId="9602"/>
    <cellStyle name="Comma 3 3 2 2 3 2 14 18" xfId="9603"/>
    <cellStyle name="Comma 3 3 2 2 3 2 14 19" xfId="9604"/>
    <cellStyle name="Comma 3 3 2 2 3 2 14 2" xfId="9605"/>
    <cellStyle name="Comma 3 3 2 2 3 2 14 20" xfId="9606"/>
    <cellStyle name="Comma 3 3 2 2 3 2 14 21" xfId="9607"/>
    <cellStyle name="Comma 3 3 2 2 3 2 14 22" xfId="9608"/>
    <cellStyle name="Comma 3 3 2 2 3 2 14 3" xfId="9609"/>
    <cellStyle name="Comma 3 3 2 2 3 2 14 4" xfId="9610"/>
    <cellStyle name="Comma 3 3 2 2 3 2 14 5" xfId="9611"/>
    <cellStyle name="Comma 3 3 2 2 3 2 14 6" xfId="9612"/>
    <cellStyle name="Comma 3 3 2 2 3 2 14 7" xfId="9613"/>
    <cellStyle name="Comma 3 3 2 2 3 2 14 8" xfId="9614"/>
    <cellStyle name="Comma 3 3 2 2 3 2 14 9" xfId="9615"/>
    <cellStyle name="Comma 3 3 2 2 3 2 15" xfId="9616"/>
    <cellStyle name="Comma 3 3 2 2 3 2 15 10" xfId="9617"/>
    <cellStyle name="Comma 3 3 2 2 3 2 15 11" xfId="9618"/>
    <cellStyle name="Comma 3 3 2 2 3 2 15 12" xfId="9619"/>
    <cellStyle name="Comma 3 3 2 2 3 2 15 13" xfId="9620"/>
    <cellStyle name="Comma 3 3 2 2 3 2 15 14" xfId="9621"/>
    <cellStyle name="Comma 3 3 2 2 3 2 15 15" xfId="9622"/>
    <cellStyle name="Comma 3 3 2 2 3 2 15 16" xfId="9623"/>
    <cellStyle name="Comma 3 3 2 2 3 2 15 17" xfId="9624"/>
    <cellStyle name="Comma 3 3 2 2 3 2 15 18" xfId="9625"/>
    <cellStyle name="Comma 3 3 2 2 3 2 15 19" xfId="9626"/>
    <cellStyle name="Comma 3 3 2 2 3 2 15 2" xfId="9627"/>
    <cellStyle name="Comma 3 3 2 2 3 2 15 20" xfId="9628"/>
    <cellStyle name="Comma 3 3 2 2 3 2 15 21" xfId="9629"/>
    <cellStyle name="Comma 3 3 2 2 3 2 15 22" xfId="9630"/>
    <cellStyle name="Comma 3 3 2 2 3 2 15 3" xfId="9631"/>
    <cellStyle name="Comma 3 3 2 2 3 2 15 4" xfId="9632"/>
    <cellStyle name="Comma 3 3 2 2 3 2 15 5" xfId="9633"/>
    <cellStyle name="Comma 3 3 2 2 3 2 15 6" xfId="9634"/>
    <cellStyle name="Comma 3 3 2 2 3 2 15 7" xfId="9635"/>
    <cellStyle name="Comma 3 3 2 2 3 2 15 8" xfId="9636"/>
    <cellStyle name="Comma 3 3 2 2 3 2 15 9" xfId="9637"/>
    <cellStyle name="Comma 3 3 2 2 3 2 16" xfId="9638"/>
    <cellStyle name="Comma 3 3 2 2 3 2 16 10" xfId="9639"/>
    <cellStyle name="Comma 3 3 2 2 3 2 16 11" xfId="9640"/>
    <cellStyle name="Comma 3 3 2 2 3 2 16 12" xfId="9641"/>
    <cellStyle name="Comma 3 3 2 2 3 2 16 13" xfId="9642"/>
    <cellStyle name="Comma 3 3 2 2 3 2 16 14" xfId="9643"/>
    <cellStyle name="Comma 3 3 2 2 3 2 16 15" xfId="9644"/>
    <cellStyle name="Comma 3 3 2 2 3 2 16 16" xfId="9645"/>
    <cellStyle name="Comma 3 3 2 2 3 2 16 17" xfId="9646"/>
    <cellStyle name="Comma 3 3 2 2 3 2 16 18" xfId="9647"/>
    <cellStyle name="Comma 3 3 2 2 3 2 16 19" xfId="9648"/>
    <cellStyle name="Comma 3 3 2 2 3 2 16 2" xfId="9649"/>
    <cellStyle name="Comma 3 3 2 2 3 2 16 20" xfId="9650"/>
    <cellStyle name="Comma 3 3 2 2 3 2 16 21" xfId="9651"/>
    <cellStyle name="Comma 3 3 2 2 3 2 16 22" xfId="9652"/>
    <cellStyle name="Comma 3 3 2 2 3 2 16 3" xfId="9653"/>
    <cellStyle name="Comma 3 3 2 2 3 2 16 4" xfId="9654"/>
    <cellStyle name="Comma 3 3 2 2 3 2 16 5" xfId="9655"/>
    <cellStyle name="Comma 3 3 2 2 3 2 16 6" xfId="9656"/>
    <cellStyle name="Comma 3 3 2 2 3 2 16 7" xfId="9657"/>
    <cellStyle name="Comma 3 3 2 2 3 2 16 8" xfId="9658"/>
    <cellStyle name="Comma 3 3 2 2 3 2 16 9" xfId="9659"/>
    <cellStyle name="Comma 3 3 2 2 3 2 17" xfId="9660"/>
    <cellStyle name="Comma 3 3 2 2 3 2 17 10" xfId="9661"/>
    <cellStyle name="Comma 3 3 2 2 3 2 17 11" xfId="9662"/>
    <cellStyle name="Comma 3 3 2 2 3 2 17 12" xfId="9663"/>
    <cellStyle name="Comma 3 3 2 2 3 2 17 13" xfId="9664"/>
    <cellStyle name="Comma 3 3 2 2 3 2 17 14" xfId="9665"/>
    <cellStyle name="Comma 3 3 2 2 3 2 17 15" xfId="9666"/>
    <cellStyle name="Comma 3 3 2 2 3 2 17 16" xfId="9667"/>
    <cellStyle name="Comma 3 3 2 2 3 2 17 17" xfId="9668"/>
    <cellStyle name="Comma 3 3 2 2 3 2 17 18" xfId="9669"/>
    <cellStyle name="Comma 3 3 2 2 3 2 17 19" xfId="9670"/>
    <cellStyle name="Comma 3 3 2 2 3 2 17 2" xfId="9671"/>
    <cellStyle name="Comma 3 3 2 2 3 2 17 20" xfId="9672"/>
    <cellStyle name="Comma 3 3 2 2 3 2 17 21" xfId="9673"/>
    <cellStyle name="Comma 3 3 2 2 3 2 17 22" xfId="9674"/>
    <cellStyle name="Comma 3 3 2 2 3 2 17 3" xfId="9675"/>
    <cellStyle name="Comma 3 3 2 2 3 2 17 4" xfId="9676"/>
    <cellStyle name="Comma 3 3 2 2 3 2 17 5" xfId="9677"/>
    <cellStyle name="Comma 3 3 2 2 3 2 17 6" xfId="9678"/>
    <cellStyle name="Comma 3 3 2 2 3 2 17 7" xfId="9679"/>
    <cellStyle name="Comma 3 3 2 2 3 2 17 8" xfId="9680"/>
    <cellStyle name="Comma 3 3 2 2 3 2 17 9" xfId="9681"/>
    <cellStyle name="Comma 3 3 2 2 3 2 18" xfId="9682"/>
    <cellStyle name="Comma 3 3 2 2 3 2 18 10" xfId="9683"/>
    <cellStyle name="Comma 3 3 2 2 3 2 18 11" xfId="9684"/>
    <cellStyle name="Comma 3 3 2 2 3 2 18 12" xfId="9685"/>
    <cellStyle name="Comma 3 3 2 2 3 2 18 13" xfId="9686"/>
    <cellStyle name="Comma 3 3 2 2 3 2 18 14" xfId="9687"/>
    <cellStyle name="Comma 3 3 2 2 3 2 18 15" xfId="9688"/>
    <cellStyle name="Comma 3 3 2 2 3 2 18 16" xfId="9689"/>
    <cellStyle name="Comma 3 3 2 2 3 2 18 17" xfId="9690"/>
    <cellStyle name="Comma 3 3 2 2 3 2 18 18" xfId="9691"/>
    <cellStyle name="Comma 3 3 2 2 3 2 18 19" xfId="9692"/>
    <cellStyle name="Comma 3 3 2 2 3 2 18 2" xfId="9693"/>
    <cellStyle name="Comma 3 3 2 2 3 2 18 20" xfId="9694"/>
    <cellStyle name="Comma 3 3 2 2 3 2 18 21" xfId="9695"/>
    <cellStyle name="Comma 3 3 2 2 3 2 18 22" xfId="9696"/>
    <cellStyle name="Comma 3 3 2 2 3 2 18 3" xfId="9697"/>
    <cellStyle name="Comma 3 3 2 2 3 2 18 4" xfId="9698"/>
    <cellStyle name="Comma 3 3 2 2 3 2 18 5" xfId="9699"/>
    <cellStyle name="Comma 3 3 2 2 3 2 18 6" xfId="9700"/>
    <cellStyle name="Comma 3 3 2 2 3 2 18 7" xfId="9701"/>
    <cellStyle name="Comma 3 3 2 2 3 2 18 8" xfId="9702"/>
    <cellStyle name="Comma 3 3 2 2 3 2 18 9" xfId="9703"/>
    <cellStyle name="Comma 3 3 2 2 3 2 19" xfId="9704"/>
    <cellStyle name="Comma 3 3 2 2 3 2 19 10" xfId="9705"/>
    <cellStyle name="Comma 3 3 2 2 3 2 19 11" xfId="9706"/>
    <cellStyle name="Comma 3 3 2 2 3 2 19 12" xfId="9707"/>
    <cellStyle name="Comma 3 3 2 2 3 2 19 13" xfId="9708"/>
    <cellStyle name="Comma 3 3 2 2 3 2 19 14" xfId="9709"/>
    <cellStyle name="Comma 3 3 2 2 3 2 19 15" xfId="9710"/>
    <cellStyle name="Comma 3 3 2 2 3 2 19 16" xfId="9711"/>
    <cellStyle name="Comma 3 3 2 2 3 2 19 17" xfId="9712"/>
    <cellStyle name="Comma 3 3 2 2 3 2 19 18" xfId="9713"/>
    <cellStyle name="Comma 3 3 2 2 3 2 19 19" xfId="9714"/>
    <cellStyle name="Comma 3 3 2 2 3 2 19 2" xfId="9715"/>
    <cellStyle name="Comma 3 3 2 2 3 2 19 20" xfId="9716"/>
    <cellStyle name="Comma 3 3 2 2 3 2 19 21" xfId="9717"/>
    <cellStyle name="Comma 3 3 2 2 3 2 19 22" xfId="9718"/>
    <cellStyle name="Comma 3 3 2 2 3 2 19 3" xfId="9719"/>
    <cellStyle name="Comma 3 3 2 2 3 2 19 4" xfId="9720"/>
    <cellStyle name="Comma 3 3 2 2 3 2 19 5" xfId="9721"/>
    <cellStyle name="Comma 3 3 2 2 3 2 19 6" xfId="9722"/>
    <cellStyle name="Comma 3 3 2 2 3 2 19 7" xfId="9723"/>
    <cellStyle name="Comma 3 3 2 2 3 2 19 8" xfId="9724"/>
    <cellStyle name="Comma 3 3 2 2 3 2 19 9" xfId="9725"/>
    <cellStyle name="Comma 3 3 2 2 3 2 2" xfId="9726"/>
    <cellStyle name="Comma 3 3 2 2 3 2 20" xfId="9727"/>
    <cellStyle name="Comma 3 3 2 2 3 2 21" xfId="9728"/>
    <cellStyle name="Comma 3 3 2 2 3 2 22" xfId="9729"/>
    <cellStyle name="Comma 3 3 2 2 3 2 23" xfId="9730"/>
    <cellStyle name="Comma 3 3 2 2 3 2 24" xfId="9731"/>
    <cellStyle name="Comma 3 3 2 2 3 2 25" xfId="9732"/>
    <cellStyle name="Comma 3 3 2 2 3 2 26" xfId="9733"/>
    <cellStyle name="Comma 3 3 2 2 3 2 27" xfId="9734"/>
    <cellStyle name="Comma 3 3 2 2 3 2 28" xfId="9735"/>
    <cellStyle name="Comma 3 3 2 2 3 2 29" xfId="9736"/>
    <cellStyle name="Comma 3 3 2 2 3 2 3" xfId="9737"/>
    <cellStyle name="Comma 3 3 2 2 3 2 30" xfId="9738"/>
    <cellStyle name="Comma 3 3 2 2 3 2 31" xfId="9739"/>
    <cellStyle name="Comma 3 3 2 2 3 2 32" xfId="9740"/>
    <cellStyle name="Comma 3 3 2 2 3 2 33" xfId="9741"/>
    <cellStyle name="Comma 3 3 2 2 3 2 34" xfId="9742"/>
    <cellStyle name="Comma 3 3 2 2 3 2 35" xfId="9743"/>
    <cellStyle name="Comma 3 3 2 2 3 2 36" xfId="9744"/>
    <cellStyle name="Comma 3 3 2 2 3 2 37" xfId="9745"/>
    <cellStyle name="Comma 3 3 2 2 3 2 38" xfId="9746"/>
    <cellStyle name="Comma 3 3 2 2 3 2 39" xfId="9747"/>
    <cellStyle name="Comma 3 3 2 2 3 2 4" xfId="9748"/>
    <cellStyle name="Comma 3 3 2 2 3 2 40" xfId="9749"/>
    <cellStyle name="Comma 3 3 2 2 3 2 5" xfId="9750"/>
    <cellStyle name="Comma 3 3 2 2 3 2 6" xfId="9751"/>
    <cellStyle name="Comma 3 3 2 2 3 2 7" xfId="9752"/>
    <cellStyle name="Comma 3 3 2 2 3 2 8" xfId="9753"/>
    <cellStyle name="Comma 3 3 2 2 3 2 9" xfId="9754"/>
    <cellStyle name="Comma 3 3 2 2 3 2 9 10" xfId="9755"/>
    <cellStyle name="Comma 3 3 2 2 3 2 9 11" xfId="9756"/>
    <cellStyle name="Comma 3 3 2 2 3 2 9 12" xfId="9757"/>
    <cellStyle name="Comma 3 3 2 2 3 2 9 13" xfId="9758"/>
    <cellStyle name="Comma 3 3 2 2 3 2 9 14" xfId="9759"/>
    <cellStyle name="Comma 3 3 2 2 3 2 9 15" xfId="9760"/>
    <cellStyle name="Comma 3 3 2 2 3 2 9 16" xfId="9761"/>
    <cellStyle name="Comma 3 3 2 2 3 2 9 17" xfId="9762"/>
    <cellStyle name="Comma 3 3 2 2 3 2 9 18" xfId="9763"/>
    <cellStyle name="Comma 3 3 2 2 3 2 9 19" xfId="9764"/>
    <cellStyle name="Comma 3 3 2 2 3 2 9 2" xfId="9765"/>
    <cellStyle name="Comma 3 3 2 2 3 2 9 20" xfId="9766"/>
    <cellStyle name="Comma 3 3 2 2 3 2 9 21" xfId="9767"/>
    <cellStyle name="Comma 3 3 2 2 3 2 9 22" xfId="9768"/>
    <cellStyle name="Comma 3 3 2 2 3 2 9 3" xfId="9769"/>
    <cellStyle name="Comma 3 3 2 2 3 2 9 4" xfId="9770"/>
    <cellStyle name="Comma 3 3 2 2 3 2 9 5" xfId="9771"/>
    <cellStyle name="Comma 3 3 2 2 3 2 9 6" xfId="9772"/>
    <cellStyle name="Comma 3 3 2 2 3 2 9 7" xfId="9773"/>
    <cellStyle name="Comma 3 3 2 2 3 2 9 8" xfId="9774"/>
    <cellStyle name="Comma 3 3 2 2 3 2 9 9" xfId="9775"/>
    <cellStyle name="Comma 3 3 2 2 3 20" xfId="9776"/>
    <cellStyle name="Comma 3 3 2 2 3 21" xfId="9777"/>
    <cellStyle name="Comma 3 3 2 2 3 22" xfId="9778"/>
    <cellStyle name="Comma 3 3 2 2 3 23" xfId="9779"/>
    <cellStyle name="Comma 3 3 2 2 3 24" xfId="9780"/>
    <cellStyle name="Comma 3 3 2 2 3 25" xfId="9781"/>
    <cellStyle name="Comma 3 3 2 2 3 26" xfId="9782"/>
    <cellStyle name="Comma 3 3 2 2 3 27" xfId="9783"/>
    <cellStyle name="Comma 3 3 2 2 3 28" xfId="9784"/>
    <cellStyle name="Comma 3 3 2 2 3 29" xfId="9785"/>
    <cellStyle name="Comma 3 3 2 2 3 3" xfId="9786"/>
    <cellStyle name="Comma 3 3 2 2 3 30" xfId="9787"/>
    <cellStyle name="Comma 3 3 2 2 3 31" xfId="9788"/>
    <cellStyle name="Comma 3 3 2 2 3 32" xfId="9789"/>
    <cellStyle name="Comma 3 3 2 2 3 33" xfId="9790"/>
    <cellStyle name="Comma 3 3 2 2 3 34" xfId="9791"/>
    <cellStyle name="Comma 3 3 2 2 3 35" xfId="9792"/>
    <cellStyle name="Comma 3 3 2 2 3 36" xfId="9793"/>
    <cellStyle name="Comma 3 3 2 2 3 37" xfId="9794"/>
    <cellStyle name="Comma 3 3 2 2 3 38" xfId="9795"/>
    <cellStyle name="Comma 3 3 2 2 3 39" xfId="9796"/>
    <cellStyle name="Comma 3 3 2 2 3 4" xfId="9797"/>
    <cellStyle name="Comma 3 3 2 2 3 40" xfId="9798"/>
    <cellStyle name="Comma 3 3 2 2 3 5" xfId="9799"/>
    <cellStyle name="Comma 3 3 2 2 3 6" xfId="9800"/>
    <cellStyle name="Comma 3 3 2 2 3 7" xfId="9801"/>
    <cellStyle name="Comma 3 3 2 2 3 8" xfId="9802"/>
    <cellStyle name="Comma 3 3 2 2 3 9" xfId="9803"/>
    <cellStyle name="Comma 3 3 2 2 30" xfId="9804"/>
    <cellStyle name="Comma 3 3 2 2 31" xfId="9805"/>
    <cellStyle name="Comma 3 3 2 2 32" xfId="9806"/>
    <cellStyle name="Comma 3 3 2 2 33" xfId="9807"/>
    <cellStyle name="Comma 3 3 2 2 34" xfId="9808"/>
    <cellStyle name="Comma 3 3 2 2 35" xfId="9809"/>
    <cellStyle name="Comma 3 3 2 2 36" xfId="9810"/>
    <cellStyle name="Comma 3 3 2 2 37" xfId="9811"/>
    <cellStyle name="Comma 3 3 2 2 38" xfId="9812"/>
    <cellStyle name="Comma 3 3 2 2 39" xfId="9813"/>
    <cellStyle name="Comma 3 3 2 2 4" xfId="9814"/>
    <cellStyle name="Comma 3 3 2 2 4 10" xfId="9815"/>
    <cellStyle name="Comma 3 3 2 2 4 10 10" xfId="9816"/>
    <cellStyle name="Comma 3 3 2 2 4 10 11" xfId="9817"/>
    <cellStyle name="Comma 3 3 2 2 4 10 12" xfId="9818"/>
    <cellStyle name="Comma 3 3 2 2 4 10 13" xfId="9819"/>
    <cellStyle name="Comma 3 3 2 2 4 10 14" xfId="9820"/>
    <cellStyle name="Comma 3 3 2 2 4 10 15" xfId="9821"/>
    <cellStyle name="Comma 3 3 2 2 4 10 16" xfId="9822"/>
    <cellStyle name="Comma 3 3 2 2 4 10 17" xfId="9823"/>
    <cellStyle name="Comma 3 3 2 2 4 10 18" xfId="9824"/>
    <cellStyle name="Comma 3 3 2 2 4 10 19" xfId="9825"/>
    <cellStyle name="Comma 3 3 2 2 4 10 2" xfId="9826"/>
    <cellStyle name="Comma 3 3 2 2 4 10 20" xfId="9827"/>
    <cellStyle name="Comma 3 3 2 2 4 10 21" xfId="9828"/>
    <cellStyle name="Comma 3 3 2 2 4 10 22" xfId="9829"/>
    <cellStyle name="Comma 3 3 2 2 4 10 3" xfId="9830"/>
    <cellStyle name="Comma 3 3 2 2 4 10 4" xfId="9831"/>
    <cellStyle name="Comma 3 3 2 2 4 10 5" xfId="9832"/>
    <cellStyle name="Comma 3 3 2 2 4 10 6" xfId="9833"/>
    <cellStyle name="Comma 3 3 2 2 4 10 7" xfId="9834"/>
    <cellStyle name="Comma 3 3 2 2 4 10 8" xfId="9835"/>
    <cellStyle name="Comma 3 3 2 2 4 10 9" xfId="9836"/>
    <cellStyle name="Comma 3 3 2 2 4 11" xfId="9837"/>
    <cellStyle name="Comma 3 3 2 2 4 11 10" xfId="9838"/>
    <cellStyle name="Comma 3 3 2 2 4 11 11" xfId="9839"/>
    <cellStyle name="Comma 3 3 2 2 4 11 12" xfId="9840"/>
    <cellStyle name="Comma 3 3 2 2 4 11 13" xfId="9841"/>
    <cellStyle name="Comma 3 3 2 2 4 11 14" xfId="9842"/>
    <cellStyle name="Comma 3 3 2 2 4 11 15" xfId="9843"/>
    <cellStyle name="Comma 3 3 2 2 4 11 16" xfId="9844"/>
    <cellStyle name="Comma 3 3 2 2 4 11 17" xfId="9845"/>
    <cellStyle name="Comma 3 3 2 2 4 11 18" xfId="9846"/>
    <cellStyle name="Comma 3 3 2 2 4 11 19" xfId="9847"/>
    <cellStyle name="Comma 3 3 2 2 4 11 2" xfId="9848"/>
    <cellStyle name="Comma 3 3 2 2 4 11 20" xfId="9849"/>
    <cellStyle name="Comma 3 3 2 2 4 11 21" xfId="9850"/>
    <cellStyle name="Comma 3 3 2 2 4 11 22" xfId="9851"/>
    <cellStyle name="Comma 3 3 2 2 4 11 3" xfId="9852"/>
    <cellStyle name="Comma 3 3 2 2 4 11 4" xfId="9853"/>
    <cellStyle name="Comma 3 3 2 2 4 11 5" xfId="9854"/>
    <cellStyle name="Comma 3 3 2 2 4 11 6" xfId="9855"/>
    <cellStyle name="Comma 3 3 2 2 4 11 7" xfId="9856"/>
    <cellStyle name="Comma 3 3 2 2 4 11 8" xfId="9857"/>
    <cellStyle name="Comma 3 3 2 2 4 11 9" xfId="9858"/>
    <cellStyle name="Comma 3 3 2 2 4 12" xfId="9859"/>
    <cellStyle name="Comma 3 3 2 2 4 12 10" xfId="9860"/>
    <cellStyle name="Comma 3 3 2 2 4 12 11" xfId="9861"/>
    <cellStyle name="Comma 3 3 2 2 4 12 12" xfId="9862"/>
    <cellStyle name="Comma 3 3 2 2 4 12 13" xfId="9863"/>
    <cellStyle name="Comma 3 3 2 2 4 12 14" xfId="9864"/>
    <cellStyle name="Comma 3 3 2 2 4 12 15" xfId="9865"/>
    <cellStyle name="Comma 3 3 2 2 4 12 16" xfId="9866"/>
    <cellStyle name="Comma 3 3 2 2 4 12 17" xfId="9867"/>
    <cellStyle name="Comma 3 3 2 2 4 12 18" xfId="9868"/>
    <cellStyle name="Comma 3 3 2 2 4 12 19" xfId="9869"/>
    <cellStyle name="Comma 3 3 2 2 4 12 2" xfId="9870"/>
    <cellStyle name="Comma 3 3 2 2 4 12 20" xfId="9871"/>
    <cellStyle name="Comma 3 3 2 2 4 12 21" xfId="9872"/>
    <cellStyle name="Comma 3 3 2 2 4 12 22" xfId="9873"/>
    <cellStyle name="Comma 3 3 2 2 4 12 3" xfId="9874"/>
    <cellStyle name="Comma 3 3 2 2 4 12 4" xfId="9875"/>
    <cellStyle name="Comma 3 3 2 2 4 12 5" xfId="9876"/>
    <cellStyle name="Comma 3 3 2 2 4 12 6" xfId="9877"/>
    <cellStyle name="Comma 3 3 2 2 4 12 7" xfId="9878"/>
    <cellStyle name="Comma 3 3 2 2 4 12 8" xfId="9879"/>
    <cellStyle name="Comma 3 3 2 2 4 12 9" xfId="9880"/>
    <cellStyle name="Comma 3 3 2 2 4 13" xfId="9881"/>
    <cellStyle name="Comma 3 3 2 2 4 14" xfId="9882"/>
    <cellStyle name="Comma 3 3 2 2 4 15" xfId="9883"/>
    <cellStyle name="Comma 3 3 2 2 4 16" xfId="9884"/>
    <cellStyle name="Comma 3 3 2 2 4 17" xfId="9885"/>
    <cellStyle name="Comma 3 3 2 2 4 18" xfId="9886"/>
    <cellStyle name="Comma 3 3 2 2 4 19" xfId="9887"/>
    <cellStyle name="Comma 3 3 2 2 4 2" xfId="9888"/>
    <cellStyle name="Comma 3 3 2 2 4 2 10" xfId="9889"/>
    <cellStyle name="Comma 3 3 2 2 4 2 11" xfId="9890"/>
    <cellStyle name="Comma 3 3 2 2 4 2 12" xfId="9891"/>
    <cellStyle name="Comma 3 3 2 2 4 2 13" xfId="9892"/>
    <cellStyle name="Comma 3 3 2 2 4 2 14" xfId="9893"/>
    <cellStyle name="Comma 3 3 2 2 4 2 15" xfId="9894"/>
    <cellStyle name="Comma 3 3 2 2 4 2 16" xfId="9895"/>
    <cellStyle name="Comma 3 3 2 2 4 2 17" xfId="9896"/>
    <cellStyle name="Comma 3 3 2 2 4 2 18" xfId="9897"/>
    <cellStyle name="Comma 3 3 2 2 4 2 19" xfId="9898"/>
    <cellStyle name="Comma 3 3 2 2 4 2 2" xfId="9899"/>
    <cellStyle name="Comma 3 3 2 2 4 2 20" xfId="9900"/>
    <cellStyle name="Comma 3 3 2 2 4 2 21" xfId="9901"/>
    <cellStyle name="Comma 3 3 2 2 4 2 22" xfId="9902"/>
    <cellStyle name="Comma 3 3 2 2 4 2 3" xfId="9903"/>
    <cellStyle name="Comma 3 3 2 2 4 2 4" xfId="9904"/>
    <cellStyle name="Comma 3 3 2 2 4 2 5" xfId="9905"/>
    <cellStyle name="Comma 3 3 2 2 4 2 6" xfId="9906"/>
    <cellStyle name="Comma 3 3 2 2 4 2 7" xfId="9907"/>
    <cellStyle name="Comma 3 3 2 2 4 2 8" xfId="9908"/>
    <cellStyle name="Comma 3 3 2 2 4 2 9" xfId="9909"/>
    <cellStyle name="Comma 3 3 2 2 4 20" xfId="9910"/>
    <cellStyle name="Comma 3 3 2 2 4 21" xfId="9911"/>
    <cellStyle name="Comma 3 3 2 2 4 22" xfId="9912"/>
    <cellStyle name="Comma 3 3 2 2 4 23" xfId="9913"/>
    <cellStyle name="Comma 3 3 2 2 4 24" xfId="9914"/>
    <cellStyle name="Comma 3 3 2 2 4 25" xfId="9915"/>
    <cellStyle name="Comma 3 3 2 2 4 26" xfId="9916"/>
    <cellStyle name="Comma 3 3 2 2 4 27" xfId="9917"/>
    <cellStyle name="Comma 3 3 2 2 4 28" xfId="9918"/>
    <cellStyle name="Comma 3 3 2 2 4 29" xfId="9919"/>
    <cellStyle name="Comma 3 3 2 2 4 3" xfId="9920"/>
    <cellStyle name="Comma 3 3 2 2 4 3 10" xfId="9921"/>
    <cellStyle name="Comma 3 3 2 2 4 3 11" xfId="9922"/>
    <cellStyle name="Comma 3 3 2 2 4 3 12" xfId="9923"/>
    <cellStyle name="Comma 3 3 2 2 4 3 13" xfId="9924"/>
    <cellStyle name="Comma 3 3 2 2 4 3 14" xfId="9925"/>
    <cellStyle name="Comma 3 3 2 2 4 3 15" xfId="9926"/>
    <cellStyle name="Comma 3 3 2 2 4 3 16" xfId="9927"/>
    <cellStyle name="Comma 3 3 2 2 4 3 17" xfId="9928"/>
    <cellStyle name="Comma 3 3 2 2 4 3 18" xfId="9929"/>
    <cellStyle name="Comma 3 3 2 2 4 3 19" xfId="9930"/>
    <cellStyle name="Comma 3 3 2 2 4 3 2" xfId="9931"/>
    <cellStyle name="Comma 3 3 2 2 4 3 20" xfId="9932"/>
    <cellStyle name="Comma 3 3 2 2 4 3 21" xfId="9933"/>
    <cellStyle name="Comma 3 3 2 2 4 3 22" xfId="9934"/>
    <cellStyle name="Comma 3 3 2 2 4 3 3" xfId="9935"/>
    <cellStyle name="Comma 3 3 2 2 4 3 4" xfId="9936"/>
    <cellStyle name="Comma 3 3 2 2 4 3 5" xfId="9937"/>
    <cellStyle name="Comma 3 3 2 2 4 3 6" xfId="9938"/>
    <cellStyle name="Comma 3 3 2 2 4 3 7" xfId="9939"/>
    <cellStyle name="Comma 3 3 2 2 4 3 8" xfId="9940"/>
    <cellStyle name="Comma 3 3 2 2 4 3 9" xfId="9941"/>
    <cellStyle name="Comma 3 3 2 2 4 30" xfId="9942"/>
    <cellStyle name="Comma 3 3 2 2 4 31" xfId="9943"/>
    <cellStyle name="Comma 3 3 2 2 4 32" xfId="9944"/>
    <cellStyle name="Comma 3 3 2 2 4 33" xfId="9945"/>
    <cellStyle name="Comma 3 3 2 2 4 4" xfId="9946"/>
    <cellStyle name="Comma 3 3 2 2 4 4 10" xfId="9947"/>
    <cellStyle name="Comma 3 3 2 2 4 4 11" xfId="9948"/>
    <cellStyle name="Comma 3 3 2 2 4 4 12" xfId="9949"/>
    <cellStyle name="Comma 3 3 2 2 4 4 13" xfId="9950"/>
    <cellStyle name="Comma 3 3 2 2 4 4 14" xfId="9951"/>
    <cellStyle name="Comma 3 3 2 2 4 4 15" xfId="9952"/>
    <cellStyle name="Comma 3 3 2 2 4 4 16" xfId="9953"/>
    <cellStyle name="Comma 3 3 2 2 4 4 17" xfId="9954"/>
    <cellStyle name="Comma 3 3 2 2 4 4 18" xfId="9955"/>
    <cellStyle name="Comma 3 3 2 2 4 4 19" xfId="9956"/>
    <cellStyle name="Comma 3 3 2 2 4 4 2" xfId="9957"/>
    <cellStyle name="Comma 3 3 2 2 4 4 20" xfId="9958"/>
    <cellStyle name="Comma 3 3 2 2 4 4 21" xfId="9959"/>
    <cellStyle name="Comma 3 3 2 2 4 4 22" xfId="9960"/>
    <cellStyle name="Comma 3 3 2 2 4 4 3" xfId="9961"/>
    <cellStyle name="Comma 3 3 2 2 4 4 4" xfId="9962"/>
    <cellStyle name="Comma 3 3 2 2 4 4 5" xfId="9963"/>
    <cellStyle name="Comma 3 3 2 2 4 4 6" xfId="9964"/>
    <cellStyle name="Comma 3 3 2 2 4 4 7" xfId="9965"/>
    <cellStyle name="Comma 3 3 2 2 4 4 8" xfId="9966"/>
    <cellStyle name="Comma 3 3 2 2 4 4 9" xfId="9967"/>
    <cellStyle name="Comma 3 3 2 2 4 5" xfId="9968"/>
    <cellStyle name="Comma 3 3 2 2 4 5 10" xfId="9969"/>
    <cellStyle name="Comma 3 3 2 2 4 5 11" xfId="9970"/>
    <cellStyle name="Comma 3 3 2 2 4 5 12" xfId="9971"/>
    <cellStyle name="Comma 3 3 2 2 4 5 13" xfId="9972"/>
    <cellStyle name="Comma 3 3 2 2 4 5 14" xfId="9973"/>
    <cellStyle name="Comma 3 3 2 2 4 5 15" xfId="9974"/>
    <cellStyle name="Comma 3 3 2 2 4 5 16" xfId="9975"/>
    <cellStyle name="Comma 3 3 2 2 4 5 17" xfId="9976"/>
    <cellStyle name="Comma 3 3 2 2 4 5 18" xfId="9977"/>
    <cellStyle name="Comma 3 3 2 2 4 5 19" xfId="9978"/>
    <cellStyle name="Comma 3 3 2 2 4 5 2" xfId="9979"/>
    <cellStyle name="Comma 3 3 2 2 4 5 20" xfId="9980"/>
    <cellStyle name="Comma 3 3 2 2 4 5 21" xfId="9981"/>
    <cellStyle name="Comma 3 3 2 2 4 5 22" xfId="9982"/>
    <cellStyle name="Comma 3 3 2 2 4 5 3" xfId="9983"/>
    <cellStyle name="Comma 3 3 2 2 4 5 4" xfId="9984"/>
    <cellStyle name="Comma 3 3 2 2 4 5 5" xfId="9985"/>
    <cellStyle name="Comma 3 3 2 2 4 5 6" xfId="9986"/>
    <cellStyle name="Comma 3 3 2 2 4 5 7" xfId="9987"/>
    <cellStyle name="Comma 3 3 2 2 4 5 8" xfId="9988"/>
    <cellStyle name="Comma 3 3 2 2 4 5 9" xfId="9989"/>
    <cellStyle name="Comma 3 3 2 2 4 6" xfId="9990"/>
    <cellStyle name="Comma 3 3 2 2 4 6 10" xfId="9991"/>
    <cellStyle name="Comma 3 3 2 2 4 6 11" xfId="9992"/>
    <cellStyle name="Comma 3 3 2 2 4 6 12" xfId="9993"/>
    <cellStyle name="Comma 3 3 2 2 4 6 13" xfId="9994"/>
    <cellStyle name="Comma 3 3 2 2 4 6 14" xfId="9995"/>
    <cellStyle name="Comma 3 3 2 2 4 6 15" xfId="9996"/>
    <cellStyle name="Comma 3 3 2 2 4 6 16" xfId="9997"/>
    <cellStyle name="Comma 3 3 2 2 4 6 17" xfId="9998"/>
    <cellStyle name="Comma 3 3 2 2 4 6 18" xfId="9999"/>
    <cellStyle name="Comma 3 3 2 2 4 6 19" xfId="10000"/>
    <cellStyle name="Comma 3 3 2 2 4 6 2" xfId="10001"/>
    <cellStyle name="Comma 3 3 2 2 4 6 20" xfId="10002"/>
    <cellStyle name="Comma 3 3 2 2 4 6 21" xfId="10003"/>
    <cellStyle name="Comma 3 3 2 2 4 6 22" xfId="10004"/>
    <cellStyle name="Comma 3 3 2 2 4 6 3" xfId="10005"/>
    <cellStyle name="Comma 3 3 2 2 4 6 4" xfId="10006"/>
    <cellStyle name="Comma 3 3 2 2 4 6 5" xfId="10007"/>
    <cellStyle name="Comma 3 3 2 2 4 6 6" xfId="10008"/>
    <cellStyle name="Comma 3 3 2 2 4 6 7" xfId="10009"/>
    <cellStyle name="Comma 3 3 2 2 4 6 8" xfId="10010"/>
    <cellStyle name="Comma 3 3 2 2 4 6 9" xfId="10011"/>
    <cellStyle name="Comma 3 3 2 2 4 7" xfId="10012"/>
    <cellStyle name="Comma 3 3 2 2 4 7 10" xfId="10013"/>
    <cellStyle name="Comma 3 3 2 2 4 7 11" xfId="10014"/>
    <cellStyle name="Comma 3 3 2 2 4 7 12" xfId="10015"/>
    <cellStyle name="Comma 3 3 2 2 4 7 13" xfId="10016"/>
    <cellStyle name="Comma 3 3 2 2 4 7 14" xfId="10017"/>
    <cellStyle name="Comma 3 3 2 2 4 7 15" xfId="10018"/>
    <cellStyle name="Comma 3 3 2 2 4 7 16" xfId="10019"/>
    <cellStyle name="Comma 3 3 2 2 4 7 17" xfId="10020"/>
    <cellStyle name="Comma 3 3 2 2 4 7 18" xfId="10021"/>
    <cellStyle name="Comma 3 3 2 2 4 7 19" xfId="10022"/>
    <cellStyle name="Comma 3 3 2 2 4 7 2" xfId="10023"/>
    <cellStyle name="Comma 3 3 2 2 4 7 20" xfId="10024"/>
    <cellStyle name="Comma 3 3 2 2 4 7 21" xfId="10025"/>
    <cellStyle name="Comma 3 3 2 2 4 7 22" xfId="10026"/>
    <cellStyle name="Comma 3 3 2 2 4 7 3" xfId="10027"/>
    <cellStyle name="Comma 3 3 2 2 4 7 4" xfId="10028"/>
    <cellStyle name="Comma 3 3 2 2 4 7 5" xfId="10029"/>
    <cellStyle name="Comma 3 3 2 2 4 7 6" xfId="10030"/>
    <cellStyle name="Comma 3 3 2 2 4 7 7" xfId="10031"/>
    <cellStyle name="Comma 3 3 2 2 4 7 8" xfId="10032"/>
    <cellStyle name="Comma 3 3 2 2 4 7 9" xfId="10033"/>
    <cellStyle name="Comma 3 3 2 2 4 8" xfId="10034"/>
    <cellStyle name="Comma 3 3 2 2 4 8 10" xfId="10035"/>
    <cellStyle name="Comma 3 3 2 2 4 8 11" xfId="10036"/>
    <cellStyle name="Comma 3 3 2 2 4 8 12" xfId="10037"/>
    <cellStyle name="Comma 3 3 2 2 4 8 13" xfId="10038"/>
    <cellStyle name="Comma 3 3 2 2 4 8 14" xfId="10039"/>
    <cellStyle name="Comma 3 3 2 2 4 8 15" xfId="10040"/>
    <cellStyle name="Comma 3 3 2 2 4 8 16" xfId="10041"/>
    <cellStyle name="Comma 3 3 2 2 4 8 17" xfId="10042"/>
    <cellStyle name="Comma 3 3 2 2 4 8 18" xfId="10043"/>
    <cellStyle name="Comma 3 3 2 2 4 8 19" xfId="10044"/>
    <cellStyle name="Comma 3 3 2 2 4 8 2" xfId="10045"/>
    <cellStyle name="Comma 3 3 2 2 4 8 20" xfId="10046"/>
    <cellStyle name="Comma 3 3 2 2 4 8 21" xfId="10047"/>
    <cellStyle name="Comma 3 3 2 2 4 8 22" xfId="10048"/>
    <cellStyle name="Comma 3 3 2 2 4 8 3" xfId="10049"/>
    <cellStyle name="Comma 3 3 2 2 4 8 4" xfId="10050"/>
    <cellStyle name="Comma 3 3 2 2 4 8 5" xfId="10051"/>
    <cellStyle name="Comma 3 3 2 2 4 8 6" xfId="10052"/>
    <cellStyle name="Comma 3 3 2 2 4 8 7" xfId="10053"/>
    <cellStyle name="Comma 3 3 2 2 4 8 8" xfId="10054"/>
    <cellStyle name="Comma 3 3 2 2 4 8 9" xfId="10055"/>
    <cellStyle name="Comma 3 3 2 2 4 9" xfId="10056"/>
    <cellStyle name="Comma 3 3 2 2 4 9 10" xfId="10057"/>
    <cellStyle name="Comma 3 3 2 2 4 9 11" xfId="10058"/>
    <cellStyle name="Comma 3 3 2 2 4 9 12" xfId="10059"/>
    <cellStyle name="Comma 3 3 2 2 4 9 13" xfId="10060"/>
    <cellStyle name="Comma 3 3 2 2 4 9 14" xfId="10061"/>
    <cellStyle name="Comma 3 3 2 2 4 9 15" xfId="10062"/>
    <cellStyle name="Comma 3 3 2 2 4 9 16" xfId="10063"/>
    <cellStyle name="Comma 3 3 2 2 4 9 17" xfId="10064"/>
    <cellStyle name="Comma 3 3 2 2 4 9 18" xfId="10065"/>
    <cellStyle name="Comma 3 3 2 2 4 9 19" xfId="10066"/>
    <cellStyle name="Comma 3 3 2 2 4 9 2" xfId="10067"/>
    <cellStyle name="Comma 3 3 2 2 4 9 20" xfId="10068"/>
    <cellStyle name="Comma 3 3 2 2 4 9 21" xfId="10069"/>
    <cellStyle name="Comma 3 3 2 2 4 9 22" xfId="10070"/>
    <cellStyle name="Comma 3 3 2 2 4 9 3" xfId="10071"/>
    <cellStyle name="Comma 3 3 2 2 4 9 4" xfId="10072"/>
    <cellStyle name="Comma 3 3 2 2 4 9 5" xfId="10073"/>
    <cellStyle name="Comma 3 3 2 2 4 9 6" xfId="10074"/>
    <cellStyle name="Comma 3 3 2 2 4 9 7" xfId="10075"/>
    <cellStyle name="Comma 3 3 2 2 4 9 8" xfId="10076"/>
    <cellStyle name="Comma 3 3 2 2 4 9 9" xfId="10077"/>
    <cellStyle name="Comma 3 3 2 2 40" xfId="10078"/>
    <cellStyle name="Comma 3 3 2 2 41" xfId="10079"/>
    <cellStyle name="Comma 3 3 2 2 42" xfId="10080"/>
    <cellStyle name="Comma 3 3 2 2 43" xfId="10081"/>
    <cellStyle name="Comma 3 3 2 2 44" xfId="10082"/>
    <cellStyle name="Comma 3 3 2 2 45" xfId="10083"/>
    <cellStyle name="Comma 3 3 2 2 5" xfId="10084"/>
    <cellStyle name="Comma 3 3 2 2 5 10" xfId="10085"/>
    <cellStyle name="Comma 3 3 2 2 5 10 10" xfId="10086"/>
    <cellStyle name="Comma 3 3 2 2 5 10 11" xfId="10087"/>
    <cellStyle name="Comma 3 3 2 2 5 10 12" xfId="10088"/>
    <cellStyle name="Comma 3 3 2 2 5 10 13" xfId="10089"/>
    <cellStyle name="Comma 3 3 2 2 5 10 14" xfId="10090"/>
    <cellStyle name="Comma 3 3 2 2 5 10 15" xfId="10091"/>
    <cellStyle name="Comma 3 3 2 2 5 10 16" xfId="10092"/>
    <cellStyle name="Comma 3 3 2 2 5 10 17" xfId="10093"/>
    <cellStyle name="Comma 3 3 2 2 5 10 18" xfId="10094"/>
    <cellStyle name="Comma 3 3 2 2 5 10 19" xfId="10095"/>
    <cellStyle name="Comma 3 3 2 2 5 10 2" xfId="10096"/>
    <cellStyle name="Comma 3 3 2 2 5 10 20" xfId="10097"/>
    <cellStyle name="Comma 3 3 2 2 5 10 21" xfId="10098"/>
    <cellStyle name="Comma 3 3 2 2 5 10 22" xfId="10099"/>
    <cellStyle name="Comma 3 3 2 2 5 10 3" xfId="10100"/>
    <cellStyle name="Comma 3 3 2 2 5 10 4" xfId="10101"/>
    <cellStyle name="Comma 3 3 2 2 5 10 5" xfId="10102"/>
    <cellStyle name="Comma 3 3 2 2 5 10 6" xfId="10103"/>
    <cellStyle name="Comma 3 3 2 2 5 10 7" xfId="10104"/>
    <cellStyle name="Comma 3 3 2 2 5 10 8" xfId="10105"/>
    <cellStyle name="Comma 3 3 2 2 5 10 9" xfId="10106"/>
    <cellStyle name="Comma 3 3 2 2 5 11" xfId="10107"/>
    <cellStyle name="Comma 3 3 2 2 5 11 10" xfId="10108"/>
    <cellStyle name="Comma 3 3 2 2 5 11 11" xfId="10109"/>
    <cellStyle name="Comma 3 3 2 2 5 11 12" xfId="10110"/>
    <cellStyle name="Comma 3 3 2 2 5 11 13" xfId="10111"/>
    <cellStyle name="Comma 3 3 2 2 5 11 14" xfId="10112"/>
    <cellStyle name="Comma 3 3 2 2 5 11 15" xfId="10113"/>
    <cellStyle name="Comma 3 3 2 2 5 11 16" xfId="10114"/>
    <cellStyle name="Comma 3 3 2 2 5 11 17" xfId="10115"/>
    <cellStyle name="Comma 3 3 2 2 5 11 18" xfId="10116"/>
    <cellStyle name="Comma 3 3 2 2 5 11 19" xfId="10117"/>
    <cellStyle name="Comma 3 3 2 2 5 11 2" xfId="10118"/>
    <cellStyle name="Comma 3 3 2 2 5 11 20" xfId="10119"/>
    <cellStyle name="Comma 3 3 2 2 5 11 21" xfId="10120"/>
    <cellStyle name="Comma 3 3 2 2 5 11 22" xfId="10121"/>
    <cellStyle name="Comma 3 3 2 2 5 11 3" xfId="10122"/>
    <cellStyle name="Comma 3 3 2 2 5 11 4" xfId="10123"/>
    <cellStyle name="Comma 3 3 2 2 5 11 5" xfId="10124"/>
    <cellStyle name="Comma 3 3 2 2 5 11 6" xfId="10125"/>
    <cellStyle name="Comma 3 3 2 2 5 11 7" xfId="10126"/>
    <cellStyle name="Comma 3 3 2 2 5 11 8" xfId="10127"/>
    <cellStyle name="Comma 3 3 2 2 5 11 9" xfId="10128"/>
    <cellStyle name="Comma 3 3 2 2 5 12" xfId="10129"/>
    <cellStyle name="Comma 3 3 2 2 5 12 10" xfId="10130"/>
    <cellStyle name="Comma 3 3 2 2 5 12 11" xfId="10131"/>
    <cellStyle name="Comma 3 3 2 2 5 12 12" xfId="10132"/>
    <cellStyle name="Comma 3 3 2 2 5 12 13" xfId="10133"/>
    <cellStyle name="Comma 3 3 2 2 5 12 14" xfId="10134"/>
    <cellStyle name="Comma 3 3 2 2 5 12 15" xfId="10135"/>
    <cellStyle name="Comma 3 3 2 2 5 12 16" xfId="10136"/>
    <cellStyle name="Comma 3 3 2 2 5 12 17" xfId="10137"/>
    <cellStyle name="Comma 3 3 2 2 5 12 18" xfId="10138"/>
    <cellStyle name="Comma 3 3 2 2 5 12 19" xfId="10139"/>
    <cellStyle name="Comma 3 3 2 2 5 12 2" xfId="10140"/>
    <cellStyle name="Comma 3 3 2 2 5 12 20" xfId="10141"/>
    <cellStyle name="Comma 3 3 2 2 5 12 21" xfId="10142"/>
    <cellStyle name="Comma 3 3 2 2 5 12 22" xfId="10143"/>
    <cellStyle name="Comma 3 3 2 2 5 12 3" xfId="10144"/>
    <cellStyle name="Comma 3 3 2 2 5 12 4" xfId="10145"/>
    <cellStyle name="Comma 3 3 2 2 5 12 5" xfId="10146"/>
    <cellStyle name="Comma 3 3 2 2 5 12 6" xfId="10147"/>
    <cellStyle name="Comma 3 3 2 2 5 12 7" xfId="10148"/>
    <cellStyle name="Comma 3 3 2 2 5 12 8" xfId="10149"/>
    <cellStyle name="Comma 3 3 2 2 5 12 9" xfId="10150"/>
    <cellStyle name="Comma 3 3 2 2 5 13" xfId="10151"/>
    <cellStyle name="Comma 3 3 2 2 5 14" xfId="10152"/>
    <cellStyle name="Comma 3 3 2 2 5 15" xfId="10153"/>
    <cellStyle name="Comma 3 3 2 2 5 16" xfId="10154"/>
    <cellStyle name="Comma 3 3 2 2 5 17" xfId="10155"/>
    <cellStyle name="Comma 3 3 2 2 5 18" xfId="10156"/>
    <cellStyle name="Comma 3 3 2 2 5 19" xfId="10157"/>
    <cellStyle name="Comma 3 3 2 2 5 2" xfId="10158"/>
    <cellStyle name="Comma 3 3 2 2 5 2 10" xfId="10159"/>
    <cellStyle name="Comma 3 3 2 2 5 2 11" xfId="10160"/>
    <cellStyle name="Comma 3 3 2 2 5 2 12" xfId="10161"/>
    <cellStyle name="Comma 3 3 2 2 5 2 13" xfId="10162"/>
    <cellStyle name="Comma 3 3 2 2 5 2 14" xfId="10163"/>
    <cellStyle name="Comma 3 3 2 2 5 2 15" xfId="10164"/>
    <cellStyle name="Comma 3 3 2 2 5 2 16" xfId="10165"/>
    <cellStyle name="Comma 3 3 2 2 5 2 17" xfId="10166"/>
    <cellStyle name="Comma 3 3 2 2 5 2 18" xfId="10167"/>
    <cellStyle name="Comma 3 3 2 2 5 2 19" xfId="10168"/>
    <cellStyle name="Comma 3 3 2 2 5 2 2" xfId="10169"/>
    <cellStyle name="Comma 3 3 2 2 5 2 20" xfId="10170"/>
    <cellStyle name="Comma 3 3 2 2 5 2 21" xfId="10171"/>
    <cellStyle name="Comma 3 3 2 2 5 2 22" xfId="10172"/>
    <cellStyle name="Comma 3 3 2 2 5 2 3" xfId="10173"/>
    <cellStyle name="Comma 3 3 2 2 5 2 4" xfId="10174"/>
    <cellStyle name="Comma 3 3 2 2 5 2 5" xfId="10175"/>
    <cellStyle name="Comma 3 3 2 2 5 2 6" xfId="10176"/>
    <cellStyle name="Comma 3 3 2 2 5 2 7" xfId="10177"/>
    <cellStyle name="Comma 3 3 2 2 5 2 8" xfId="10178"/>
    <cellStyle name="Comma 3 3 2 2 5 2 9" xfId="10179"/>
    <cellStyle name="Comma 3 3 2 2 5 20" xfId="10180"/>
    <cellStyle name="Comma 3 3 2 2 5 21" xfId="10181"/>
    <cellStyle name="Comma 3 3 2 2 5 22" xfId="10182"/>
    <cellStyle name="Comma 3 3 2 2 5 23" xfId="10183"/>
    <cellStyle name="Comma 3 3 2 2 5 24" xfId="10184"/>
    <cellStyle name="Comma 3 3 2 2 5 25" xfId="10185"/>
    <cellStyle name="Comma 3 3 2 2 5 26" xfId="10186"/>
    <cellStyle name="Comma 3 3 2 2 5 27" xfId="10187"/>
    <cellStyle name="Comma 3 3 2 2 5 28" xfId="10188"/>
    <cellStyle name="Comma 3 3 2 2 5 29" xfId="10189"/>
    <cellStyle name="Comma 3 3 2 2 5 3" xfId="10190"/>
    <cellStyle name="Comma 3 3 2 2 5 3 10" xfId="10191"/>
    <cellStyle name="Comma 3 3 2 2 5 3 11" xfId="10192"/>
    <cellStyle name="Comma 3 3 2 2 5 3 12" xfId="10193"/>
    <cellStyle name="Comma 3 3 2 2 5 3 13" xfId="10194"/>
    <cellStyle name="Comma 3 3 2 2 5 3 14" xfId="10195"/>
    <cellStyle name="Comma 3 3 2 2 5 3 15" xfId="10196"/>
    <cellStyle name="Comma 3 3 2 2 5 3 16" xfId="10197"/>
    <cellStyle name="Comma 3 3 2 2 5 3 17" xfId="10198"/>
    <cellStyle name="Comma 3 3 2 2 5 3 18" xfId="10199"/>
    <cellStyle name="Comma 3 3 2 2 5 3 19" xfId="10200"/>
    <cellStyle name="Comma 3 3 2 2 5 3 2" xfId="10201"/>
    <cellStyle name="Comma 3 3 2 2 5 3 20" xfId="10202"/>
    <cellStyle name="Comma 3 3 2 2 5 3 21" xfId="10203"/>
    <cellStyle name="Comma 3 3 2 2 5 3 22" xfId="10204"/>
    <cellStyle name="Comma 3 3 2 2 5 3 3" xfId="10205"/>
    <cellStyle name="Comma 3 3 2 2 5 3 4" xfId="10206"/>
    <cellStyle name="Comma 3 3 2 2 5 3 5" xfId="10207"/>
    <cellStyle name="Comma 3 3 2 2 5 3 6" xfId="10208"/>
    <cellStyle name="Comma 3 3 2 2 5 3 7" xfId="10209"/>
    <cellStyle name="Comma 3 3 2 2 5 3 8" xfId="10210"/>
    <cellStyle name="Comma 3 3 2 2 5 3 9" xfId="10211"/>
    <cellStyle name="Comma 3 3 2 2 5 30" xfId="10212"/>
    <cellStyle name="Comma 3 3 2 2 5 31" xfId="10213"/>
    <cellStyle name="Comma 3 3 2 2 5 32" xfId="10214"/>
    <cellStyle name="Comma 3 3 2 2 5 33" xfId="10215"/>
    <cellStyle name="Comma 3 3 2 2 5 4" xfId="10216"/>
    <cellStyle name="Comma 3 3 2 2 5 4 10" xfId="10217"/>
    <cellStyle name="Comma 3 3 2 2 5 4 11" xfId="10218"/>
    <cellStyle name="Comma 3 3 2 2 5 4 12" xfId="10219"/>
    <cellStyle name="Comma 3 3 2 2 5 4 13" xfId="10220"/>
    <cellStyle name="Comma 3 3 2 2 5 4 14" xfId="10221"/>
    <cellStyle name="Comma 3 3 2 2 5 4 15" xfId="10222"/>
    <cellStyle name="Comma 3 3 2 2 5 4 16" xfId="10223"/>
    <cellStyle name="Comma 3 3 2 2 5 4 17" xfId="10224"/>
    <cellStyle name="Comma 3 3 2 2 5 4 18" xfId="10225"/>
    <cellStyle name="Comma 3 3 2 2 5 4 19" xfId="10226"/>
    <cellStyle name="Comma 3 3 2 2 5 4 2" xfId="10227"/>
    <cellStyle name="Comma 3 3 2 2 5 4 20" xfId="10228"/>
    <cellStyle name="Comma 3 3 2 2 5 4 21" xfId="10229"/>
    <cellStyle name="Comma 3 3 2 2 5 4 22" xfId="10230"/>
    <cellStyle name="Comma 3 3 2 2 5 4 3" xfId="10231"/>
    <cellStyle name="Comma 3 3 2 2 5 4 4" xfId="10232"/>
    <cellStyle name="Comma 3 3 2 2 5 4 5" xfId="10233"/>
    <cellStyle name="Comma 3 3 2 2 5 4 6" xfId="10234"/>
    <cellStyle name="Comma 3 3 2 2 5 4 7" xfId="10235"/>
    <cellStyle name="Comma 3 3 2 2 5 4 8" xfId="10236"/>
    <cellStyle name="Comma 3 3 2 2 5 4 9" xfId="10237"/>
    <cellStyle name="Comma 3 3 2 2 5 5" xfId="10238"/>
    <cellStyle name="Comma 3 3 2 2 5 5 10" xfId="10239"/>
    <cellStyle name="Comma 3 3 2 2 5 5 11" xfId="10240"/>
    <cellStyle name="Comma 3 3 2 2 5 5 12" xfId="10241"/>
    <cellStyle name="Comma 3 3 2 2 5 5 13" xfId="10242"/>
    <cellStyle name="Comma 3 3 2 2 5 5 14" xfId="10243"/>
    <cellStyle name="Comma 3 3 2 2 5 5 15" xfId="10244"/>
    <cellStyle name="Comma 3 3 2 2 5 5 16" xfId="10245"/>
    <cellStyle name="Comma 3 3 2 2 5 5 17" xfId="10246"/>
    <cellStyle name="Comma 3 3 2 2 5 5 18" xfId="10247"/>
    <cellStyle name="Comma 3 3 2 2 5 5 19" xfId="10248"/>
    <cellStyle name="Comma 3 3 2 2 5 5 2" xfId="10249"/>
    <cellStyle name="Comma 3 3 2 2 5 5 20" xfId="10250"/>
    <cellStyle name="Comma 3 3 2 2 5 5 21" xfId="10251"/>
    <cellStyle name="Comma 3 3 2 2 5 5 22" xfId="10252"/>
    <cellStyle name="Comma 3 3 2 2 5 5 3" xfId="10253"/>
    <cellStyle name="Comma 3 3 2 2 5 5 4" xfId="10254"/>
    <cellStyle name="Comma 3 3 2 2 5 5 5" xfId="10255"/>
    <cellStyle name="Comma 3 3 2 2 5 5 6" xfId="10256"/>
    <cellStyle name="Comma 3 3 2 2 5 5 7" xfId="10257"/>
    <cellStyle name="Comma 3 3 2 2 5 5 8" xfId="10258"/>
    <cellStyle name="Comma 3 3 2 2 5 5 9" xfId="10259"/>
    <cellStyle name="Comma 3 3 2 2 5 6" xfId="10260"/>
    <cellStyle name="Comma 3 3 2 2 5 6 10" xfId="10261"/>
    <cellStyle name="Comma 3 3 2 2 5 6 11" xfId="10262"/>
    <cellStyle name="Comma 3 3 2 2 5 6 12" xfId="10263"/>
    <cellStyle name="Comma 3 3 2 2 5 6 13" xfId="10264"/>
    <cellStyle name="Comma 3 3 2 2 5 6 14" xfId="10265"/>
    <cellStyle name="Comma 3 3 2 2 5 6 15" xfId="10266"/>
    <cellStyle name="Comma 3 3 2 2 5 6 16" xfId="10267"/>
    <cellStyle name="Comma 3 3 2 2 5 6 17" xfId="10268"/>
    <cellStyle name="Comma 3 3 2 2 5 6 18" xfId="10269"/>
    <cellStyle name="Comma 3 3 2 2 5 6 19" xfId="10270"/>
    <cellStyle name="Comma 3 3 2 2 5 6 2" xfId="10271"/>
    <cellStyle name="Comma 3 3 2 2 5 6 20" xfId="10272"/>
    <cellStyle name="Comma 3 3 2 2 5 6 21" xfId="10273"/>
    <cellStyle name="Comma 3 3 2 2 5 6 22" xfId="10274"/>
    <cellStyle name="Comma 3 3 2 2 5 6 3" xfId="10275"/>
    <cellStyle name="Comma 3 3 2 2 5 6 4" xfId="10276"/>
    <cellStyle name="Comma 3 3 2 2 5 6 5" xfId="10277"/>
    <cellStyle name="Comma 3 3 2 2 5 6 6" xfId="10278"/>
    <cellStyle name="Comma 3 3 2 2 5 6 7" xfId="10279"/>
    <cellStyle name="Comma 3 3 2 2 5 6 8" xfId="10280"/>
    <cellStyle name="Comma 3 3 2 2 5 6 9" xfId="10281"/>
    <cellStyle name="Comma 3 3 2 2 5 7" xfId="10282"/>
    <cellStyle name="Comma 3 3 2 2 5 7 10" xfId="10283"/>
    <cellStyle name="Comma 3 3 2 2 5 7 11" xfId="10284"/>
    <cellStyle name="Comma 3 3 2 2 5 7 12" xfId="10285"/>
    <cellStyle name="Comma 3 3 2 2 5 7 13" xfId="10286"/>
    <cellStyle name="Comma 3 3 2 2 5 7 14" xfId="10287"/>
    <cellStyle name="Comma 3 3 2 2 5 7 15" xfId="10288"/>
    <cellStyle name="Comma 3 3 2 2 5 7 16" xfId="10289"/>
    <cellStyle name="Comma 3 3 2 2 5 7 17" xfId="10290"/>
    <cellStyle name="Comma 3 3 2 2 5 7 18" xfId="10291"/>
    <cellStyle name="Comma 3 3 2 2 5 7 19" xfId="10292"/>
    <cellStyle name="Comma 3 3 2 2 5 7 2" xfId="10293"/>
    <cellStyle name="Comma 3 3 2 2 5 7 20" xfId="10294"/>
    <cellStyle name="Comma 3 3 2 2 5 7 21" xfId="10295"/>
    <cellStyle name="Comma 3 3 2 2 5 7 22" xfId="10296"/>
    <cellStyle name="Comma 3 3 2 2 5 7 3" xfId="10297"/>
    <cellStyle name="Comma 3 3 2 2 5 7 4" xfId="10298"/>
    <cellStyle name="Comma 3 3 2 2 5 7 5" xfId="10299"/>
    <cellStyle name="Comma 3 3 2 2 5 7 6" xfId="10300"/>
    <cellStyle name="Comma 3 3 2 2 5 7 7" xfId="10301"/>
    <cellStyle name="Comma 3 3 2 2 5 7 8" xfId="10302"/>
    <cellStyle name="Comma 3 3 2 2 5 7 9" xfId="10303"/>
    <cellStyle name="Comma 3 3 2 2 5 8" xfId="10304"/>
    <cellStyle name="Comma 3 3 2 2 5 8 10" xfId="10305"/>
    <cellStyle name="Comma 3 3 2 2 5 8 11" xfId="10306"/>
    <cellStyle name="Comma 3 3 2 2 5 8 12" xfId="10307"/>
    <cellStyle name="Comma 3 3 2 2 5 8 13" xfId="10308"/>
    <cellStyle name="Comma 3 3 2 2 5 8 14" xfId="10309"/>
    <cellStyle name="Comma 3 3 2 2 5 8 15" xfId="10310"/>
    <cellStyle name="Comma 3 3 2 2 5 8 16" xfId="10311"/>
    <cellStyle name="Comma 3 3 2 2 5 8 17" xfId="10312"/>
    <cellStyle name="Comma 3 3 2 2 5 8 18" xfId="10313"/>
    <cellStyle name="Comma 3 3 2 2 5 8 19" xfId="10314"/>
    <cellStyle name="Comma 3 3 2 2 5 8 2" xfId="10315"/>
    <cellStyle name="Comma 3 3 2 2 5 8 20" xfId="10316"/>
    <cellStyle name="Comma 3 3 2 2 5 8 21" xfId="10317"/>
    <cellStyle name="Comma 3 3 2 2 5 8 22" xfId="10318"/>
    <cellStyle name="Comma 3 3 2 2 5 8 3" xfId="10319"/>
    <cellStyle name="Comma 3 3 2 2 5 8 4" xfId="10320"/>
    <cellStyle name="Comma 3 3 2 2 5 8 5" xfId="10321"/>
    <cellStyle name="Comma 3 3 2 2 5 8 6" xfId="10322"/>
    <cellStyle name="Comma 3 3 2 2 5 8 7" xfId="10323"/>
    <cellStyle name="Comma 3 3 2 2 5 8 8" xfId="10324"/>
    <cellStyle name="Comma 3 3 2 2 5 8 9" xfId="10325"/>
    <cellStyle name="Comma 3 3 2 2 5 9" xfId="10326"/>
    <cellStyle name="Comma 3 3 2 2 5 9 10" xfId="10327"/>
    <cellStyle name="Comma 3 3 2 2 5 9 11" xfId="10328"/>
    <cellStyle name="Comma 3 3 2 2 5 9 12" xfId="10329"/>
    <cellStyle name="Comma 3 3 2 2 5 9 13" xfId="10330"/>
    <cellStyle name="Comma 3 3 2 2 5 9 14" xfId="10331"/>
    <cellStyle name="Comma 3 3 2 2 5 9 15" xfId="10332"/>
    <cellStyle name="Comma 3 3 2 2 5 9 16" xfId="10333"/>
    <cellStyle name="Comma 3 3 2 2 5 9 17" xfId="10334"/>
    <cellStyle name="Comma 3 3 2 2 5 9 18" xfId="10335"/>
    <cellStyle name="Comma 3 3 2 2 5 9 19" xfId="10336"/>
    <cellStyle name="Comma 3 3 2 2 5 9 2" xfId="10337"/>
    <cellStyle name="Comma 3 3 2 2 5 9 20" xfId="10338"/>
    <cellStyle name="Comma 3 3 2 2 5 9 21" xfId="10339"/>
    <cellStyle name="Comma 3 3 2 2 5 9 22" xfId="10340"/>
    <cellStyle name="Comma 3 3 2 2 5 9 3" xfId="10341"/>
    <cellStyle name="Comma 3 3 2 2 5 9 4" xfId="10342"/>
    <cellStyle name="Comma 3 3 2 2 5 9 5" xfId="10343"/>
    <cellStyle name="Comma 3 3 2 2 5 9 6" xfId="10344"/>
    <cellStyle name="Comma 3 3 2 2 5 9 7" xfId="10345"/>
    <cellStyle name="Comma 3 3 2 2 5 9 8" xfId="10346"/>
    <cellStyle name="Comma 3 3 2 2 5 9 9" xfId="10347"/>
    <cellStyle name="Comma 3 3 2 2 6" xfId="10348"/>
    <cellStyle name="Comma 3 3 2 2 6 10" xfId="10349"/>
    <cellStyle name="Comma 3 3 2 2 6 10 10" xfId="10350"/>
    <cellStyle name="Comma 3 3 2 2 6 10 11" xfId="10351"/>
    <cellStyle name="Comma 3 3 2 2 6 10 12" xfId="10352"/>
    <cellStyle name="Comma 3 3 2 2 6 10 13" xfId="10353"/>
    <cellStyle name="Comma 3 3 2 2 6 10 14" xfId="10354"/>
    <cellStyle name="Comma 3 3 2 2 6 10 15" xfId="10355"/>
    <cellStyle name="Comma 3 3 2 2 6 10 16" xfId="10356"/>
    <cellStyle name="Comma 3 3 2 2 6 10 17" xfId="10357"/>
    <cellStyle name="Comma 3 3 2 2 6 10 18" xfId="10358"/>
    <cellStyle name="Comma 3 3 2 2 6 10 19" xfId="10359"/>
    <cellStyle name="Comma 3 3 2 2 6 10 2" xfId="10360"/>
    <cellStyle name="Comma 3 3 2 2 6 10 20" xfId="10361"/>
    <cellStyle name="Comma 3 3 2 2 6 10 21" xfId="10362"/>
    <cellStyle name="Comma 3 3 2 2 6 10 22" xfId="10363"/>
    <cellStyle name="Comma 3 3 2 2 6 10 3" xfId="10364"/>
    <cellStyle name="Comma 3 3 2 2 6 10 4" xfId="10365"/>
    <cellStyle name="Comma 3 3 2 2 6 10 5" xfId="10366"/>
    <cellStyle name="Comma 3 3 2 2 6 10 6" xfId="10367"/>
    <cellStyle name="Comma 3 3 2 2 6 10 7" xfId="10368"/>
    <cellStyle name="Comma 3 3 2 2 6 10 8" xfId="10369"/>
    <cellStyle name="Comma 3 3 2 2 6 10 9" xfId="10370"/>
    <cellStyle name="Comma 3 3 2 2 6 11" xfId="10371"/>
    <cellStyle name="Comma 3 3 2 2 6 11 10" xfId="10372"/>
    <cellStyle name="Comma 3 3 2 2 6 11 11" xfId="10373"/>
    <cellStyle name="Comma 3 3 2 2 6 11 12" xfId="10374"/>
    <cellStyle name="Comma 3 3 2 2 6 11 13" xfId="10375"/>
    <cellStyle name="Comma 3 3 2 2 6 11 14" xfId="10376"/>
    <cellStyle name="Comma 3 3 2 2 6 11 15" xfId="10377"/>
    <cellStyle name="Comma 3 3 2 2 6 11 16" xfId="10378"/>
    <cellStyle name="Comma 3 3 2 2 6 11 17" xfId="10379"/>
    <cellStyle name="Comma 3 3 2 2 6 11 18" xfId="10380"/>
    <cellStyle name="Comma 3 3 2 2 6 11 19" xfId="10381"/>
    <cellStyle name="Comma 3 3 2 2 6 11 2" xfId="10382"/>
    <cellStyle name="Comma 3 3 2 2 6 11 20" xfId="10383"/>
    <cellStyle name="Comma 3 3 2 2 6 11 21" xfId="10384"/>
    <cellStyle name="Comma 3 3 2 2 6 11 22" xfId="10385"/>
    <cellStyle name="Comma 3 3 2 2 6 11 3" xfId="10386"/>
    <cellStyle name="Comma 3 3 2 2 6 11 4" xfId="10387"/>
    <cellStyle name="Comma 3 3 2 2 6 11 5" xfId="10388"/>
    <cellStyle name="Comma 3 3 2 2 6 11 6" xfId="10389"/>
    <cellStyle name="Comma 3 3 2 2 6 11 7" xfId="10390"/>
    <cellStyle name="Comma 3 3 2 2 6 11 8" xfId="10391"/>
    <cellStyle name="Comma 3 3 2 2 6 11 9" xfId="10392"/>
    <cellStyle name="Comma 3 3 2 2 6 12" xfId="10393"/>
    <cellStyle name="Comma 3 3 2 2 6 12 10" xfId="10394"/>
    <cellStyle name="Comma 3 3 2 2 6 12 11" xfId="10395"/>
    <cellStyle name="Comma 3 3 2 2 6 12 12" xfId="10396"/>
    <cellStyle name="Comma 3 3 2 2 6 12 13" xfId="10397"/>
    <cellStyle name="Comma 3 3 2 2 6 12 14" xfId="10398"/>
    <cellStyle name="Comma 3 3 2 2 6 12 15" xfId="10399"/>
    <cellStyle name="Comma 3 3 2 2 6 12 16" xfId="10400"/>
    <cellStyle name="Comma 3 3 2 2 6 12 17" xfId="10401"/>
    <cellStyle name="Comma 3 3 2 2 6 12 18" xfId="10402"/>
    <cellStyle name="Comma 3 3 2 2 6 12 19" xfId="10403"/>
    <cellStyle name="Comma 3 3 2 2 6 12 2" xfId="10404"/>
    <cellStyle name="Comma 3 3 2 2 6 12 20" xfId="10405"/>
    <cellStyle name="Comma 3 3 2 2 6 12 21" xfId="10406"/>
    <cellStyle name="Comma 3 3 2 2 6 12 22" xfId="10407"/>
    <cellStyle name="Comma 3 3 2 2 6 12 3" xfId="10408"/>
    <cellStyle name="Comma 3 3 2 2 6 12 4" xfId="10409"/>
    <cellStyle name="Comma 3 3 2 2 6 12 5" xfId="10410"/>
    <cellStyle name="Comma 3 3 2 2 6 12 6" xfId="10411"/>
    <cellStyle name="Comma 3 3 2 2 6 12 7" xfId="10412"/>
    <cellStyle name="Comma 3 3 2 2 6 12 8" xfId="10413"/>
    <cellStyle name="Comma 3 3 2 2 6 12 9" xfId="10414"/>
    <cellStyle name="Comma 3 3 2 2 6 13" xfId="10415"/>
    <cellStyle name="Comma 3 3 2 2 6 14" xfId="10416"/>
    <cellStyle name="Comma 3 3 2 2 6 15" xfId="10417"/>
    <cellStyle name="Comma 3 3 2 2 6 16" xfId="10418"/>
    <cellStyle name="Comma 3 3 2 2 6 17" xfId="10419"/>
    <cellStyle name="Comma 3 3 2 2 6 18" xfId="10420"/>
    <cellStyle name="Comma 3 3 2 2 6 19" xfId="10421"/>
    <cellStyle name="Comma 3 3 2 2 6 2" xfId="10422"/>
    <cellStyle name="Comma 3 3 2 2 6 2 10" xfId="10423"/>
    <cellStyle name="Comma 3 3 2 2 6 2 11" xfId="10424"/>
    <cellStyle name="Comma 3 3 2 2 6 2 12" xfId="10425"/>
    <cellStyle name="Comma 3 3 2 2 6 2 13" xfId="10426"/>
    <cellStyle name="Comma 3 3 2 2 6 2 14" xfId="10427"/>
    <cellStyle name="Comma 3 3 2 2 6 2 15" xfId="10428"/>
    <cellStyle name="Comma 3 3 2 2 6 2 16" xfId="10429"/>
    <cellStyle name="Comma 3 3 2 2 6 2 17" xfId="10430"/>
    <cellStyle name="Comma 3 3 2 2 6 2 18" xfId="10431"/>
    <cellStyle name="Comma 3 3 2 2 6 2 19" xfId="10432"/>
    <cellStyle name="Comma 3 3 2 2 6 2 2" xfId="10433"/>
    <cellStyle name="Comma 3 3 2 2 6 2 20" xfId="10434"/>
    <cellStyle name="Comma 3 3 2 2 6 2 21" xfId="10435"/>
    <cellStyle name="Comma 3 3 2 2 6 2 22" xfId="10436"/>
    <cellStyle name="Comma 3 3 2 2 6 2 3" xfId="10437"/>
    <cellStyle name="Comma 3 3 2 2 6 2 4" xfId="10438"/>
    <cellStyle name="Comma 3 3 2 2 6 2 5" xfId="10439"/>
    <cellStyle name="Comma 3 3 2 2 6 2 6" xfId="10440"/>
    <cellStyle name="Comma 3 3 2 2 6 2 7" xfId="10441"/>
    <cellStyle name="Comma 3 3 2 2 6 2 8" xfId="10442"/>
    <cellStyle name="Comma 3 3 2 2 6 2 9" xfId="10443"/>
    <cellStyle name="Comma 3 3 2 2 6 20" xfId="10444"/>
    <cellStyle name="Comma 3 3 2 2 6 21" xfId="10445"/>
    <cellStyle name="Comma 3 3 2 2 6 22" xfId="10446"/>
    <cellStyle name="Comma 3 3 2 2 6 23" xfId="10447"/>
    <cellStyle name="Comma 3 3 2 2 6 24" xfId="10448"/>
    <cellStyle name="Comma 3 3 2 2 6 25" xfId="10449"/>
    <cellStyle name="Comma 3 3 2 2 6 26" xfId="10450"/>
    <cellStyle name="Comma 3 3 2 2 6 27" xfId="10451"/>
    <cellStyle name="Comma 3 3 2 2 6 28" xfId="10452"/>
    <cellStyle name="Comma 3 3 2 2 6 29" xfId="10453"/>
    <cellStyle name="Comma 3 3 2 2 6 3" xfId="10454"/>
    <cellStyle name="Comma 3 3 2 2 6 3 10" xfId="10455"/>
    <cellStyle name="Comma 3 3 2 2 6 3 11" xfId="10456"/>
    <cellStyle name="Comma 3 3 2 2 6 3 12" xfId="10457"/>
    <cellStyle name="Comma 3 3 2 2 6 3 13" xfId="10458"/>
    <cellStyle name="Comma 3 3 2 2 6 3 14" xfId="10459"/>
    <cellStyle name="Comma 3 3 2 2 6 3 15" xfId="10460"/>
    <cellStyle name="Comma 3 3 2 2 6 3 16" xfId="10461"/>
    <cellStyle name="Comma 3 3 2 2 6 3 17" xfId="10462"/>
    <cellStyle name="Comma 3 3 2 2 6 3 18" xfId="10463"/>
    <cellStyle name="Comma 3 3 2 2 6 3 19" xfId="10464"/>
    <cellStyle name="Comma 3 3 2 2 6 3 2" xfId="10465"/>
    <cellStyle name="Comma 3 3 2 2 6 3 20" xfId="10466"/>
    <cellStyle name="Comma 3 3 2 2 6 3 21" xfId="10467"/>
    <cellStyle name="Comma 3 3 2 2 6 3 22" xfId="10468"/>
    <cellStyle name="Comma 3 3 2 2 6 3 3" xfId="10469"/>
    <cellStyle name="Comma 3 3 2 2 6 3 4" xfId="10470"/>
    <cellStyle name="Comma 3 3 2 2 6 3 5" xfId="10471"/>
    <cellStyle name="Comma 3 3 2 2 6 3 6" xfId="10472"/>
    <cellStyle name="Comma 3 3 2 2 6 3 7" xfId="10473"/>
    <cellStyle name="Comma 3 3 2 2 6 3 8" xfId="10474"/>
    <cellStyle name="Comma 3 3 2 2 6 3 9" xfId="10475"/>
    <cellStyle name="Comma 3 3 2 2 6 30" xfId="10476"/>
    <cellStyle name="Comma 3 3 2 2 6 31" xfId="10477"/>
    <cellStyle name="Comma 3 3 2 2 6 32" xfId="10478"/>
    <cellStyle name="Comma 3 3 2 2 6 33" xfId="10479"/>
    <cellStyle name="Comma 3 3 2 2 6 4" xfId="10480"/>
    <cellStyle name="Comma 3 3 2 2 6 4 10" xfId="10481"/>
    <cellStyle name="Comma 3 3 2 2 6 4 11" xfId="10482"/>
    <cellStyle name="Comma 3 3 2 2 6 4 12" xfId="10483"/>
    <cellStyle name="Comma 3 3 2 2 6 4 13" xfId="10484"/>
    <cellStyle name="Comma 3 3 2 2 6 4 14" xfId="10485"/>
    <cellStyle name="Comma 3 3 2 2 6 4 15" xfId="10486"/>
    <cellStyle name="Comma 3 3 2 2 6 4 16" xfId="10487"/>
    <cellStyle name="Comma 3 3 2 2 6 4 17" xfId="10488"/>
    <cellStyle name="Comma 3 3 2 2 6 4 18" xfId="10489"/>
    <cellStyle name="Comma 3 3 2 2 6 4 19" xfId="10490"/>
    <cellStyle name="Comma 3 3 2 2 6 4 2" xfId="10491"/>
    <cellStyle name="Comma 3 3 2 2 6 4 20" xfId="10492"/>
    <cellStyle name="Comma 3 3 2 2 6 4 21" xfId="10493"/>
    <cellStyle name="Comma 3 3 2 2 6 4 22" xfId="10494"/>
    <cellStyle name="Comma 3 3 2 2 6 4 3" xfId="10495"/>
    <cellStyle name="Comma 3 3 2 2 6 4 4" xfId="10496"/>
    <cellStyle name="Comma 3 3 2 2 6 4 5" xfId="10497"/>
    <cellStyle name="Comma 3 3 2 2 6 4 6" xfId="10498"/>
    <cellStyle name="Comma 3 3 2 2 6 4 7" xfId="10499"/>
    <cellStyle name="Comma 3 3 2 2 6 4 8" xfId="10500"/>
    <cellStyle name="Comma 3 3 2 2 6 4 9" xfId="10501"/>
    <cellStyle name="Comma 3 3 2 2 6 5" xfId="10502"/>
    <cellStyle name="Comma 3 3 2 2 6 5 10" xfId="10503"/>
    <cellStyle name="Comma 3 3 2 2 6 5 11" xfId="10504"/>
    <cellStyle name="Comma 3 3 2 2 6 5 12" xfId="10505"/>
    <cellStyle name="Comma 3 3 2 2 6 5 13" xfId="10506"/>
    <cellStyle name="Comma 3 3 2 2 6 5 14" xfId="10507"/>
    <cellStyle name="Comma 3 3 2 2 6 5 15" xfId="10508"/>
    <cellStyle name="Comma 3 3 2 2 6 5 16" xfId="10509"/>
    <cellStyle name="Comma 3 3 2 2 6 5 17" xfId="10510"/>
    <cellStyle name="Comma 3 3 2 2 6 5 18" xfId="10511"/>
    <cellStyle name="Comma 3 3 2 2 6 5 19" xfId="10512"/>
    <cellStyle name="Comma 3 3 2 2 6 5 2" xfId="10513"/>
    <cellStyle name="Comma 3 3 2 2 6 5 20" xfId="10514"/>
    <cellStyle name="Comma 3 3 2 2 6 5 21" xfId="10515"/>
    <cellStyle name="Comma 3 3 2 2 6 5 22" xfId="10516"/>
    <cellStyle name="Comma 3 3 2 2 6 5 3" xfId="10517"/>
    <cellStyle name="Comma 3 3 2 2 6 5 4" xfId="10518"/>
    <cellStyle name="Comma 3 3 2 2 6 5 5" xfId="10519"/>
    <cellStyle name="Comma 3 3 2 2 6 5 6" xfId="10520"/>
    <cellStyle name="Comma 3 3 2 2 6 5 7" xfId="10521"/>
    <cellStyle name="Comma 3 3 2 2 6 5 8" xfId="10522"/>
    <cellStyle name="Comma 3 3 2 2 6 5 9" xfId="10523"/>
    <cellStyle name="Comma 3 3 2 2 6 6" xfId="10524"/>
    <cellStyle name="Comma 3 3 2 2 6 6 10" xfId="10525"/>
    <cellStyle name="Comma 3 3 2 2 6 6 11" xfId="10526"/>
    <cellStyle name="Comma 3 3 2 2 6 6 12" xfId="10527"/>
    <cellStyle name="Comma 3 3 2 2 6 6 13" xfId="10528"/>
    <cellStyle name="Comma 3 3 2 2 6 6 14" xfId="10529"/>
    <cellStyle name="Comma 3 3 2 2 6 6 15" xfId="10530"/>
    <cellStyle name="Comma 3 3 2 2 6 6 16" xfId="10531"/>
    <cellStyle name="Comma 3 3 2 2 6 6 17" xfId="10532"/>
    <cellStyle name="Comma 3 3 2 2 6 6 18" xfId="10533"/>
    <cellStyle name="Comma 3 3 2 2 6 6 19" xfId="10534"/>
    <cellStyle name="Comma 3 3 2 2 6 6 2" xfId="10535"/>
    <cellStyle name="Comma 3 3 2 2 6 6 20" xfId="10536"/>
    <cellStyle name="Comma 3 3 2 2 6 6 21" xfId="10537"/>
    <cellStyle name="Comma 3 3 2 2 6 6 22" xfId="10538"/>
    <cellStyle name="Comma 3 3 2 2 6 6 3" xfId="10539"/>
    <cellStyle name="Comma 3 3 2 2 6 6 4" xfId="10540"/>
    <cellStyle name="Comma 3 3 2 2 6 6 5" xfId="10541"/>
    <cellStyle name="Comma 3 3 2 2 6 6 6" xfId="10542"/>
    <cellStyle name="Comma 3 3 2 2 6 6 7" xfId="10543"/>
    <cellStyle name="Comma 3 3 2 2 6 6 8" xfId="10544"/>
    <cellStyle name="Comma 3 3 2 2 6 6 9" xfId="10545"/>
    <cellStyle name="Comma 3 3 2 2 6 7" xfId="10546"/>
    <cellStyle name="Comma 3 3 2 2 6 7 10" xfId="10547"/>
    <cellStyle name="Comma 3 3 2 2 6 7 11" xfId="10548"/>
    <cellStyle name="Comma 3 3 2 2 6 7 12" xfId="10549"/>
    <cellStyle name="Comma 3 3 2 2 6 7 13" xfId="10550"/>
    <cellStyle name="Comma 3 3 2 2 6 7 14" xfId="10551"/>
    <cellStyle name="Comma 3 3 2 2 6 7 15" xfId="10552"/>
    <cellStyle name="Comma 3 3 2 2 6 7 16" xfId="10553"/>
    <cellStyle name="Comma 3 3 2 2 6 7 17" xfId="10554"/>
    <cellStyle name="Comma 3 3 2 2 6 7 18" xfId="10555"/>
    <cellStyle name="Comma 3 3 2 2 6 7 19" xfId="10556"/>
    <cellStyle name="Comma 3 3 2 2 6 7 2" xfId="10557"/>
    <cellStyle name="Comma 3 3 2 2 6 7 20" xfId="10558"/>
    <cellStyle name="Comma 3 3 2 2 6 7 21" xfId="10559"/>
    <cellStyle name="Comma 3 3 2 2 6 7 22" xfId="10560"/>
    <cellStyle name="Comma 3 3 2 2 6 7 3" xfId="10561"/>
    <cellStyle name="Comma 3 3 2 2 6 7 4" xfId="10562"/>
    <cellStyle name="Comma 3 3 2 2 6 7 5" xfId="10563"/>
    <cellStyle name="Comma 3 3 2 2 6 7 6" xfId="10564"/>
    <cellStyle name="Comma 3 3 2 2 6 7 7" xfId="10565"/>
    <cellStyle name="Comma 3 3 2 2 6 7 8" xfId="10566"/>
    <cellStyle name="Comma 3 3 2 2 6 7 9" xfId="10567"/>
    <cellStyle name="Comma 3 3 2 2 6 8" xfId="10568"/>
    <cellStyle name="Comma 3 3 2 2 6 8 10" xfId="10569"/>
    <cellStyle name="Comma 3 3 2 2 6 8 11" xfId="10570"/>
    <cellStyle name="Comma 3 3 2 2 6 8 12" xfId="10571"/>
    <cellStyle name="Comma 3 3 2 2 6 8 13" xfId="10572"/>
    <cellStyle name="Comma 3 3 2 2 6 8 14" xfId="10573"/>
    <cellStyle name="Comma 3 3 2 2 6 8 15" xfId="10574"/>
    <cellStyle name="Comma 3 3 2 2 6 8 16" xfId="10575"/>
    <cellStyle name="Comma 3 3 2 2 6 8 17" xfId="10576"/>
    <cellStyle name="Comma 3 3 2 2 6 8 18" xfId="10577"/>
    <cellStyle name="Comma 3 3 2 2 6 8 19" xfId="10578"/>
    <cellStyle name="Comma 3 3 2 2 6 8 2" xfId="10579"/>
    <cellStyle name="Comma 3 3 2 2 6 8 20" xfId="10580"/>
    <cellStyle name="Comma 3 3 2 2 6 8 21" xfId="10581"/>
    <cellStyle name="Comma 3 3 2 2 6 8 22" xfId="10582"/>
    <cellStyle name="Comma 3 3 2 2 6 8 3" xfId="10583"/>
    <cellStyle name="Comma 3 3 2 2 6 8 4" xfId="10584"/>
    <cellStyle name="Comma 3 3 2 2 6 8 5" xfId="10585"/>
    <cellStyle name="Comma 3 3 2 2 6 8 6" xfId="10586"/>
    <cellStyle name="Comma 3 3 2 2 6 8 7" xfId="10587"/>
    <cellStyle name="Comma 3 3 2 2 6 8 8" xfId="10588"/>
    <cellStyle name="Comma 3 3 2 2 6 8 9" xfId="10589"/>
    <cellStyle name="Comma 3 3 2 2 6 9" xfId="10590"/>
    <cellStyle name="Comma 3 3 2 2 6 9 10" xfId="10591"/>
    <cellStyle name="Comma 3 3 2 2 6 9 11" xfId="10592"/>
    <cellStyle name="Comma 3 3 2 2 6 9 12" xfId="10593"/>
    <cellStyle name="Comma 3 3 2 2 6 9 13" xfId="10594"/>
    <cellStyle name="Comma 3 3 2 2 6 9 14" xfId="10595"/>
    <cellStyle name="Comma 3 3 2 2 6 9 15" xfId="10596"/>
    <cellStyle name="Comma 3 3 2 2 6 9 16" xfId="10597"/>
    <cellStyle name="Comma 3 3 2 2 6 9 17" xfId="10598"/>
    <cellStyle name="Comma 3 3 2 2 6 9 18" xfId="10599"/>
    <cellStyle name="Comma 3 3 2 2 6 9 19" xfId="10600"/>
    <cellStyle name="Comma 3 3 2 2 6 9 2" xfId="10601"/>
    <cellStyle name="Comma 3 3 2 2 6 9 20" xfId="10602"/>
    <cellStyle name="Comma 3 3 2 2 6 9 21" xfId="10603"/>
    <cellStyle name="Comma 3 3 2 2 6 9 22" xfId="10604"/>
    <cellStyle name="Comma 3 3 2 2 6 9 3" xfId="10605"/>
    <cellStyle name="Comma 3 3 2 2 6 9 4" xfId="10606"/>
    <cellStyle name="Comma 3 3 2 2 6 9 5" xfId="10607"/>
    <cellStyle name="Comma 3 3 2 2 6 9 6" xfId="10608"/>
    <cellStyle name="Comma 3 3 2 2 6 9 7" xfId="10609"/>
    <cellStyle name="Comma 3 3 2 2 6 9 8" xfId="10610"/>
    <cellStyle name="Comma 3 3 2 2 6 9 9" xfId="10611"/>
    <cellStyle name="Comma 3 3 2 2 7" xfId="10612"/>
    <cellStyle name="Comma 3 3 2 2 8" xfId="10613"/>
    <cellStyle name="Comma 3 3 2 2 9" xfId="10614"/>
    <cellStyle name="Comma 3 3 2 20" xfId="10615"/>
    <cellStyle name="Comma 3 3 2 21" xfId="10616"/>
    <cellStyle name="Comma 3 3 2 22" xfId="10617"/>
    <cellStyle name="Comma 3 3 2 23" xfId="10618"/>
    <cellStyle name="Comma 3 3 2 24" xfId="10619"/>
    <cellStyle name="Comma 3 3 2 25" xfId="10620"/>
    <cellStyle name="Comma 3 3 2 26" xfId="10621"/>
    <cellStyle name="Comma 3 3 2 27" xfId="10622"/>
    <cellStyle name="Comma 3 3 2 28" xfId="10623"/>
    <cellStyle name="Comma 3 3 2 29" xfId="10624"/>
    <cellStyle name="Comma 3 3 2 3" xfId="10625"/>
    <cellStyle name="Comma 3 3 2 3 10" xfId="10626"/>
    <cellStyle name="Comma 3 3 2 3 10 10" xfId="10627"/>
    <cellStyle name="Comma 3 3 2 3 10 11" xfId="10628"/>
    <cellStyle name="Comma 3 3 2 3 10 12" xfId="10629"/>
    <cellStyle name="Comma 3 3 2 3 10 13" xfId="10630"/>
    <cellStyle name="Comma 3 3 2 3 10 14" xfId="10631"/>
    <cellStyle name="Comma 3 3 2 3 10 15" xfId="10632"/>
    <cellStyle name="Comma 3 3 2 3 10 16" xfId="10633"/>
    <cellStyle name="Comma 3 3 2 3 10 17" xfId="10634"/>
    <cellStyle name="Comma 3 3 2 3 10 18" xfId="10635"/>
    <cellStyle name="Comma 3 3 2 3 10 19" xfId="10636"/>
    <cellStyle name="Comma 3 3 2 3 10 2" xfId="10637"/>
    <cellStyle name="Comma 3 3 2 3 10 20" xfId="10638"/>
    <cellStyle name="Comma 3 3 2 3 10 21" xfId="10639"/>
    <cellStyle name="Comma 3 3 2 3 10 22" xfId="10640"/>
    <cellStyle name="Comma 3 3 2 3 10 3" xfId="10641"/>
    <cellStyle name="Comma 3 3 2 3 10 4" xfId="10642"/>
    <cellStyle name="Comma 3 3 2 3 10 5" xfId="10643"/>
    <cellStyle name="Comma 3 3 2 3 10 6" xfId="10644"/>
    <cellStyle name="Comma 3 3 2 3 10 7" xfId="10645"/>
    <cellStyle name="Comma 3 3 2 3 10 8" xfId="10646"/>
    <cellStyle name="Comma 3 3 2 3 10 9" xfId="10647"/>
    <cellStyle name="Comma 3 3 2 3 11" xfId="10648"/>
    <cellStyle name="Comma 3 3 2 3 11 10" xfId="10649"/>
    <cellStyle name="Comma 3 3 2 3 11 11" xfId="10650"/>
    <cellStyle name="Comma 3 3 2 3 11 12" xfId="10651"/>
    <cellStyle name="Comma 3 3 2 3 11 13" xfId="10652"/>
    <cellStyle name="Comma 3 3 2 3 11 14" xfId="10653"/>
    <cellStyle name="Comma 3 3 2 3 11 15" xfId="10654"/>
    <cellStyle name="Comma 3 3 2 3 11 16" xfId="10655"/>
    <cellStyle name="Comma 3 3 2 3 11 17" xfId="10656"/>
    <cellStyle name="Comma 3 3 2 3 11 18" xfId="10657"/>
    <cellStyle name="Comma 3 3 2 3 11 19" xfId="10658"/>
    <cellStyle name="Comma 3 3 2 3 11 2" xfId="10659"/>
    <cellStyle name="Comma 3 3 2 3 11 20" xfId="10660"/>
    <cellStyle name="Comma 3 3 2 3 11 21" xfId="10661"/>
    <cellStyle name="Comma 3 3 2 3 11 22" xfId="10662"/>
    <cellStyle name="Comma 3 3 2 3 11 3" xfId="10663"/>
    <cellStyle name="Comma 3 3 2 3 11 4" xfId="10664"/>
    <cellStyle name="Comma 3 3 2 3 11 5" xfId="10665"/>
    <cellStyle name="Comma 3 3 2 3 11 6" xfId="10666"/>
    <cellStyle name="Comma 3 3 2 3 11 7" xfId="10667"/>
    <cellStyle name="Comma 3 3 2 3 11 8" xfId="10668"/>
    <cellStyle name="Comma 3 3 2 3 11 9" xfId="10669"/>
    <cellStyle name="Comma 3 3 2 3 12" xfId="10670"/>
    <cellStyle name="Comma 3 3 2 3 12 10" xfId="10671"/>
    <cellStyle name="Comma 3 3 2 3 12 11" xfId="10672"/>
    <cellStyle name="Comma 3 3 2 3 12 12" xfId="10673"/>
    <cellStyle name="Comma 3 3 2 3 12 13" xfId="10674"/>
    <cellStyle name="Comma 3 3 2 3 12 14" xfId="10675"/>
    <cellStyle name="Comma 3 3 2 3 12 15" xfId="10676"/>
    <cellStyle name="Comma 3 3 2 3 12 16" xfId="10677"/>
    <cellStyle name="Comma 3 3 2 3 12 17" xfId="10678"/>
    <cellStyle name="Comma 3 3 2 3 12 18" xfId="10679"/>
    <cellStyle name="Comma 3 3 2 3 12 19" xfId="10680"/>
    <cellStyle name="Comma 3 3 2 3 12 2" xfId="10681"/>
    <cellStyle name="Comma 3 3 2 3 12 20" xfId="10682"/>
    <cellStyle name="Comma 3 3 2 3 12 21" xfId="10683"/>
    <cellStyle name="Comma 3 3 2 3 12 22" xfId="10684"/>
    <cellStyle name="Comma 3 3 2 3 12 3" xfId="10685"/>
    <cellStyle name="Comma 3 3 2 3 12 4" xfId="10686"/>
    <cellStyle name="Comma 3 3 2 3 12 5" xfId="10687"/>
    <cellStyle name="Comma 3 3 2 3 12 6" xfId="10688"/>
    <cellStyle name="Comma 3 3 2 3 12 7" xfId="10689"/>
    <cellStyle name="Comma 3 3 2 3 12 8" xfId="10690"/>
    <cellStyle name="Comma 3 3 2 3 12 9" xfId="10691"/>
    <cellStyle name="Comma 3 3 2 3 13" xfId="10692"/>
    <cellStyle name="Comma 3 3 2 3 13 10" xfId="10693"/>
    <cellStyle name="Comma 3 3 2 3 13 11" xfId="10694"/>
    <cellStyle name="Comma 3 3 2 3 13 12" xfId="10695"/>
    <cellStyle name="Comma 3 3 2 3 13 13" xfId="10696"/>
    <cellStyle name="Comma 3 3 2 3 13 14" xfId="10697"/>
    <cellStyle name="Comma 3 3 2 3 13 15" xfId="10698"/>
    <cellStyle name="Comma 3 3 2 3 13 16" xfId="10699"/>
    <cellStyle name="Comma 3 3 2 3 13 17" xfId="10700"/>
    <cellStyle name="Comma 3 3 2 3 13 18" xfId="10701"/>
    <cellStyle name="Comma 3 3 2 3 13 19" xfId="10702"/>
    <cellStyle name="Comma 3 3 2 3 13 2" xfId="10703"/>
    <cellStyle name="Comma 3 3 2 3 13 20" xfId="10704"/>
    <cellStyle name="Comma 3 3 2 3 13 21" xfId="10705"/>
    <cellStyle name="Comma 3 3 2 3 13 22" xfId="10706"/>
    <cellStyle name="Comma 3 3 2 3 13 3" xfId="10707"/>
    <cellStyle name="Comma 3 3 2 3 13 4" xfId="10708"/>
    <cellStyle name="Comma 3 3 2 3 13 5" xfId="10709"/>
    <cellStyle name="Comma 3 3 2 3 13 6" xfId="10710"/>
    <cellStyle name="Comma 3 3 2 3 13 7" xfId="10711"/>
    <cellStyle name="Comma 3 3 2 3 13 8" xfId="10712"/>
    <cellStyle name="Comma 3 3 2 3 13 9" xfId="10713"/>
    <cellStyle name="Comma 3 3 2 3 14" xfId="10714"/>
    <cellStyle name="Comma 3 3 2 3 14 10" xfId="10715"/>
    <cellStyle name="Comma 3 3 2 3 14 11" xfId="10716"/>
    <cellStyle name="Comma 3 3 2 3 14 12" xfId="10717"/>
    <cellStyle name="Comma 3 3 2 3 14 13" xfId="10718"/>
    <cellStyle name="Comma 3 3 2 3 14 14" xfId="10719"/>
    <cellStyle name="Comma 3 3 2 3 14 15" xfId="10720"/>
    <cellStyle name="Comma 3 3 2 3 14 16" xfId="10721"/>
    <cellStyle name="Comma 3 3 2 3 14 17" xfId="10722"/>
    <cellStyle name="Comma 3 3 2 3 14 18" xfId="10723"/>
    <cellStyle name="Comma 3 3 2 3 14 19" xfId="10724"/>
    <cellStyle name="Comma 3 3 2 3 14 2" xfId="10725"/>
    <cellStyle name="Comma 3 3 2 3 14 20" xfId="10726"/>
    <cellStyle name="Comma 3 3 2 3 14 21" xfId="10727"/>
    <cellStyle name="Comma 3 3 2 3 14 22" xfId="10728"/>
    <cellStyle name="Comma 3 3 2 3 14 3" xfId="10729"/>
    <cellStyle name="Comma 3 3 2 3 14 4" xfId="10730"/>
    <cellStyle name="Comma 3 3 2 3 14 5" xfId="10731"/>
    <cellStyle name="Comma 3 3 2 3 14 6" xfId="10732"/>
    <cellStyle name="Comma 3 3 2 3 14 7" xfId="10733"/>
    <cellStyle name="Comma 3 3 2 3 14 8" xfId="10734"/>
    <cellStyle name="Comma 3 3 2 3 14 9" xfId="10735"/>
    <cellStyle name="Comma 3 3 2 3 15" xfId="10736"/>
    <cellStyle name="Comma 3 3 2 3 15 10" xfId="10737"/>
    <cellStyle name="Comma 3 3 2 3 15 11" xfId="10738"/>
    <cellStyle name="Comma 3 3 2 3 15 12" xfId="10739"/>
    <cellStyle name="Comma 3 3 2 3 15 13" xfId="10740"/>
    <cellStyle name="Comma 3 3 2 3 15 14" xfId="10741"/>
    <cellStyle name="Comma 3 3 2 3 15 15" xfId="10742"/>
    <cellStyle name="Comma 3 3 2 3 15 16" xfId="10743"/>
    <cellStyle name="Comma 3 3 2 3 15 17" xfId="10744"/>
    <cellStyle name="Comma 3 3 2 3 15 18" xfId="10745"/>
    <cellStyle name="Comma 3 3 2 3 15 19" xfId="10746"/>
    <cellStyle name="Comma 3 3 2 3 15 2" xfId="10747"/>
    <cellStyle name="Comma 3 3 2 3 15 20" xfId="10748"/>
    <cellStyle name="Comma 3 3 2 3 15 21" xfId="10749"/>
    <cellStyle name="Comma 3 3 2 3 15 22" xfId="10750"/>
    <cellStyle name="Comma 3 3 2 3 15 3" xfId="10751"/>
    <cellStyle name="Comma 3 3 2 3 15 4" xfId="10752"/>
    <cellStyle name="Comma 3 3 2 3 15 5" xfId="10753"/>
    <cellStyle name="Comma 3 3 2 3 15 6" xfId="10754"/>
    <cellStyle name="Comma 3 3 2 3 15 7" xfId="10755"/>
    <cellStyle name="Comma 3 3 2 3 15 8" xfId="10756"/>
    <cellStyle name="Comma 3 3 2 3 15 9" xfId="10757"/>
    <cellStyle name="Comma 3 3 2 3 16" xfId="10758"/>
    <cellStyle name="Comma 3 3 2 3 16 10" xfId="10759"/>
    <cellStyle name="Comma 3 3 2 3 16 11" xfId="10760"/>
    <cellStyle name="Comma 3 3 2 3 16 12" xfId="10761"/>
    <cellStyle name="Comma 3 3 2 3 16 13" xfId="10762"/>
    <cellStyle name="Comma 3 3 2 3 16 14" xfId="10763"/>
    <cellStyle name="Comma 3 3 2 3 16 15" xfId="10764"/>
    <cellStyle name="Comma 3 3 2 3 16 16" xfId="10765"/>
    <cellStyle name="Comma 3 3 2 3 16 17" xfId="10766"/>
    <cellStyle name="Comma 3 3 2 3 16 18" xfId="10767"/>
    <cellStyle name="Comma 3 3 2 3 16 19" xfId="10768"/>
    <cellStyle name="Comma 3 3 2 3 16 2" xfId="10769"/>
    <cellStyle name="Comma 3 3 2 3 16 20" xfId="10770"/>
    <cellStyle name="Comma 3 3 2 3 16 21" xfId="10771"/>
    <cellStyle name="Comma 3 3 2 3 16 22" xfId="10772"/>
    <cellStyle name="Comma 3 3 2 3 16 3" xfId="10773"/>
    <cellStyle name="Comma 3 3 2 3 16 4" xfId="10774"/>
    <cellStyle name="Comma 3 3 2 3 16 5" xfId="10775"/>
    <cellStyle name="Comma 3 3 2 3 16 6" xfId="10776"/>
    <cellStyle name="Comma 3 3 2 3 16 7" xfId="10777"/>
    <cellStyle name="Comma 3 3 2 3 16 8" xfId="10778"/>
    <cellStyle name="Comma 3 3 2 3 16 9" xfId="10779"/>
    <cellStyle name="Comma 3 3 2 3 17" xfId="10780"/>
    <cellStyle name="Comma 3 3 2 3 17 10" xfId="10781"/>
    <cellStyle name="Comma 3 3 2 3 17 11" xfId="10782"/>
    <cellStyle name="Comma 3 3 2 3 17 12" xfId="10783"/>
    <cellStyle name="Comma 3 3 2 3 17 13" xfId="10784"/>
    <cellStyle name="Comma 3 3 2 3 17 14" xfId="10785"/>
    <cellStyle name="Comma 3 3 2 3 17 15" xfId="10786"/>
    <cellStyle name="Comma 3 3 2 3 17 16" xfId="10787"/>
    <cellStyle name="Comma 3 3 2 3 17 17" xfId="10788"/>
    <cellStyle name="Comma 3 3 2 3 17 18" xfId="10789"/>
    <cellStyle name="Comma 3 3 2 3 17 19" xfId="10790"/>
    <cellStyle name="Comma 3 3 2 3 17 2" xfId="10791"/>
    <cellStyle name="Comma 3 3 2 3 17 20" xfId="10792"/>
    <cellStyle name="Comma 3 3 2 3 17 21" xfId="10793"/>
    <cellStyle name="Comma 3 3 2 3 17 22" xfId="10794"/>
    <cellStyle name="Comma 3 3 2 3 17 3" xfId="10795"/>
    <cellStyle name="Comma 3 3 2 3 17 4" xfId="10796"/>
    <cellStyle name="Comma 3 3 2 3 17 5" xfId="10797"/>
    <cellStyle name="Comma 3 3 2 3 17 6" xfId="10798"/>
    <cellStyle name="Comma 3 3 2 3 17 7" xfId="10799"/>
    <cellStyle name="Comma 3 3 2 3 17 8" xfId="10800"/>
    <cellStyle name="Comma 3 3 2 3 17 9" xfId="10801"/>
    <cellStyle name="Comma 3 3 2 3 18" xfId="10802"/>
    <cellStyle name="Comma 3 3 2 3 18 10" xfId="10803"/>
    <cellStyle name="Comma 3 3 2 3 18 11" xfId="10804"/>
    <cellStyle name="Comma 3 3 2 3 18 12" xfId="10805"/>
    <cellStyle name="Comma 3 3 2 3 18 13" xfId="10806"/>
    <cellStyle name="Comma 3 3 2 3 18 14" xfId="10807"/>
    <cellStyle name="Comma 3 3 2 3 18 15" xfId="10808"/>
    <cellStyle name="Comma 3 3 2 3 18 16" xfId="10809"/>
    <cellStyle name="Comma 3 3 2 3 18 17" xfId="10810"/>
    <cellStyle name="Comma 3 3 2 3 18 18" xfId="10811"/>
    <cellStyle name="Comma 3 3 2 3 18 19" xfId="10812"/>
    <cellStyle name="Comma 3 3 2 3 18 2" xfId="10813"/>
    <cellStyle name="Comma 3 3 2 3 18 20" xfId="10814"/>
    <cellStyle name="Comma 3 3 2 3 18 21" xfId="10815"/>
    <cellStyle name="Comma 3 3 2 3 18 22" xfId="10816"/>
    <cellStyle name="Comma 3 3 2 3 18 3" xfId="10817"/>
    <cellStyle name="Comma 3 3 2 3 18 4" xfId="10818"/>
    <cellStyle name="Comma 3 3 2 3 18 5" xfId="10819"/>
    <cellStyle name="Comma 3 3 2 3 18 6" xfId="10820"/>
    <cellStyle name="Comma 3 3 2 3 18 7" xfId="10821"/>
    <cellStyle name="Comma 3 3 2 3 18 8" xfId="10822"/>
    <cellStyle name="Comma 3 3 2 3 18 9" xfId="10823"/>
    <cellStyle name="Comma 3 3 2 3 19" xfId="10824"/>
    <cellStyle name="Comma 3 3 2 3 19 10" xfId="10825"/>
    <cellStyle name="Comma 3 3 2 3 19 11" xfId="10826"/>
    <cellStyle name="Comma 3 3 2 3 19 12" xfId="10827"/>
    <cellStyle name="Comma 3 3 2 3 19 13" xfId="10828"/>
    <cellStyle name="Comma 3 3 2 3 19 14" xfId="10829"/>
    <cellStyle name="Comma 3 3 2 3 19 15" xfId="10830"/>
    <cellStyle name="Comma 3 3 2 3 19 16" xfId="10831"/>
    <cellStyle name="Comma 3 3 2 3 19 17" xfId="10832"/>
    <cellStyle name="Comma 3 3 2 3 19 18" xfId="10833"/>
    <cellStyle name="Comma 3 3 2 3 19 19" xfId="10834"/>
    <cellStyle name="Comma 3 3 2 3 19 2" xfId="10835"/>
    <cellStyle name="Comma 3 3 2 3 19 20" xfId="10836"/>
    <cellStyle name="Comma 3 3 2 3 19 21" xfId="10837"/>
    <cellStyle name="Comma 3 3 2 3 19 22" xfId="10838"/>
    <cellStyle name="Comma 3 3 2 3 19 3" xfId="10839"/>
    <cellStyle name="Comma 3 3 2 3 19 4" xfId="10840"/>
    <cellStyle name="Comma 3 3 2 3 19 5" xfId="10841"/>
    <cellStyle name="Comma 3 3 2 3 19 6" xfId="10842"/>
    <cellStyle name="Comma 3 3 2 3 19 7" xfId="10843"/>
    <cellStyle name="Comma 3 3 2 3 19 8" xfId="10844"/>
    <cellStyle name="Comma 3 3 2 3 19 9" xfId="10845"/>
    <cellStyle name="Comma 3 3 2 3 2" xfId="10846"/>
    <cellStyle name="Comma 3 3 2 3 2 10" xfId="10847"/>
    <cellStyle name="Comma 3 3 2 3 2 11" xfId="10848"/>
    <cellStyle name="Comma 3 3 2 3 2 12" xfId="10849"/>
    <cellStyle name="Comma 3 3 2 3 2 13" xfId="10850"/>
    <cellStyle name="Comma 3 3 2 3 2 14" xfId="10851"/>
    <cellStyle name="Comma 3 3 2 3 2 15" xfId="10852"/>
    <cellStyle name="Comma 3 3 2 3 2 16" xfId="10853"/>
    <cellStyle name="Comma 3 3 2 3 2 17" xfId="10854"/>
    <cellStyle name="Comma 3 3 2 3 2 18" xfId="10855"/>
    <cellStyle name="Comma 3 3 2 3 2 19" xfId="10856"/>
    <cellStyle name="Comma 3 3 2 3 2 2" xfId="10857"/>
    <cellStyle name="Comma 3 3 2 3 2 20" xfId="10858"/>
    <cellStyle name="Comma 3 3 2 3 2 21" xfId="10859"/>
    <cellStyle name="Comma 3 3 2 3 2 22" xfId="10860"/>
    <cellStyle name="Comma 3 3 2 3 2 23" xfId="10861"/>
    <cellStyle name="Comma 3 3 2 3 2 24" xfId="10862"/>
    <cellStyle name="Comma 3 3 2 3 2 25" xfId="10863"/>
    <cellStyle name="Comma 3 3 2 3 2 26" xfId="10864"/>
    <cellStyle name="Comma 3 3 2 3 2 27" xfId="10865"/>
    <cellStyle name="Comma 3 3 2 3 2 28" xfId="10866"/>
    <cellStyle name="Comma 3 3 2 3 2 29" xfId="10867"/>
    <cellStyle name="Comma 3 3 2 3 2 3" xfId="10868"/>
    <cellStyle name="Comma 3 3 2 3 2 30" xfId="10869"/>
    <cellStyle name="Comma 3 3 2 3 2 31" xfId="10870"/>
    <cellStyle name="Comma 3 3 2 3 2 32" xfId="10871"/>
    <cellStyle name="Comma 3 3 2 3 2 33" xfId="10872"/>
    <cellStyle name="Comma 3 3 2 3 2 34" xfId="10873"/>
    <cellStyle name="Comma 3 3 2 3 2 35" xfId="10874"/>
    <cellStyle name="Comma 3 3 2 3 2 36" xfId="10875"/>
    <cellStyle name="Comma 3 3 2 3 2 37" xfId="10876"/>
    <cellStyle name="Comma 3 3 2 3 2 38" xfId="10877"/>
    <cellStyle name="Comma 3 3 2 3 2 39" xfId="10878"/>
    <cellStyle name="Comma 3 3 2 3 2 4" xfId="10879"/>
    <cellStyle name="Comma 3 3 2 3 2 40" xfId="10880"/>
    <cellStyle name="Comma 3 3 2 3 2 5" xfId="10881"/>
    <cellStyle name="Comma 3 3 2 3 2 6" xfId="10882"/>
    <cellStyle name="Comma 3 3 2 3 2 7" xfId="10883"/>
    <cellStyle name="Comma 3 3 2 3 2 8" xfId="10884"/>
    <cellStyle name="Comma 3 3 2 3 2 9" xfId="10885"/>
    <cellStyle name="Comma 3 3 2 3 20" xfId="10886"/>
    <cellStyle name="Comma 3 3 2 3 21" xfId="10887"/>
    <cellStyle name="Comma 3 3 2 3 22" xfId="10888"/>
    <cellStyle name="Comma 3 3 2 3 23" xfId="10889"/>
    <cellStyle name="Comma 3 3 2 3 24" xfId="10890"/>
    <cellStyle name="Comma 3 3 2 3 25" xfId="10891"/>
    <cellStyle name="Comma 3 3 2 3 26" xfId="10892"/>
    <cellStyle name="Comma 3 3 2 3 27" xfId="10893"/>
    <cellStyle name="Comma 3 3 2 3 28" xfId="10894"/>
    <cellStyle name="Comma 3 3 2 3 29" xfId="10895"/>
    <cellStyle name="Comma 3 3 2 3 3" xfId="10896"/>
    <cellStyle name="Comma 3 3 2 3 30" xfId="10897"/>
    <cellStyle name="Comma 3 3 2 3 31" xfId="10898"/>
    <cellStyle name="Comma 3 3 2 3 32" xfId="10899"/>
    <cellStyle name="Comma 3 3 2 3 33" xfId="10900"/>
    <cellStyle name="Comma 3 3 2 3 34" xfId="10901"/>
    <cellStyle name="Comma 3 3 2 3 35" xfId="10902"/>
    <cellStyle name="Comma 3 3 2 3 36" xfId="10903"/>
    <cellStyle name="Comma 3 3 2 3 37" xfId="10904"/>
    <cellStyle name="Comma 3 3 2 3 38" xfId="10905"/>
    <cellStyle name="Comma 3 3 2 3 39" xfId="10906"/>
    <cellStyle name="Comma 3 3 2 3 4" xfId="10907"/>
    <cellStyle name="Comma 3 3 2 3 40" xfId="10908"/>
    <cellStyle name="Comma 3 3 2 3 5" xfId="10909"/>
    <cellStyle name="Comma 3 3 2 3 6" xfId="10910"/>
    <cellStyle name="Comma 3 3 2 3 7" xfId="10911"/>
    <cellStyle name="Comma 3 3 2 3 8" xfId="10912"/>
    <cellStyle name="Comma 3 3 2 3 9" xfId="10913"/>
    <cellStyle name="Comma 3 3 2 3 9 10" xfId="10914"/>
    <cellStyle name="Comma 3 3 2 3 9 11" xfId="10915"/>
    <cellStyle name="Comma 3 3 2 3 9 12" xfId="10916"/>
    <cellStyle name="Comma 3 3 2 3 9 13" xfId="10917"/>
    <cellStyle name="Comma 3 3 2 3 9 14" xfId="10918"/>
    <cellStyle name="Comma 3 3 2 3 9 15" xfId="10919"/>
    <cellStyle name="Comma 3 3 2 3 9 16" xfId="10920"/>
    <cellStyle name="Comma 3 3 2 3 9 17" xfId="10921"/>
    <cellStyle name="Comma 3 3 2 3 9 18" xfId="10922"/>
    <cellStyle name="Comma 3 3 2 3 9 19" xfId="10923"/>
    <cellStyle name="Comma 3 3 2 3 9 2" xfId="10924"/>
    <cellStyle name="Comma 3 3 2 3 9 20" xfId="10925"/>
    <cellStyle name="Comma 3 3 2 3 9 21" xfId="10926"/>
    <cellStyle name="Comma 3 3 2 3 9 22" xfId="10927"/>
    <cellStyle name="Comma 3 3 2 3 9 3" xfId="10928"/>
    <cellStyle name="Comma 3 3 2 3 9 4" xfId="10929"/>
    <cellStyle name="Comma 3 3 2 3 9 5" xfId="10930"/>
    <cellStyle name="Comma 3 3 2 3 9 6" xfId="10931"/>
    <cellStyle name="Comma 3 3 2 3 9 7" xfId="10932"/>
    <cellStyle name="Comma 3 3 2 3 9 8" xfId="10933"/>
    <cellStyle name="Comma 3 3 2 3 9 9" xfId="10934"/>
    <cellStyle name="Comma 3 3 2 30" xfId="10935"/>
    <cellStyle name="Comma 3 3 2 31" xfId="10936"/>
    <cellStyle name="Comma 3 3 2 32" xfId="10937"/>
    <cellStyle name="Comma 3 3 2 33" xfId="10938"/>
    <cellStyle name="Comma 3 3 2 34" xfId="10939"/>
    <cellStyle name="Comma 3 3 2 35" xfId="10940"/>
    <cellStyle name="Comma 3 3 2 36" xfId="10941"/>
    <cellStyle name="Comma 3 3 2 37" xfId="10942"/>
    <cellStyle name="Comma 3 3 2 38" xfId="10943"/>
    <cellStyle name="Comma 3 3 2 39" xfId="10944"/>
    <cellStyle name="Comma 3 3 2 4" xfId="10945"/>
    <cellStyle name="Comma 3 3 2 40" xfId="10946"/>
    <cellStyle name="Comma 3 3 2 41" xfId="10947"/>
    <cellStyle name="Comma 3 3 2 42" xfId="10948"/>
    <cellStyle name="Comma 3 3 2 43" xfId="10949"/>
    <cellStyle name="Comma 3 3 2 44" xfId="10950"/>
    <cellStyle name="Comma 3 3 2 45" xfId="10951"/>
    <cellStyle name="Comma 3 3 2 46" xfId="10952"/>
    <cellStyle name="Comma 3 3 2 5" xfId="10953"/>
    <cellStyle name="Comma 3 3 2 6" xfId="10954"/>
    <cellStyle name="Comma 3 3 2 7" xfId="10955"/>
    <cellStyle name="Comma 3 3 2 8" xfId="10956"/>
    <cellStyle name="Comma 3 3 2 9" xfId="10957"/>
    <cellStyle name="Comma 3 3 20" xfId="10958"/>
    <cellStyle name="Comma 3 3 20 10" xfId="10959"/>
    <cellStyle name="Comma 3 3 20 11" xfId="10960"/>
    <cellStyle name="Comma 3 3 20 12" xfId="10961"/>
    <cellStyle name="Comma 3 3 20 13" xfId="10962"/>
    <cellStyle name="Comma 3 3 20 14" xfId="10963"/>
    <cellStyle name="Comma 3 3 20 15" xfId="10964"/>
    <cellStyle name="Comma 3 3 20 16" xfId="10965"/>
    <cellStyle name="Comma 3 3 20 17" xfId="10966"/>
    <cellStyle name="Comma 3 3 20 18" xfId="10967"/>
    <cellStyle name="Comma 3 3 20 19" xfId="10968"/>
    <cellStyle name="Comma 3 3 20 2" xfId="10969"/>
    <cellStyle name="Comma 3 3 20 20" xfId="10970"/>
    <cellStyle name="Comma 3 3 20 21" xfId="10971"/>
    <cellStyle name="Comma 3 3 20 22" xfId="10972"/>
    <cellStyle name="Comma 3 3 20 3" xfId="10973"/>
    <cellStyle name="Comma 3 3 20 4" xfId="10974"/>
    <cellStyle name="Comma 3 3 20 5" xfId="10975"/>
    <cellStyle name="Comma 3 3 20 6" xfId="10976"/>
    <cellStyle name="Comma 3 3 20 7" xfId="10977"/>
    <cellStyle name="Comma 3 3 20 8" xfId="10978"/>
    <cellStyle name="Comma 3 3 20 9" xfId="10979"/>
    <cellStyle name="Comma 3 3 21" xfId="10980"/>
    <cellStyle name="Comma 3 3 21 10" xfId="10981"/>
    <cellStyle name="Comma 3 3 21 11" xfId="10982"/>
    <cellStyle name="Comma 3 3 21 12" xfId="10983"/>
    <cellStyle name="Comma 3 3 21 13" xfId="10984"/>
    <cellStyle name="Comma 3 3 21 14" xfId="10985"/>
    <cellStyle name="Comma 3 3 21 15" xfId="10986"/>
    <cellStyle name="Comma 3 3 21 16" xfId="10987"/>
    <cellStyle name="Comma 3 3 21 17" xfId="10988"/>
    <cellStyle name="Comma 3 3 21 18" xfId="10989"/>
    <cellStyle name="Comma 3 3 21 19" xfId="10990"/>
    <cellStyle name="Comma 3 3 21 2" xfId="10991"/>
    <cellStyle name="Comma 3 3 21 20" xfId="10992"/>
    <cellStyle name="Comma 3 3 21 21" xfId="10993"/>
    <cellStyle name="Comma 3 3 21 22" xfId="10994"/>
    <cellStyle name="Comma 3 3 21 3" xfId="10995"/>
    <cellStyle name="Comma 3 3 21 4" xfId="10996"/>
    <cellStyle name="Comma 3 3 21 5" xfId="10997"/>
    <cellStyle name="Comma 3 3 21 6" xfId="10998"/>
    <cellStyle name="Comma 3 3 21 7" xfId="10999"/>
    <cellStyle name="Comma 3 3 21 8" xfId="11000"/>
    <cellStyle name="Comma 3 3 21 9" xfId="11001"/>
    <cellStyle name="Comma 3 3 22" xfId="11002"/>
    <cellStyle name="Comma 3 3 22 10" xfId="11003"/>
    <cellStyle name="Comma 3 3 22 11" xfId="11004"/>
    <cellStyle name="Comma 3 3 22 12" xfId="11005"/>
    <cellStyle name="Comma 3 3 22 13" xfId="11006"/>
    <cellStyle name="Comma 3 3 22 14" xfId="11007"/>
    <cellStyle name="Comma 3 3 22 15" xfId="11008"/>
    <cellStyle name="Comma 3 3 22 16" xfId="11009"/>
    <cellStyle name="Comma 3 3 22 17" xfId="11010"/>
    <cellStyle name="Comma 3 3 22 18" xfId="11011"/>
    <cellStyle name="Comma 3 3 22 19" xfId="11012"/>
    <cellStyle name="Comma 3 3 22 2" xfId="11013"/>
    <cellStyle name="Comma 3 3 22 20" xfId="11014"/>
    <cellStyle name="Comma 3 3 22 21" xfId="11015"/>
    <cellStyle name="Comma 3 3 22 22" xfId="11016"/>
    <cellStyle name="Comma 3 3 22 3" xfId="11017"/>
    <cellStyle name="Comma 3 3 22 4" xfId="11018"/>
    <cellStyle name="Comma 3 3 22 5" xfId="11019"/>
    <cellStyle name="Comma 3 3 22 6" xfId="11020"/>
    <cellStyle name="Comma 3 3 22 7" xfId="11021"/>
    <cellStyle name="Comma 3 3 22 8" xfId="11022"/>
    <cellStyle name="Comma 3 3 22 9" xfId="11023"/>
    <cellStyle name="Comma 3 3 23" xfId="11024"/>
    <cellStyle name="Comma 3 3 23 10" xfId="11025"/>
    <cellStyle name="Comma 3 3 23 11" xfId="11026"/>
    <cellStyle name="Comma 3 3 23 12" xfId="11027"/>
    <cellStyle name="Comma 3 3 23 13" xfId="11028"/>
    <cellStyle name="Comma 3 3 23 14" xfId="11029"/>
    <cellStyle name="Comma 3 3 23 15" xfId="11030"/>
    <cellStyle name="Comma 3 3 23 16" xfId="11031"/>
    <cellStyle name="Comma 3 3 23 17" xfId="11032"/>
    <cellStyle name="Comma 3 3 23 18" xfId="11033"/>
    <cellStyle name="Comma 3 3 23 19" xfId="11034"/>
    <cellStyle name="Comma 3 3 23 2" xfId="11035"/>
    <cellStyle name="Comma 3 3 23 20" xfId="11036"/>
    <cellStyle name="Comma 3 3 23 21" xfId="11037"/>
    <cellStyle name="Comma 3 3 23 22" xfId="11038"/>
    <cellStyle name="Comma 3 3 23 3" xfId="11039"/>
    <cellStyle name="Comma 3 3 23 4" xfId="11040"/>
    <cellStyle name="Comma 3 3 23 5" xfId="11041"/>
    <cellStyle name="Comma 3 3 23 6" xfId="11042"/>
    <cellStyle name="Comma 3 3 23 7" xfId="11043"/>
    <cellStyle name="Comma 3 3 23 8" xfId="11044"/>
    <cellStyle name="Comma 3 3 23 9" xfId="11045"/>
    <cellStyle name="Comma 3 3 24" xfId="11046"/>
    <cellStyle name="Comma 3 3 24 10" xfId="11047"/>
    <cellStyle name="Comma 3 3 24 11" xfId="11048"/>
    <cellStyle name="Comma 3 3 24 12" xfId="11049"/>
    <cellStyle name="Comma 3 3 24 13" xfId="11050"/>
    <cellStyle name="Comma 3 3 24 14" xfId="11051"/>
    <cellStyle name="Comma 3 3 24 15" xfId="11052"/>
    <cellStyle name="Comma 3 3 24 16" xfId="11053"/>
    <cellStyle name="Comma 3 3 24 17" xfId="11054"/>
    <cellStyle name="Comma 3 3 24 18" xfId="11055"/>
    <cellStyle name="Comma 3 3 24 19" xfId="11056"/>
    <cellStyle name="Comma 3 3 24 2" xfId="11057"/>
    <cellStyle name="Comma 3 3 24 20" xfId="11058"/>
    <cellStyle name="Comma 3 3 24 21" xfId="11059"/>
    <cellStyle name="Comma 3 3 24 22" xfId="11060"/>
    <cellStyle name="Comma 3 3 24 3" xfId="11061"/>
    <cellStyle name="Comma 3 3 24 4" xfId="11062"/>
    <cellStyle name="Comma 3 3 24 5" xfId="11063"/>
    <cellStyle name="Comma 3 3 24 6" xfId="11064"/>
    <cellStyle name="Comma 3 3 24 7" xfId="11065"/>
    <cellStyle name="Comma 3 3 24 8" xfId="11066"/>
    <cellStyle name="Comma 3 3 24 9" xfId="11067"/>
    <cellStyle name="Comma 3 3 25" xfId="11068"/>
    <cellStyle name="Comma 3 3 25 10" xfId="11069"/>
    <cellStyle name="Comma 3 3 25 11" xfId="11070"/>
    <cellStyle name="Comma 3 3 25 12" xfId="11071"/>
    <cellStyle name="Comma 3 3 25 13" xfId="11072"/>
    <cellStyle name="Comma 3 3 25 14" xfId="11073"/>
    <cellStyle name="Comma 3 3 25 15" xfId="11074"/>
    <cellStyle name="Comma 3 3 25 16" xfId="11075"/>
    <cellStyle name="Comma 3 3 25 17" xfId="11076"/>
    <cellStyle name="Comma 3 3 25 18" xfId="11077"/>
    <cellStyle name="Comma 3 3 25 19" xfId="11078"/>
    <cellStyle name="Comma 3 3 25 2" xfId="11079"/>
    <cellStyle name="Comma 3 3 25 20" xfId="11080"/>
    <cellStyle name="Comma 3 3 25 21" xfId="11081"/>
    <cellStyle name="Comma 3 3 25 22" xfId="11082"/>
    <cellStyle name="Comma 3 3 25 3" xfId="11083"/>
    <cellStyle name="Comma 3 3 25 4" xfId="11084"/>
    <cellStyle name="Comma 3 3 25 5" xfId="11085"/>
    <cellStyle name="Comma 3 3 25 6" xfId="11086"/>
    <cellStyle name="Comma 3 3 25 7" xfId="11087"/>
    <cellStyle name="Comma 3 3 25 8" xfId="11088"/>
    <cellStyle name="Comma 3 3 25 9" xfId="11089"/>
    <cellStyle name="Comma 3 3 26" xfId="11090"/>
    <cellStyle name="Comma 3 3 27" xfId="11091"/>
    <cellStyle name="Comma 3 3 28" xfId="11092"/>
    <cellStyle name="Comma 3 3 29" xfId="11093"/>
    <cellStyle name="Comma 3 3 3" xfId="11094"/>
    <cellStyle name="Comma 3 3 3 10" xfId="11095"/>
    <cellStyle name="Comma 3 3 3 11" xfId="11096"/>
    <cellStyle name="Comma 3 3 3 12" xfId="11097"/>
    <cellStyle name="Comma 3 3 3 13" xfId="11098"/>
    <cellStyle name="Comma 3 3 3 14" xfId="11099"/>
    <cellStyle name="Comma 3 3 3 15" xfId="11100"/>
    <cellStyle name="Comma 3 3 3 16" xfId="11101"/>
    <cellStyle name="Comma 3 3 3 17" xfId="11102"/>
    <cellStyle name="Comma 3 3 3 18" xfId="11103"/>
    <cellStyle name="Comma 3 3 3 19" xfId="11104"/>
    <cellStyle name="Comma 3 3 3 2" xfId="11105"/>
    <cellStyle name="Comma 3 3 3 2 10" xfId="11106"/>
    <cellStyle name="Comma 3 3 3 2 10 10" xfId="11107"/>
    <cellStyle name="Comma 3 3 3 2 10 11" xfId="11108"/>
    <cellStyle name="Comma 3 3 3 2 10 12" xfId="11109"/>
    <cellStyle name="Comma 3 3 3 2 10 13" xfId="11110"/>
    <cellStyle name="Comma 3 3 3 2 10 14" xfId="11111"/>
    <cellStyle name="Comma 3 3 3 2 10 15" xfId="11112"/>
    <cellStyle name="Comma 3 3 3 2 10 16" xfId="11113"/>
    <cellStyle name="Comma 3 3 3 2 10 17" xfId="11114"/>
    <cellStyle name="Comma 3 3 3 2 10 18" xfId="11115"/>
    <cellStyle name="Comma 3 3 3 2 10 19" xfId="11116"/>
    <cellStyle name="Comma 3 3 3 2 10 2" xfId="11117"/>
    <cellStyle name="Comma 3 3 3 2 10 20" xfId="11118"/>
    <cellStyle name="Comma 3 3 3 2 10 21" xfId="11119"/>
    <cellStyle name="Comma 3 3 3 2 10 22" xfId="11120"/>
    <cellStyle name="Comma 3 3 3 2 10 3" xfId="11121"/>
    <cellStyle name="Comma 3 3 3 2 10 4" xfId="11122"/>
    <cellStyle name="Comma 3 3 3 2 10 5" xfId="11123"/>
    <cellStyle name="Comma 3 3 3 2 10 6" xfId="11124"/>
    <cellStyle name="Comma 3 3 3 2 10 7" xfId="11125"/>
    <cellStyle name="Comma 3 3 3 2 10 8" xfId="11126"/>
    <cellStyle name="Comma 3 3 3 2 10 9" xfId="11127"/>
    <cellStyle name="Comma 3 3 3 2 11" xfId="11128"/>
    <cellStyle name="Comma 3 3 3 2 11 10" xfId="11129"/>
    <cellStyle name="Comma 3 3 3 2 11 11" xfId="11130"/>
    <cellStyle name="Comma 3 3 3 2 11 12" xfId="11131"/>
    <cellStyle name="Comma 3 3 3 2 11 13" xfId="11132"/>
    <cellStyle name="Comma 3 3 3 2 11 14" xfId="11133"/>
    <cellStyle name="Comma 3 3 3 2 11 15" xfId="11134"/>
    <cellStyle name="Comma 3 3 3 2 11 16" xfId="11135"/>
    <cellStyle name="Comma 3 3 3 2 11 17" xfId="11136"/>
    <cellStyle name="Comma 3 3 3 2 11 18" xfId="11137"/>
    <cellStyle name="Comma 3 3 3 2 11 19" xfId="11138"/>
    <cellStyle name="Comma 3 3 3 2 11 2" xfId="11139"/>
    <cellStyle name="Comma 3 3 3 2 11 20" xfId="11140"/>
    <cellStyle name="Comma 3 3 3 2 11 21" xfId="11141"/>
    <cellStyle name="Comma 3 3 3 2 11 22" xfId="11142"/>
    <cellStyle name="Comma 3 3 3 2 11 3" xfId="11143"/>
    <cellStyle name="Comma 3 3 3 2 11 4" xfId="11144"/>
    <cellStyle name="Comma 3 3 3 2 11 5" xfId="11145"/>
    <cellStyle name="Comma 3 3 3 2 11 6" xfId="11146"/>
    <cellStyle name="Comma 3 3 3 2 11 7" xfId="11147"/>
    <cellStyle name="Comma 3 3 3 2 11 8" xfId="11148"/>
    <cellStyle name="Comma 3 3 3 2 11 9" xfId="11149"/>
    <cellStyle name="Comma 3 3 3 2 12" xfId="11150"/>
    <cellStyle name="Comma 3 3 3 2 12 10" xfId="11151"/>
    <cellStyle name="Comma 3 3 3 2 12 11" xfId="11152"/>
    <cellStyle name="Comma 3 3 3 2 12 12" xfId="11153"/>
    <cellStyle name="Comma 3 3 3 2 12 13" xfId="11154"/>
    <cellStyle name="Comma 3 3 3 2 12 14" xfId="11155"/>
    <cellStyle name="Comma 3 3 3 2 12 15" xfId="11156"/>
    <cellStyle name="Comma 3 3 3 2 12 16" xfId="11157"/>
    <cellStyle name="Comma 3 3 3 2 12 17" xfId="11158"/>
    <cellStyle name="Comma 3 3 3 2 12 18" xfId="11159"/>
    <cellStyle name="Comma 3 3 3 2 12 19" xfId="11160"/>
    <cellStyle name="Comma 3 3 3 2 12 2" xfId="11161"/>
    <cellStyle name="Comma 3 3 3 2 12 20" xfId="11162"/>
    <cellStyle name="Comma 3 3 3 2 12 21" xfId="11163"/>
    <cellStyle name="Comma 3 3 3 2 12 22" xfId="11164"/>
    <cellStyle name="Comma 3 3 3 2 12 3" xfId="11165"/>
    <cellStyle name="Comma 3 3 3 2 12 4" xfId="11166"/>
    <cellStyle name="Comma 3 3 3 2 12 5" xfId="11167"/>
    <cellStyle name="Comma 3 3 3 2 12 6" xfId="11168"/>
    <cellStyle name="Comma 3 3 3 2 12 7" xfId="11169"/>
    <cellStyle name="Comma 3 3 3 2 12 8" xfId="11170"/>
    <cellStyle name="Comma 3 3 3 2 12 9" xfId="11171"/>
    <cellStyle name="Comma 3 3 3 2 13" xfId="11172"/>
    <cellStyle name="Comma 3 3 3 2 13 10" xfId="11173"/>
    <cellStyle name="Comma 3 3 3 2 13 11" xfId="11174"/>
    <cellStyle name="Comma 3 3 3 2 13 12" xfId="11175"/>
    <cellStyle name="Comma 3 3 3 2 13 13" xfId="11176"/>
    <cellStyle name="Comma 3 3 3 2 13 14" xfId="11177"/>
    <cellStyle name="Comma 3 3 3 2 13 15" xfId="11178"/>
    <cellStyle name="Comma 3 3 3 2 13 16" xfId="11179"/>
    <cellStyle name="Comma 3 3 3 2 13 17" xfId="11180"/>
    <cellStyle name="Comma 3 3 3 2 13 18" xfId="11181"/>
    <cellStyle name="Comma 3 3 3 2 13 19" xfId="11182"/>
    <cellStyle name="Comma 3 3 3 2 13 2" xfId="11183"/>
    <cellStyle name="Comma 3 3 3 2 13 20" xfId="11184"/>
    <cellStyle name="Comma 3 3 3 2 13 21" xfId="11185"/>
    <cellStyle name="Comma 3 3 3 2 13 22" xfId="11186"/>
    <cellStyle name="Comma 3 3 3 2 13 3" xfId="11187"/>
    <cellStyle name="Comma 3 3 3 2 13 4" xfId="11188"/>
    <cellStyle name="Comma 3 3 3 2 13 5" xfId="11189"/>
    <cellStyle name="Comma 3 3 3 2 13 6" xfId="11190"/>
    <cellStyle name="Comma 3 3 3 2 13 7" xfId="11191"/>
    <cellStyle name="Comma 3 3 3 2 13 8" xfId="11192"/>
    <cellStyle name="Comma 3 3 3 2 13 9" xfId="11193"/>
    <cellStyle name="Comma 3 3 3 2 14" xfId="11194"/>
    <cellStyle name="Comma 3 3 3 2 14 10" xfId="11195"/>
    <cellStyle name="Comma 3 3 3 2 14 11" xfId="11196"/>
    <cellStyle name="Comma 3 3 3 2 14 12" xfId="11197"/>
    <cellStyle name="Comma 3 3 3 2 14 13" xfId="11198"/>
    <cellStyle name="Comma 3 3 3 2 14 14" xfId="11199"/>
    <cellStyle name="Comma 3 3 3 2 14 15" xfId="11200"/>
    <cellStyle name="Comma 3 3 3 2 14 16" xfId="11201"/>
    <cellStyle name="Comma 3 3 3 2 14 17" xfId="11202"/>
    <cellStyle name="Comma 3 3 3 2 14 18" xfId="11203"/>
    <cellStyle name="Comma 3 3 3 2 14 19" xfId="11204"/>
    <cellStyle name="Comma 3 3 3 2 14 2" xfId="11205"/>
    <cellStyle name="Comma 3 3 3 2 14 20" xfId="11206"/>
    <cellStyle name="Comma 3 3 3 2 14 21" xfId="11207"/>
    <cellStyle name="Comma 3 3 3 2 14 22" xfId="11208"/>
    <cellStyle name="Comma 3 3 3 2 14 3" xfId="11209"/>
    <cellStyle name="Comma 3 3 3 2 14 4" xfId="11210"/>
    <cellStyle name="Comma 3 3 3 2 14 5" xfId="11211"/>
    <cellStyle name="Comma 3 3 3 2 14 6" xfId="11212"/>
    <cellStyle name="Comma 3 3 3 2 14 7" xfId="11213"/>
    <cellStyle name="Comma 3 3 3 2 14 8" xfId="11214"/>
    <cellStyle name="Comma 3 3 3 2 14 9" xfId="11215"/>
    <cellStyle name="Comma 3 3 3 2 15" xfId="11216"/>
    <cellStyle name="Comma 3 3 3 2 15 10" xfId="11217"/>
    <cellStyle name="Comma 3 3 3 2 15 11" xfId="11218"/>
    <cellStyle name="Comma 3 3 3 2 15 12" xfId="11219"/>
    <cellStyle name="Comma 3 3 3 2 15 13" xfId="11220"/>
    <cellStyle name="Comma 3 3 3 2 15 14" xfId="11221"/>
    <cellStyle name="Comma 3 3 3 2 15 15" xfId="11222"/>
    <cellStyle name="Comma 3 3 3 2 15 16" xfId="11223"/>
    <cellStyle name="Comma 3 3 3 2 15 17" xfId="11224"/>
    <cellStyle name="Comma 3 3 3 2 15 18" xfId="11225"/>
    <cellStyle name="Comma 3 3 3 2 15 19" xfId="11226"/>
    <cellStyle name="Comma 3 3 3 2 15 2" xfId="11227"/>
    <cellStyle name="Comma 3 3 3 2 15 20" xfId="11228"/>
    <cellStyle name="Comma 3 3 3 2 15 21" xfId="11229"/>
    <cellStyle name="Comma 3 3 3 2 15 22" xfId="11230"/>
    <cellStyle name="Comma 3 3 3 2 15 3" xfId="11231"/>
    <cellStyle name="Comma 3 3 3 2 15 4" xfId="11232"/>
    <cellStyle name="Comma 3 3 3 2 15 5" xfId="11233"/>
    <cellStyle name="Comma 3 3 3 2 15 6" xfId="11234"/>
    <cellStyle name="Comma 3 3 3 2 15 7" xfId="11235"/>
    <cellStyle name="Comma 3 3 3 2 15 8" xfId="11236"/>
    <cellStyle name="Comma 3 3 3 2 15 9" xfId="11237"/>
    <cellStyle name="Comma 3 3 3 2 16" xfId="11238"/>
    <cellStyle name="Comma 3 3 3 2 16 10" xfId="11239"/>
    <cellStyle name="Comma 3 3 3 2 16 11" xfId="11240"/>
    <cellStyle name="Comma 3 3 3 2 16 12" xfId="11241"/>
    <cellStyle name="Comma 3 3 3 2 16 13" xfId="11242"/>
    <cellStyle name="Comma 3 3 3 2 16 14" xfId="11243"/>
    <cellStyle name="Comma 3 3 3 2 16 15" xfId="11244"/>
    <cellStyle name="Comma 3 3 3 2 16 16" xfId="11245"/>
    <cellStyle name="Comma 3 3 3 2 16 17" xfId="11246"/>
    <cellStyle name="Comma 3 3 3 2 16 18" xfId="11247"/>
    <cellStyle name="Comma 3 3 3 2 16 19" xfId="11248"/>
    <cellStyle name="Comma 3 3 3 2 16 2" xfId="11249"/>
    <cellStyle name="Comma 3 3 3 2 16 20" xfId="11250"/>
    <cellStyle name="Comma 3 3 3 2 16 21" xfId="11251"/>
    <cellStyle name="Comma 3 3 3 2 16 22" xfId="11252"/>
    <cellStyle name="Comma 3 3 3 2 16 3" xfId="11253"/>
    <cellStyle name="Comma 3 3 3 2 16 4" xfId="11254"/>
    <cellStyle name="Comma 3 3 3 2 16 5" xfId="11255"/>
    <cellStyle name="Comma 3 3 3 2 16 6" xfId="11256"/>
    <cellStyle name="Comma 3 3 3 2 16 7" xfId="11257"/>
    <cellStyle name="Comma 3 3 3 2 16 8" xfId="11258"/>
    <cellStyle name="Comma 3 3 3 2 16 9" xfId="11259"/>
    <cellStyle name="Comma 3 3 3 2 17" xfId="11260"/>
    <cellStyle name="Comma 3 3 3 2 17 10" xfId="11261"/>
    <cellStyle name="Comma 3 3 3 2 17 11" xfId="11262"/>
    <cellStyle name="Comma 3 3 3 2 17 12" xfId="11263"/>
    <cellStyle name="Comma 3 3 3 2 17 13" xfId="11264"/>
    <cellStyle name="Comma 3 3 3 2 17 14" xfId="11265"/>
    <cellStyle name="Comma 3 3 3 2 17 15" xfId="11266"/>
    <cellStyle name="Comma 3 3 3 2 17 16" xfId="11267"/>
    <cellStyle name="Comma 3 3 3 2 17 17" xfId="11268"/>
    <cellStyle name="Comma 3 3 3 2 17 18" xfId="11269"/>
    <cellStyle name="Comma 3 3 3 2 17 19" xfId="11270"/>
    <cellStyle name="Comma 3 3 3 2 17 2" xfId="11271"/>
    <cellStyle name="Comma 3 3 3 2 17 20" xfId="11272"/>
    <cellStyle name="Comma 3 3 3 2 17 21" xfId="11273"/>
    <cellStyle name="Comma 3 3 3 2 17 22" xfId="11274"/>
    <cellStyle name="Comma 3 3 3 2 17 3" xfId="11275"/>
    <cellStyle name="Comma 3 3 3 2 17 4" xfId="11276"/>
    <cellStyle name="Comma 3 3 3 2 17 5" xfId="11277"/>
    <cellStyle name="Comma 3 3 3 2 17 6" xfId="11278"/>
    <cellStyle name="Comma 3 3 3 2 17 7" xfId="11279"/>
    <cellStyle name="Comma 3 3 3 2 17 8" xfId="11280"/>
    <cellStyle name="Comma 3 3 3 2 17 9" xfId="11281"/>
    <cellStyle name="Comma 3 3 3 2 18" xfId="11282"/>
    <cellStyle name="Comma 3 3 3 2 18 10" xfId="11283"/>
    <cellStyle name="Comma 3 3 3 2 18 11" xfId="11284"/>
    <cellStyle name="Comma 3 3 3 2 18 12" xfId="11285"/>
    <cellStyle name="Comma 3 3 3 2 18 13" xfId="11286"/>
    <cellStyle name="Comma 3 3 3 2 18 14" xfId="11287"/>
    <cellStyle name="Comma 3 3 3 2 18 15" xfId="11288"/>
    <cellStyle name="Comma 3 3 3 2 18 16" xfId="11289"/>
    <cellStyle name="Comma 3 3 3 2 18 17" xfId="11290"/>
    <cellStyle name="Comma 3 3 3 2 18 18" xfId="11291"/>
    <cellStyle name="Comma 3 3 3 2 18 19" xfId="11292"/>
    <cellStyle name="Comma 3 3 3 2 18 2" xfId="11293"/>
    <cellStyle name="Comma 3 3 3 2 18 20" xfId="11294"/>
    <cellStyle name="Comma 3 3 3 2 18 21" xfId="11295"/>
    <cellStyle name="Comma 3 3 3 2 18 22" xfId="11296"/>
    <cellStyle name="Comma 3 3 3 2 18 3" xfId="11297"/>
    <cellStyle name="Comma 3 3 3 2 18 4" xfId="11298"/>
    <cellStyle name="Comma 3 3 3 2 18 5" xfId="11299"/>
    <cellStyle name="Comma 3 3 3 2 18 6" xfId="11300"/>
    <cellStyle name="Comma 3 3 3 2 18 7" xfId="11301"/>
    <cellStyle name="Comma 3 3 3 2 18 8" xfId="11302"/>
    <cellStyle name="Comma 3 3 3 2 18 9" xfId="11303"/>
    <cellStyle name="Comma 3 3 3 2 19" xfId="11304"/>
    <cellStyle name="Comma 3 3 3 2 19 10" xfId="11305"/>
    <cellStyle name="Comma 3 3 3 2 19 11" xfId="11306"/>
    <cellStyle name="Comma 3 3 3 2 19 12" xfId="11307"/>
    <cellStyle name="Comma 3 3 3 2 19 13" xfId="11308"/>
    <cellStyle name="Comma 3 3 3 2 19 14" xfId="11309"/>
    <cellStyle name="Comma 3 3 3 2 19 15" xfId="11310"/>
    <cellStyle name="Comma 3 3 3 2 19 16" xfId="11311"/>
    <cellStyle name="Comma 3 3 3 2 19 17" xfId="11312"/>
    <cellStyle name="Comma 3 3 3 2 19 18" xfId="11313"/>
    <cellStyle name="Comma 3 3 3 2 19 19" xfId="11314"/>
    <cellStyle name="Comma 3 3 3 2 19 2" xfId="11315"/>
    <cellStyle name="Comma 3 3 3 2 19 20" xfId="11316"/>
    <cellStyle name="Comma 3 3 3 2 19 21" xfId="11317"/>
    <cellStyle name="Comma 3 3 3 2 19 22" xfId="11318"/>
    <cellStyle name="Comma 3 3 3 2 19 3" xfId="11319"/>
    <cellStyle name="Comma 3 3 3 2 19 4" xfId="11320"/>
    <cellStyle name="Comma 3 3 3 2 19 5" xfId="11321"/>
    <cellStyle name="Comma 3 3 3 2 19 6" xfId="11322"/>
    <cellStyle name="Comma 3 3 3 2 19 7" xfId="11323"/>
    <cellStyle name="Comma 3 3 3 2 19 8" xfId="11324"/>
    <cellStyle name="Comma 3 3 3 2 19 9" xfId="11325"/>
    <cellStyle name="Comma 3 3 3 2 2" xfId="11326"/>
    <cellStyle name="Comma 3 3 3 2 2 10" xfId="11327"/>
    <cellStyle name="Comma 3 3 3 2 2 11" xfId="11328"/>
    <cellStyle name="Comma 3 3 3 2 2 12" xfId="11329"/>
    <cellStyle name="Comma 3 3 3 2 2 13" xfId="11330"/>
    <cellStyle name="Comma 3 3 3 2 2 14" xfId="11331"/>
    <cellStyle name="Comma 3 3 3 2 2 15" xfId="11332"/>
    <cellStyle name="Comma 3 3 3 2 2 16" xfId="11333"/>
    <cellStyle name="Comma 3 3 3 2 2 17" xfId="11334"/>
    <cellStyle name="Comma 3 3 3 2 2 18" xfId="11335"/>
    <cellStyle name="Comma 3 3 3 2 2 19" xfId="11336"/>
    <cellStyle name="Comma 3 3 3 2 2 2" xfId="11337"/>
    <cellStyle name="Comma 3 3 3 2 2 20" xfId="11338"/>
    <cellStyle name="Comma 3 3 3 2 2 21" xfId="11339"/>
    <cellStyle name="Comma 3 3 3 2 2 22" xfId="11340"/>
    <cellStyle name="Comma 3 3 3 2 2 23" xfId="11341"/>
    <cellStyle name="Comma 3 3 3 2 2 24" xfId="11342"/>
    <cellStyle name="Comma 3 3 3 2 2 25" xfId="11343"/>
    <cellStyle name="Comma 3 3 3 2 2 26" xfId="11344"/>
    <cellStyle name="Comma 3 3 3 2 2 27" xfId="11345"/>
    <cellStyle name="Comma 3 3 3 2 2 28" xfId="11346"/>
    <cellStyle name="Comma 3 3 3 2 2 29" xfId="11347"/>
    <cellStyle name="Comma 3 3 3 2 2 3" xfId="11348"/>
    <cellStyle name="Comma 3 3 3 2 2 30" xfId="11349"/>
    <cellStyle name="Comma 3 3 3 2 2 31" xfId="11350"/>
    <cellStyle name="Comma 3 3 3 2 2 32" xfId="11351"/>
    <cellStyle name="Comma 3 3 3 2 2 33" xfId="11352"/>
    <cellStyle name="Comma 3 3 3 2 2 34" xfId="11353"/>
    <cellStyle name="Comma 3 3 3 2 2 35" xfId="11354"/>
    <cellStyle name="Comma 3 3 3 2 2 36" xfId="11355"/>
    <cellStyle name="Comma 3 3 3 2 2 37" xfId="11356"/>
    <cellStyle name="Comma 3 3 3 2 2 38" xfId="11357"/>
    <cellStyle name="Comma 3 3 3 2 2 39" xfId="11358"/>
    <cellStyle name="Comma 3 3 3 2 2 4" xfId="11359"/>
    <cellStyle name="Comma 3 3 3 2 2 40" xfId="11360"/>
    <cellStyle name="Comma 3 3 3 2 2 5" xfId="11361"/>
    <cellStyle name="Comma 3 3 3 2 2 6" xfId="11362"/>
    <cellStyle name="Comma 3 3 3 2 2 7" xfId="11363"/>
    <cellStyle name="Comma 3 3 3 2 2 8" xfId="11364"/>
    <cellStyle name="Comma 3 3 3 2 2 9" xfId="11365"/>
    <cellStyle name="Comma 3 3 3 2 20" xfId="11366"/>
    <cellStyle name="Comma 3 3 3 2 21" xfId="11367"/>
    <cellStyle name="Comma 3 3 3 2 22" xfId="11368"/>
    <cellStyle name="Comma 3 3 3 2 23" xfId="11369"/>
    <cellStyle name="Comma 3 3 3 2 24" xfId="11370"/>
    <cellStyle name="Comma 3 3 3 2 25" xfId="11371"/>
    <cellStyle name="Comma 3 3 3 2 26" xfId="11372"/>
    <cellStyle name="Comma 3 3 3 2 27" xfId="11373"/>
    <cellStyle name="Comma 3 3 3 2 28" xfId="11374"/>
    <cellStyle name="Comma 3 3 3 2 29" xfId="11375"/>
    <cellStyle name="Comma 3 3 3 2 3" xfId="11376"/>
    <cellStyle name="Comma 3 3 3 2 30" xfId="11377"/>
    <cellStyle name="Comma 3 3 3 2 31" xfId="11378"/>
    <cellStyle name="Comma 3 3 3 2 32" xfId="11379"/>
    <cellStyle name="Comma 3 3 3 2 33" xfId="11380"/>
    <cellStyle name="Comma 3 3 3 2 34" xfId="11381"/>
    <cellStyle name="Comma 3 3 3 2 35" xfId="11382"/>
    <cellStyle name="Comma 3 3 3 2 36" xfId="11383"/>
    <cellStyle name="Comma 3 3 3 2 37" xfId="11384"/>
    <cellStyle name="Comma 3 3 3 2 38" xfId="11385"/>
    <cellStyle name="Comma 3 3 3 2 39" xfId="11386"/>
    <cellStyle name="Comma 3 3 3 2 4" xfId="11387"/>
    <cellStyle name="Comma 3 3 3 2 40" xfId="11388"/>
    <cellStyle name="Comma 3 3 3 2 5" xfId="11389"/>
    <cellStyle name="Comma 3 3 3 2 6" xfId="11390"/>
    <cellStyle name="Comma 3 3 3 2 7" xfId="11391"/>
    <cellStyle name="Comma 3 3 3 2 8" xfId="11392"/>
    <cellStyle name="Comma 3 3 3 2 9" xfId="11393"/>
    <cellStyle name="Comma 3 3 3 2 9 10" xfId="11394"/>
    <cellStyle name="Comma 3 3 3 2 9 11" xfId="11395"/>
    <cellStyle name="Comma 3 3 3 2 9 12" xfId="11396"/>
    <cellStyle name="Comma 3 3 3 2 9 13" xfId="11397"/>
    <cellStyle name="Comma 3 3 3 2 9 14" xfId="11398"/>
    <cellStyle name="Comma 3 3 3 2 9 15" xfId="11399"/>
    <cellStyle name="Comma 3 3 3 2 9 16" xfId="11400"/>
    <cellStyle name="Comma 3 3 3 2 9 17" xfId="11401"/>
    <cellStyle name="Comma 3 3 3 2 9 18" xfId="11402"/>
    <cellStyle name="Comma 3 3 3 2 9 19" xfId="11403"/>
    <cellStyle name="Comma 3 3 3 2 9 2" xfId="11404"/>
    <cellStyle name="Comma 3 3 3 2 9 20" xfId="11405"/>
    <cellStyle name="Comma 3 3 3 2 9 21" xfId="11406"/>
    <cellStyle name="Comma 3 3 3 2 9 22" xfId="11407"/>
    <cellStyle name="Comma 3 3 3 2 9 3" xfId="11408"/>
    <cellStyle name="Comma 3 3 3 2 9 4" xfId="11409"/>
    <cellStyle name="Comma 3 3 3 2 9 5" xfId="11410"/>
    <cellStyle name="Comma 3 3 3 2 9 6" xfId="11411"/>
    <cellStyle name="Comma 3 3 3 2 9 7" xfId="11412"/>
    <cellStyle name="Comma 3 3 3 2 9 8" xfId="11413"/>
    <cellStyle name="Comma 3 3 3 2 9 9" xfId="11414"/>
    <cellStyle name="Comma 3 3 3 20" xfId="11415"/>
    <cellStyle name="Comma 3 3 3 21" xfId="11416"/>
    <cellStyle name="Comma 3 3 3 22" xfId="11417"/>
    <cellStyle name="Comma 3 3 3 23" xfId="11418"/>
    <cellStyle name="Comma 3 3 3 24" xfId="11419"/>
    <cellStyle name="Comma 3 3 3 25" xfId="11420"/>
    <cellStyle name="Comma 3 3 3 26" xfId="11421"/>
    <cellStyle name="Comma 3 3 3 27" xfId="11422"/>
    <cellStyle name="Comma 3 3 3 28" xfId="11423"/>
    <cellStyle name="Comma 3 3 3 29" xfId="11424"/>
    <cellStyle name="Comma 3 3 3 3" xfId="11425"/>
    <cellStyle name="Comma 3 3 3 30" xfId="11426"/>
    <cellStyle name="Comma 3 3 3 31" xfId="11427"/>
    <cellStyle name="Comma 3 3 3 32" xfId="11428"/>
    <cellStyle name="Comma 3 3 3 33" xfId="11429"/>
    <cellStyle name="Comma 3 3 3 34" xfId="11430"/>
    <cellStyle name="Comma 3 3 3 35" xfId="11431"/>
    <cellStyle name="Comma 3 3 3 36" xfId="11432"/>
    <cellStyle name="Comma 3 3 3 37" xfId="11433"/>
    <cellStyle name="Comma 3 3 3 38" xfId="11434"/>
    <cellStyle name="Comma 3 3 3 39" xfId="11435"/>
    <cellStyle name="Comma 3 3 3 4" xfId="11436"/>
    <cellStyle name="Comma 3 3 3 40" xfId="11437"/>
    <cellStyle name="Comma 3 3 3 41" xfId="11438"/>
    <cellStyle name="Comma 3 3 3 42" xfId="11439"/>
    <cellStyle name="Comma 3 3 3 43" xfId="11440"/>
    <cellStyle name="Comma 3 3 3 44" xfId="11441"/>
    <cellStyle name="Comma 3 3 3 45" xfId="11442"/>
    <cellStyle name="Comma 3 3 3 5" xfId="11443"/>
    <cellStyle name="Comma 3 3 3 6" xfId="11444"/>
    <cellStyle name="Comma 3 3 3 7" xfId="11445"/>
    <cellStyle name="Comma 3 3 3 8" xfId="11446"/>
    <cellStyle name="Comma 3 3 3 9" xfId="11447"/>
    <cellStyle name="Comma 3 3 30" xfId="11448"/>
    <cellStyle name="Comma 3 3 31" xfId="11449"/>
    <cellStyle name="Comma 3 3 32" xfId="11450"/>
    <cellStyle name="Comma 3 3 33" xfId="11451"/>
    <cellStyle name="Comma 3 3 34" xfId="11452"/>
    <cellStyle name="Comma 3 3 35" xfId="11453"/>
    <cellStyle name="Comma 3 3 36" xfId="11454"/>
    <cellStyle name="Comma 3 3 37" xfId="11455"/>
    <cellStyle name="Comma 3 3 38" xfId="11456"/>
    <cellStyle name="Comma 3 3 39" xfId="11457"/>
    <cellStyle name="Comma 3 3 4" xfId="11458"/>
    <cellStyle name="Comma 3 3 4 10" xfId="11459"/>
    <cellStyle name="Comma 3 3 4 11" xfId="11460"/>
    <cellStyle name="Comma 3 3 4 12" xfId="11461"/>
    <cellStyle name="Comma 3 3 4 13" xfId="11462"/>
    <cellStyle name="Comma 3 3 4 14" xfId="11463"/>
    <cellStyle name="Comma 3 3 4 15" xfId="11464"/>
    <cellStyle name="Comma 3 3 4 16" xfId="11465"/>
    <cellStyle name="Comma 3 3 4 17" xfId="11466"/>
    <cellStyle name="Comma 3 3 4 18" xfId="11467"/>
    <cellStyle name="Comma 3 3 4 19" xfId="11468"/>
    <cellStyle name="Comma 3 3 4 2" xfId="11469"/>
    <cellStyle name="Comma 3 3 4 2 10" xfId="11470"/>
    <cellStyle name="Comma 3 3 4 2 10 10" xfId="11471"/>
    <cellStyle name="Comma 3 3 4 2 10 11" xfId="11472"/>
    <cellStyle name="Comma 3 3 4 2 10 12" xfId="11473"/>
    <cellStyle name="Comma 3 3 4 2 10 13" xfId="11474"/>
    <cellStyle name="Comma 3 3 4 2 10 14" xfId="11475"/>
    <cellStyle name="Comma 3 3 4 2 10 15" xfId="11476"/>
    <cellStyle name="Comma 3 3 4 2 10 16" xfId="11477"/>
    <cellStyle name="Comma 3 3 4 2 10 17" xfId="11478"/>
    <cellStyle name="Comma 3 3 4 2 10 18" xfId="11479"/>
    <cellStyle name="Comma 3 3 4 2 10 19" xfId="11480"/>
    <cellStyle name="Comma 3 3 4 2 10 2" xfId="11481"/>
    <cellStyle name="Comma 3 3 4 2 10 20" xfId="11482"/>
    <cellStyle name="Comma 3 3 4 2 10 21" xfId="11483"/>
    <cellStyle name="Comma 3 3 4 2 10 22" xfId="11484"/>
    <cellStyle name="Comma 3 3 4 2 10 3" xfId="11485"/>
    <cellStyle name="Comma 3 3 4 2 10 4" xfId="11486"/>
    <cellStyle name="Comma 3 3 4 2 10 5" xfId="11487"/>
    <cellStyle name="Comma 3 3 4 2 10 6" xfId="11488"/>
    <cellStyle name="Comma 3 3 4 2 10 7" xfId="11489"/>
    <cellStyle name="Comma 3 3 4 2 10 8" xfId="11490"/>
    <cellStyle name="Comma 3 3 4 2 10 9" xfId="11491"/>
    <cellStyle name="Comma 3 3 4 2 11" xfId="11492"/>
    <cellStyle name="Comma 3 3 4 2 11 10" xfId="11493"/>
    <cellStyle name="Comma 3 3 4 2 11 11" xfId="11494"/>
    <cellStyle name="Comma 3 3 4 2 11 12" xfId="11495"/>
    <cellStyle name="Comma 3 3 4 2 11 13" xfId="11496"/>
    <cellStyle name="Comma 3 3 4 2 11 14" xfId="11497"/>
    <cellStyle name="Comma 3 3 4 2 11 15" xfId="11498"/>
    <cellStyle name="Comma 3 3 4 2 11 16" xfId="11499"/>
    <cellStyle name="Comma 3 3 4 2 11 17" xfId="11500"/>
    <cellStyle name="Comma 3 3 4 2 11 18" xfId="11501"/>
    <cellStyle name="Comma 3 3 4 2 11 19" xfId="11502"/>
    <cellStyle name="Comma 3 3 4 2 11 2" xfId="11503"/>
    <cellStyle name="Comma 3 3 4 2 11 20" xfId="11504"/>
    <cellStyle name="Comma 3 3 4 2 11 21" xfId="11505"/>
    <cellStyle name="Comma 3 3 4 2 11 22" xfId="11506"/>
    <cellStyle name="Comma 3 3 4 2 11 3" xfId="11507"/>
    <cellStyle name="Comma 3 3 4 2 11 4" xfId="11508"/>
    <cellStyle name="Comma 3 3 4 2 11 5" xfId="11509"/>
    <cellStyle name="Comma 3 3 4 2 11 6" xfId="11510"/>
    <cellStyle name="Comma 3 3 4 2 11 7" xfId="11511"/>
    <cellStyle name="Comma 3 3 4 2 11 8" xfId="11512"/>
    <cellStyle name="Comma 3 3 4 2 11 9" xfId="11513"/>
    <cellStyle name="Comma 3 3 4 2 12" xfId="11514"/>
    <cellStyle name="Comma 3 3 4 2 12 10" xfId="11515"/>
    <cellStyle name="Comma 3 3 4 2 12 11" xfId="11516"/>
    <cellStyle name="Comma 3 3 4 2 12 12" xfId="11517"/>
    <cellStyle name="Comma 3 3 4 2 12 13" xfId="11518"/>
    <cellStyle name="Comma 3 3 4 2 12 14" xfId="11519"/>
    <cellStyle name="Comma 3 3 4 2 12 15" xfId="11520"/>
    <cellStyle name="Comma 3 3 4 2 12 16" xfId="11521"/>
    <cellStyle name="Comma 3 3 4 2 12 17" xfId="11522"/>
    <cellStyle name="Comma 3 3 4 2 12 18" xfId="11523"/>
    <cellStyle name="Comma 3 3 4 2 12 19" xfId="11524"/>
    <cellStyle name="Comma 3 3 4 2 12 2" xfId="11525"/>
    <cellStyle name="Comma 3 3 4 2 12 20" xfId="11526"/>
    <cellStyle name="Comma 3 3 4 2 12 21" xfId="11527"/>
    <cellStyle name="Comma 3 3 4 2 12 22" xfId="11528"/>
    <cellStyle name="Comma 3 3 4 2 12 3" xfId="11529"/>
    <cellStyle name="Comma 3 3 4 2 12 4" xfId="11530"/>
    <cellStyle name="Comma 3 3 4 2 12 5" xfId="11531"/>
    <cellStyle name="Comma 3 3 4 2 12 6" xfId="11532"/>
    <cellStyle name="Comma 3 3 4 2 12 7" xfId="11533"/>
    <cellStyle name="Comma 3 3 4 2 12 8" xfId="11534"/>
    <cellStyle name="Comma 3 3 4 2 12 9" xfId="11535"/>
    <cellStyle name="Comma 3 3 4 2 13" xfId="11536"/>
    <cellStyle name="Comma 3 3 4 2 13 10" xfId="11537"/>
    <cellStyle name="Comma 3 3 4 2 13 11" xfId="11538"/>
    <cellStyle name="Comma 3 3 4 2 13 12" xfId="11539"/>
    <cellStyle name="Comma 3 3 4 2 13 13" xfId="11540"/>
    <cellStyle name="Comma 3 3 4 2 13 14" xfId="11541"/>
    <cellStyle name="Comma 3 3 4 2 13 15" xfId="11542"/>
    <cellStyle name="Comma 3 3 4 2 13 16" xfId="11543"/>
    <cellStyle name="Comma 3 3 4 2 13 17" xfId="11544"/>
    <cellStyle name="Comma 3 3 4 2 13 18" xfId="11545"/>
    <cellStyle name="Comma 3 3 4 2 13 19" xfId="11546"/>
    <cellStyle name="Comma 3 3 4 2 13 2" xfId="11547"/>
    <cellStyle name="Comma 3 3 4 2 13 20" xfId="11548"/>
    <cellStyle name="Comma 3 3 4 2 13 21" xfId="11549"/>
    <cellStyle name="Comma 3 3 4 2 13 22" xfId="11550"/>
    <cellStyle name="Comma 3 3 4 2 13 3" xfId="11551"/>
    <cellStyle name="Comma 3 3 4 2 13 4" xfId="11552"/>
    <cellStyle name="Comma 3 3 4 2 13 5" xfId="11553"/>
    <cellStyle name="Comma 3 3 4 2 13 6" xfId="11554"/>
    <cellStyle name="Comma 3 3 4 2 13 7" xfId="11555"/>
    <cellStyle name="Comma 3 3 4 2 13 8" xfId="11556"/>
    <cellStyle name="Comma 3 3 4 2 13 9" xfId="11557"/>
    <cellStyle name="Comma 3 3 4 2 14" xfId="11558"/>
    <cellStyle name="Comma 3 3 4 2 14 10" xfId="11559"/>
    <cellStyle name="Comma 3 3 4 2 14 11" xfId="11560"/>
    <cellStyle name="Comma 3 3 4 2 14 12" xfId="11561"/>
    <cellStyle name="Comma 3 3 4 2 14 13" xfId="11562"/>
    <cellStyle name="Comma 3 3 4 2 14 14" xfId="11563"/>
    <cellStyle name="Comma 3 3 4 2 14 15" xfId="11564"/>
    <cellStyle name="Comma 3 3 4 2 14 16" xfId="11565"/>
    <cellStyle name="Comma 3 3 4 2 14 17" xfId="11566"/>
    <cellStyle name="Comma 3 3 4 2 14 18" xfId="11567"/>
    <cellStyle name="Comma 3 3 4 2 14 19" xfId="11568"/>
    <cellStyle name="Comma 3 3 4 2 14 2" xfId="11569"/>
    <cellStyle name="Comma 3 3 4 2 14 20" xfId="11570"/>
    <cellStyle name="Comma 3 3 4 2 14 21" xfId="11571"/>
    <cellStyle name="Comma 3 3 4 2 14 22" xfId="11572"/>
    <cellStyle name="Comma 3 3 4 2 14 3" xfId="11573"/>
    <cellStyle name="Comma 3 3 4 2 14 4" xfId="11574"/>
    <cellStyle name="Comma 3 3 4 2 14 5" xfId="11575"/>
    <cellStyle name="Comma 3 3 4 2 14 6" xfId="11576"/>
    <cellStyle name="Comma 3 3 4 2 14 7" xfId="11577"/>
    <cellStyle name="Comma 3 3 4 2 14 8" xfId="11578"/>
    <cellStyle name="Comma 3 3 4 2 14 9" xfId="11579"/>
    <cellStyle name="Comma 3 3 4 2 15" xfId="11580"/>
    <cellStyle name="Comma 3 3 4 2 15 10" xfId="11581"/>
    <cellStyle name="Comma 3 3 4 2 15 11" xfId="11582"/>
    <cellStyle name="Comma 3 3 4 2 15 12" xfId="11583"/>
    <cellStyle name="Comma 3 3 4 2 15 13" xfId="11584"/>
    <cellStyle name="Comma 3 3 4 2 15 14" xfId="11585"/>
    <cellStyle name="Comma 3 3 4 2 15 15" xfId="11586"/>
    <cellStyle name="Comma 3 3 4 2 15 16" xfId="11587"/>
    <cellStyle name="Comma 3 3 4 2 15 17" xfId="11588"/>
    <cellStyle name="Comma 3 3 4 2 15 18" xfId="11589"/>
    <cellStyle name="Comma 3 3 4 2 15 19" xfId="11590"/>
    <cellStyle name="Comma 3 3 4 2 15 2" xfId="11591"/>
    <cellStyle name="Comma 3 3 4 2 15 20" xfId="11592"/>
    <cellStyle name="Comma 3 3 4 2 15 21" xfId="11593"/>
    <cellStyle name="Comma 3 3 4 2 15 22" xfId="11594"/>
    <cellStyle name="Comma 3 3 4 2 15 3" xfId="11595"/>
    <cellStyle name="Comma 3 3 4 2 15 4" xfId="11596"/>
    <cellStyle name="Comma 3 3 4 2 15 5" xfId="11597"/>
    <cellStyle name="Comma 3 3 4 2 15 6" xfId="11598"/>
    <cellStyle name="Comma 3 3 4 2 15 7" xfId="11599"/>
    <cellStyle name="Comma 3 3 4 2 15 8" xfId="11600"/>
    <cellStyle name="Comma 3 3 4 2 15 9" xfId="11601"/>
    <cellStyle name="Comma 3 3 4 2 16" xfId="11602"/>
    <cellStyle name="Comma 3 3 4 2 16 10" xfId="11603"/>
    <cellStyle name="Comma 3 3 4 2 16 11" xfId="11604"/>
    <cellStyle name="Comma 3 3 4 2 16 12" xfId="11605"/>
    <cellStyle name="Comma 3 3 4 2 16 13" xfId="11606"/>
    <cellStyle name="Comma 3 3 4 2 16 14" xfId="11607"/>
    <cellStyle name="Comma 3 3 4 2 16 15" xfId="11608"/>
    <cellStyle name="Comma 3 3 4 2 16 16" xfId="11609"/>
    <cellStyle name="Comma 3 3 4 2 16 17" xfId="11610"/>
    <cellStyle name="Comma 3 3 4 2 16 18" xfId="11611"/>
    <cellStyle name="Comma 3 3 4 2 16 19" xfId="11612"/>
    <cellStyle name="Comma 3 3 4 2 16 2" xfId="11613"/>
    <cellStyle name="Comma 3 3 4 2 16 20" xfId="11614"/>
    <cellStyle name="Comma 3 3 4 2 16 21" xfId="11615"/>
    <cellStyle name="Comma 3 3 4 2 16 22" xfId="11616"/>
    <cellStyle name="Comma 3 3 4 2 16 3" xfId="11617"/>
    <cellStyle name="Comma 3 3 4 2 16 4" xfId="11618"/>
    <cellStyle name="Comma 3 3 4 2 16 5" xfId="11619"/>
    <cellStyle name="Comma 3 3 4 2 16 6" xfId="11620"/>
    <cellStyle name="Comma 3 3 4 2 16 7" xfId="11621"/>
    <cellStyle name="Comma 3 3 4 2 16 8" xfId="11622"/>
    <cellStyle name="Comma 3 3 4 2 16 9" xfId="11623"/>
    <cellStyle name="Comma 3 3 4 2 17" xfId="11624"/>
    <cellStyle name="Comma 3 3 4 2 17 10" xfId="11625"/>
    <cellStyle name="Comma 3 3 4 2 17 11" xfId="11626"/>
    <cellStyle name="Comma 3 3 4 2 17 12" xfId="11627"/>
    <cellStyle name="Comma 3 3 4 2 17 13" xfId="11628"/>
    <cellStyle name="Comma 3 3 4 2 17 14" xfId="11629"/>
    <cellStyle name="Comma 3 3 4 2 17 15" xfId="11630"/>
    <cellStyle name="Comma 3 3 4 2 17 16" xfId="11631"/>
    <cellStyle name="Comma 3 3 4 2 17 17" xfId="11632"/>
    <cellStyle name="Comma 3 3 4 2 17 18" xfId="11633"/>
    <cellStyle name="Comma 3 3 4 2 17 19" xfId="11634"/>
    <cellStyle name="Comma 3 3 4 2 17 2" xfId="11635"/>
    <cellStyle name="Comma 3 3 4 2 17 20" xfId="11636"/>
    <cellStyle name="Comma 3 3 4 2 17 21" xfId="11637"/>
    <cellStyle name="Comma 3 3 4 2 17 22" xfId="11638"/>
    <cellStyle name="Comma 3 3 4 2 17 3" xfId="11639"/>
    <cellStyle name="Comma 3 3 4 2 17 4" xfId="11640"/>
    <cellStyle name="Comma 3 3 4 2 17 5" xfId="11641"/>
    <cellStyle name="Comma 3 3 4 2 17 6" xfId="11642"/>
    <cellStyle name="Comma 3 3 4 2 17 7" xfId="11643"/>
    <cellStyle name="Comma 3 3 4 2 17 8" xfId="11644"/>
    <cellStyle name="Comma 3 3 4 2 17 9" xfId="11645"/>
    <cellStyle name="Comma 3 3 4 2 18" xfId="11646"/>
    <cellStyle name="Comma 3 3 4 2 18 10" xfId="11647"/>
    <cellStyle name="Comma 3 3 4 2 18 11" xfId="11648"/>
    <cellStyle name="Comma 3 3 4 2 18 12" xfId="11649"/>
    <cellStyle name="Comma 3 3 4 2 18 13" xfId="11650"/>
    <cellStyle name="Comma 3 3 4 2 18 14" xfId="11651"/>
    <cellStyle name="Comma 3 3 4 2 18 15" xfId="11652"/>
    <cellStyle name="Comma 3 3 4 2 18 16" xfId="11653"/>
    <cellStyle name="Comma 3 3 4 2 18 17" xfId="11654"/>
    <cellStyle name="Comma 3 3 4 2 18 18" xfId="11655"/>
    <cellStyle name="Comma 3 3 4 2 18 19" xfId="11656"/>
    <cellStyle name="Comma 3 3 4 2 18 2" xfId="11657"/>
    <cellStyle name="Comma 3 3 4 2 18 20" xfId="11658"/>
    <cellStyle name="Comma 3 3 4 2 18 21" xfId="11659"/>
    <cellStyle name="Comma 3 3 4 2 18 22" xfId="11660"/>
    <cellStyle name="Comma 3 3 4 2 18 3" xfId="11661"/>
    <cellStyle name="Comma 3 3 4 2 18 4" xfId="11662"/>
    <cellStyle name="Comma 3 3 4 2 18 5" xfId="11663"/>
    <cellStyle name="Comma 3 3 4 2 18 6" xfId="11664"/>
    <cellStyle name="Comma 3 3 4 2 18 7" xfId="11665"/>
    <cellStyle name="Comma 3 3 4 2 18 8" xfId="11666"/>
    <cellStyle name="Comma 3 3 4 2 18 9" xfId="11667"/>
    <cellStyle name="Comma 3 3 4 2 19" xfId="11668"/>
    <cellStyle name="Comma 3 3 4 2 19 10" xfId="11669"/>
    <cellStyle name="Comma 3 3 4 2 19 11" xfId="11670"/>
    <cellStyle name="Comma 3 3 4 2 19 12" xfId="11671"/>
    <cellStyle name="Comma 3 3 4 2 19 13" xfId="11672"/>
    <cellStyle name="Comma 3 3 4 2 19 14" xfId="11673"/>
    <cellStyle name="Comma 3 3 4 2 19 15" xfId="11674"/>
    <cellStyle name="Comma 3 3 4 2 19 16" xfId="11675"/>
    <cellStyle name="Comma 3 3 4 2 19 17" xfId="11676"/>
    <cellStyle name="Comma 3 3 4 2 19 18" xfId="11677"/>
    <cellStyle name="Comma 3 3 4 2 19 19" xfId="11678"/>
    <cellStyle name="Comma 3 3 4 2 19 2" xfId="11679"/>
    <cellStyle name="Comma 3 3 4 2 19 20" xfId="11680"/>
    <cellStyle name="Comma 3 3 4 2 19 21" xfId="11681"/>
    <cellStyle name="Comma 3 3 4 2 19 22" xfId="11682"/>
    <cellStyle name="Comma 3 3 4 2 19 3" xfId="11683"/>
    <cellStyle name="Comma 3 3 4 2 19 4" xfId="11684"/>
    <cellStyle name="Comma 3 3 4 2 19 5" xfId="11685"/>
    <cellStyle name="Comma 3 3 4 2 19 6" xfId="11686"/>
    <cellStyle name="Comma 3 3 4 2 19 7" xfId="11687"/>
    <cellStyle name="Comma 3 3 4 2 19 8" xfId="11688"/>
    <cellStyle name="Comma 3 3 4 2 19 9" xfId="11689"/>
    <cellStyle name="Comma 3 3 4 2 2" xfId="11690"/>
    <cellStyle name="Comma 3 3 4 2 20" xfId="11691"/>
    <cellStyle name="Comma 3 3 4 2 21" xfId="11692"/>
    <cellStyle name="Comma 3 3 4 2 22" xfId="11693"/>
    <cellStyle name="Comma 3 3 4 2 23" xfId="11694"/>
    <cellStyle name="Comma 3 3 4 2 24" xfId="11695"/>
    <cellStyle name="Comma 3 3 4 2 25" xfId="11696"/>
    <cellStyle name="Comma 3 3 4 2 26" xfId="11697"/>
    <cellStyle name="Comma 3 3 4 2 27" xfId="11698"/>
    <cellStyle name="Comma 3 3 4 2 28" xfId="11699"/>
    <cellStyle name="Comma 3 3 4 2 29" xfId="11700"/>
    <cellStyle name="Comma 3 3 4 2 3" xfId="11701"/>
    <cellStyle name="Comma 3 3 4 2 30" xfId="11702"/>
    <cellStyle name="Comma 3 3 4 2 31" xfId="11703"/>
    <cellStyle name="Comma 3 3 4 2 32" xfId="11704"/>
    <cellStyle name="Comma 3 3 4 2 33" xfId="11705"/>
    <cellStyle name="Comma 3 3 4 2 34" xfId="11706"/>
    <cellStyle name="Comma 3 3 4 2 35" xfId="11707"/>
    <cellStyle name="Comma 3 3 4 2 36" xfId="11708"/>
    <cellStyle name="Comma 3 3 4 2 37" xfId="11709"/>
    <cellStyle name="Comma 3 3 4 2 38" xfId="11710"/>
    <cellStyle name="Comma 3 3 4 2 39" xfId="11711"/>
    <cellStyle name="Comma 3 3 4 2 4" xfId="11712"/>
    <cellStyle name="Comma 3 3 4 2 40" xfId="11713"/>
    <cellStyle name="Comma 3 3 4 2 5" xfId="11714"/>
    <cellStyle name="Comma 3 3 4 2 6" xfId="11715"/>
    <cellStyle name="Comma 3 3 4 2 7" xfId="11716"/>
    <cellStyle name="Comma 3 3 4 2 8" xfId="11717"/>
    <cellStyle name="Comma 3 3 4 2 9" xfId="11718"/>
    <cellStyle name="Comma 3 3 4 2 9 10" xfId="11719"/>
    <cellStyle name="Comma 3 3 4 2 9 11" xfId="11720"/>
    <cellStyle name="Comma 3 3 4 2 9 12" xfId="11721"/>
    <cellStyle name="Comma 3 3 4 2 9 13" xfId="11722"/>
    <cellStyle name="Comma 3 3 4 2 9 14" xfId="11723"/>
    <cellStyle name="Comma 3 3 4 2 9 15" xfId="11724"/>
    <cellStyle name="Comma 3 3 4 2 9 16" xfId="11725"/>
    <cellStyle name="Comma 3 3 4 2 9 17" xfId="11726"/>
    <cellStyle name="Comma 3 3 4 2 9 18" xfId="11727"/>
    <cellStyle name="Comma 3 3 4 2 9 19" xfId="11728"/>
    <cellStyle name="Comma 3 3 4 2 9 2" xfId="11729"/>
    <cellStyle name="Comma 3 3 4 2 9 20" xfId="11730"/>
    <cellStyle name="Comma 3 3 4 2 9 21" xfId="11731"/>
    <cellStyle name="Comma 3 3 4 2 9 22" xfId="11732"/>
    <cellStyle name="Comma 3 3 4 2 9 3" xfId="11733"/>
    <cellStyle name="Comma 3 3 4 2 9 4" xfId="11734"/>
    <cellStyle name="Comma 3 3 4 2 9 5" xfId="11735"/>
    <cellStyle name="Comma 3 3 4 2 9 6" xfId="11736"/>
    <cellStyle name="Comma 3 3 4 2 9 7" xfId="11737"/>
    <cellStyle name="Comma 3 3 4 2 9 8" xfId="11738"/>
    <cellStyle name="Comma 3 3 4 2 9 9" xfId="11739"/>
    <cellStyle name="Comma 3 3 4 20" xfId="11740"/>
    <cellStyle name="Comma 3 3 4 21" xfId="11741"/>
    <cellStyle name="Comma 3 3 4 22" xfId="11742"/>
    <cellStyle name="Comma 3 3 4 23" xfId="11743"/>
    <cellStyle name="Comma 3 3 4 24" xfId="11744"/>
    <cellStyle name="Comma 3 3 4 25" xfId="11745"/>
    <cellStyle name="Comma 3 3 4 26" xfId="11746"/>
    <cellStyle name="Comma 3 3 4 27" xfId="11747"/>
    <cellStyle name="Comma 3 3 4 28" xfId="11748"/>
    <cellStyle name="Comma 3 3 4 29" xfId="11749"/>
    <cellStyle name="Comma 3 3 4 3" xfId="11750"/>
    <cellStyle name="Comma 3 3 4 30" xfId="11751"/>
    <cellStyle name="Comma 3 3 4 31" xfId="11752"/>
    <cellStyle name="Comma 3 3 4 32" xfId="11753"/>
    <cellStyle name="Comma 3 3 4 33" xfId="11754"/>
    <cellStyle name="Comma 3 3 4 34" xfId="11755"/>
    <cellStyle name="Comma 3 3 4 35" xfId="11756"/>
    <cellStyle name="Comma 3 3 4 36" xfId="11757"/>
    <cellStyle name="Comma 3 3 4 37" xfId="11758"/>
    <cellStyle name="Comma 3 3 4 38" xfId="11759"/>
    <cellStyle name="Comma 3 3 4 39" xfId="11760"/>
    <cellStyle name="Comma 3 3 4 4" xfId="11761"/>
    <cellStyle name="Comma 3 3 4 40" xfId="11762"/>
    <cellStyle name="Comma 3 3 4 5" xfId="11763"/>
    <cellStyle name="Comma 3 3 4 6" xfId="11764"/>
    <cellStyle name="Comma 3 3 4 7" xfId="11765"/>
    <cellStyle name="Comma 3 3 4 8" xfId="11766"/>
    <cellStyle name="Comma 3 3 4 9" xfId="11767"/>
    <cellStyle name="Comma 3 3 40" xfId="11768"/>
    <cellStyle name="Comma 3 3 41" xfId="11769"/>
    <cellStyle name="Comma 3 3 42" xfId="11770"/>
    <cellStyle name="Comma 3 3 43" xfId="11771"/>
    <cellStyle name="Comma 3 3 44" xfId="11772"/>
    <cellStyle name="Comma 3 3 45" xfId="11773"/>
    <cellStyle name="Comma 3 3 46" xfId="11774"/>
    <cellStyle name="Comma 3 3 47" xfId="11775"/>
    <cellStyle name="Comma 3 3 5" xfId="11776"/>
    <cellStyle name="Comma 3 3 5 10" xfId="11777"/>
    <cellStyle name="Comma 3 3 5 10 10" xfId="11778"/>
    <cellStyle name="Comma 3 3 5 10 11" xfId="11779"/>
    <cellStyle name="Comma 3 3 5 10 12" xfId="11780"/>
    <cellStyle name="Comma 3 3 5 10 13" xfId="11781"/>
    <cellStyle name="Comma 3 3 5 10 14" xfId="11782"/>
    <cellStyle name="Comma 3 3 5 10 15" xfId="11783"/>
    <cellStyle name="Comma 3 3 5 10 16" xfId="11784"/>
    <cellStyle name="Comma 3 3 5 10 17" xfId="11785"/>
    <cellStyle name="Comma 3 3 5 10 18" xfId="11786"/>
    <cellStyle name="Comma 3 3 5 10 19" xfId="11787"/>
    <cellStyle name="Comma 3 3 5 10 2" xfId="11788"/>
    <cellStyle name="Comma 3 3 5 10 20" xfId="11789"/>
    <cellStyle name="Comma 3 3 5 10 21" xfId="11790"/>
    <cellStyle name="Comma 3 3 5 10 22" xfId="11791"/>
    <cellStyle name="Comma 3 3 5 10 3" xfId="11792"/>
    <cellStyle name="Comma 3 3 5 10 4" xfId="11793"/>
    <cellStyle name="Comma 3 3 5 10 5" xfId="11794"/>
    <cellStyle name="Comma 3 3 5 10 6" xfId="11795"/>
    <cellStyle name="Comma 3 3 5 10 7" xfId="11796"/>
    <cellStyle name="Comma 3 3 5 10 8" xfId="11797"/>
    <cellStyle name="Comma 3 3 5 10 9" xfId="11798"/>
    <cellStyle name="Comma 3 3 5 11" xfId="11799"/>
    <cellStyle name="Comma 3 3 5 11 10" xfId="11800"/>
    <cellStyle name="Comma 3 3 5 11 11" xfId="11801"/>
    <cellStyle name="Comma 3 3 5 11 12" xfId="11802"/>
    <cellStyle name="Comma 3 3 5 11 13" xfId="11803"/>
    <cellStyle name="Comma 3 3 5 11 14" xfId="11804"/>
    <cellStyle name="Comma 3 3 5 11 15" xfId="11805"/>
    <cellStyle name="Comma 3 3 5 11 16" xfId="11806"/>
    <cellStyle name="Comma 3 3 5 11 17" xfId="11807"/>
    <cellStyle name="Comma 3 3 5 11 18" xfId="11808"/>
    <cellStyle name="Comma 3 3 5 11 19" xfId="11809"/>
    <cellStyle name="Comma 3 3 5 11 2" xfId="11810"/>
    <cellStyle name="Comma 3 3 5 11 20" xfId="11811"/>
    <cellStyle name="Comma 3 3 5 11 21" xfId="11812"/>
    <cellStyle name="Comma 3 3 5 11 22" xfId="11813"/>
    <cellStyle name="Comma 3 3 5 11 3" xfId="11814"/>
    <cellStyle name="Comma 3 3 5 11 4" xfId="11815"/>
    <cellStyle name="Comma 3 3 5 11 5" xfId="11816"/>
    <cellStyle name="Comma 3 3 5 11 6" xfId="11817"/>
    <cellStyle name="Comma 3 3 5 11 7" xfId="11818"/>
    <cellStyle name="Comma 3 3 5 11 8" xfId="11819"/>
    <cellStyle name="Comma 3 3 5 11 9" xfId="11820"/>
    <cellStyle name="Comma 3 3 5 12" xfId="11821"/>
    <cellStyle name="Comma 3 3 5 12 10" xfId="11822"/>
    <cellStyle name="Comma 3 3 5 12 11" xfId="11823"/>
    <cellStyle name="Comma 3 3 5 12 12" xfId="11824"/>
    <cellStyle name="Comma 3 3 5 12 13" xfId="11825"/>
    <cellStyle name="Comma 3 3 5 12 14" xfId="11826"/>
    <cellStyle name="Comma 3 3 5 12 15" xfId="11827"/>
    <cellStyle name="Comma 3 3 5 12 16" xfId="11828"/>
    <cellStyle name="Comma 3 3 5 12 17" xfId="11829"/>
    <cellStyle name="Comma 3 3 5 12 18" xfId="11830"/>
    <cellStyle name="Comma 3 3 5 12 19" xfId="11831"/>
    <cellStyle name="Comma 3 3 5 12 2" xfId="11832"/>
    <cellStyle name="Comma 3 3 5 12 20" xfId="11833"/>
    <cellStyle name="Comma 3 3 5 12 21" xfId="11834"/>
    <cellStyle name="Comma 3 3 5 12 22" xfId="11835"/>
    <cellStyle name="Comma 3 3 5 12 3" xfId="11836"/>
    <cellStyle name="Comma 3 3 5 12 4" xfId="11837"/>
    <cellStyle name="Comma 3 3 5 12 5" xfId="11838"/>
    <cellStyle name="Comma 3 3 5 12 6" xfId="11839"/>
    <cellStyle name="Comma 3 3 5 12 7" xfId="11840"/>
    <cellStyle name="Comma 3 3 5 12 8" xfId="11841"/>
    <cellStyle name="Comma 3 3 5 12 9" xfId="11842"/>
    <cellStyle name="Comma 3 3 5 13" xfId="11843"/>
    <cellStyle name="Comma 3 3 5 14" xfId="11844"/>
    <cellStyle name="Comma 3 3 5 15" xfId="11845"/>
    <cellStyle name="Comma 3 3 5 16" xfId="11846"/>
    <cellStyle name="Comma 3 3 5 17" xfId="11847"/>
    <cellStyle name="Comma 3 3 5 18" xfId="11848"/>
    <cellStyle name="Comma 3 3 5 19" xfId="11849"/>
    <cellStyle name="Comma 3 3 5 2" xfId="11850"/>
    <cellStyle name="Comma 3 3 5 2 10" xfId="11851"/>
    <cellStyle name="Comma 3 3 5 2 11" xfId="11852"/>
    <cellStyle name="Comma 3 3 5 2 12" xfId="11853"/>
    <cellStyle name="Comma 3 3 5 2 13" xfId="11854"/>
    <cellStyle name="Comma 3 3 5 2 14" xfId="11855"/>
    <cellStyle name="Comma 3 3 5 2 15" xfId="11856"/>
    <cellStyle name="Comma 3 3 5 2 16" xfId="11857"/>
    <cellStyle name="Comma 3 3 5 2 17" xfId="11858"/>
    <cellStyle name="Comma 3 3 5 2 18" xfId="11859"/>
    <cellStyle name="Comma 3 3 5 2 19" xfId="11860"/>
    <cellStyle name="Comma 3 3 5 2 2" xfId="11861"/>
    <cellStyle name="Comma 3 3 5 2 20" xfId="11862"/>
    <cellStyle name="Comma 3 3 5 2 21" xfId="11863"/>
    <cellStyle name="Comma 3 3 5 2 22" xfId="11864"/>
    <cellStyle name="Comma 3 3 5 2 3" xfId="11865"/>
    <cellStyle name="Comma 3 3 5 2 4" xfId="11866"/>
    <cellStyle name="Comma 3 3 5 2 5" xfId="11867"/>
    <cellStyle name="Comma 3 3 5 2 6" xfId="11868"/>
    <cellStyle name="Comma 3 3 5 2 7" xfId="11869"/>
    <cellStyle name="Comma 3 3 5 2 8" xfId="11870"/>
    <cellStyle name="Comma 3 3 5 2 9" xfId="11871"/>
    <cellStyle name="Comma 3 3 5 20" xfId="11872"/>
    <cellStyle name="Comma 3 3 5 21" xfId="11873"/>
    <cellStyle name="Comma 3 3 5 22" xfId="11874"/>
    <cellStyle name="Comma 3 3 5 23" xfId="11875"/>
    <cellStyle name="Comma 3 3 5 24" xfId="11876"/>
    <cellStyle name="Comma 3 3 5 25" xfId="11877"/>
    <cellStyle name="Comma 3 3 5 26" xfId="11878"/>
    <cellStyle name="Comma 3 3 5 27" xfId="11879"/>
    <cellStyle name="Comma 3 3 5 28" xfId="11880"/>
    <cellStyle name="Comma 3 3 5 29" xfId="11881"/>
    <cellStyle name="Comma 3 3 5 3" xfId="11882"/>
    <cellStyle name="Comma 3 3 5 3 10" xfId="11883"/>
    <cellStyle name="Comma 3 3 5 3 11" xfId="11884"/>
    <cellStyle name="Comma 3 3 5 3 12" xfId="11885"/>
    <cellStyle name="Comma 3 3 5 3 13" xfId="11886"/>
    <cellStyle name="Comma 3 3 5 3 14" xfId="11887"/>
    <cellStyle name="Comma 3 3 5 3 15" xfId="11888"/>
    <cellStyle name="Comma 3 3 5 3 16" xfId="11889"/>
    <cellStyle name="Comma 3 3 5 3 17" xfId="11890"/>
    <cellStyle name="Comma 3 3 5 3 18" xfId="11891"/>
    <cellStyle name="Comma 3 3 5 3 19" xfId="11892"/>
    <cellStyle name="Comma 3 3 5 3 2" xfId="11893"/>
    <cellStyle name="Comma 3 3 5 3 20" xfId="11894"/>
    <cellStyle name="Comma 3 3 5 3 21" xfId="11895"/>
    <cellStyle name="Comma 3 3 5 3 22" xfId="11896"/>
    <cellStyle name="Comma 3 3 5 3 3" xfId="11897"/>
    <cellStyle name="Comma 3 3 5 3 4" xfId="11898"/>
    <cellStyle name="Comma 3 3 5 3 5" xfId="11899"/>
    <cellStyle name="Comma 3 3 5 3 6" xfId="11900"/>
    <cellStyle name="Comma 3 3 5 3 7" xfId="11901"/>
    <cellStyle name="Comma 3 3 5 3 8" xfId="11902"/>
    <cellStyle name="Comma 3 3 5 3 9" xfId="11903"/>
    <cellStyle name="Comma 3 3 5 30" xfId="11904"/>
    <cellStyle name="Comma 3 3 5 31" xfId="11905"/>
    <cellStyle name="Comma 3 3 5 32" xfId="11906"/>
    <cellStyle name="Comma 3 3 5 33" xfId="11907"/>
    <cellStyle name="Comma 3 3 5 4" xfId="11908"/>
    <cellStyle name="Comma 3 3 5 4 10" xfId="11909"/>
    <cellStyle name="Comma 3 3 5 4 11" xfId="11910"/>
    <cellStyle name="Comma 3 3 5 4 12" xfId="11911"/>
    <cellStyle name="Comma 3 3 5 4 13" xfId="11912"/>
    <cellStyle name="Comma 3 3 5 4 14" xfId="11913"/>
    <cellStyle name="Comma 3 3 5 4 15" xfId="11914"/>
    <cellStyle name="Comma 3 3 5 4 16" xfId="11915"/>
    <cellStyle name="Comma 3 3 5 4 17" xfId="11916"/>
    <cellStyle name="Comma 3 3 5 4 18" xfId="11917"/>
    <cellStyle name="Comma 3 3 5 4 19" xfId="11918"/>
    <cellStyle name="Comma 3 3 5 4 2" xfId="11919"/>
    <cellStyle name="Comma 3 3 5 4 20" xfId="11920"/>
    <cellStyle name="Comma 3 3 5 4 21" xfId="11921"/>
    <cellStyle name="Comma 3 3 5 4 22" xfId="11922"/>
    <cellStyle name="Comma 3 3 5 4 3" xfId="11923"/>
    <cellStyle name="Comma 3 3 5 4 4" xfId="11924"/>
    <cellStyle name="Comma 3 3 5 4 5" xfId="11925"/>
    <cellStyle name="Comma 3 3 5 4 6" xfId="11926"/>
    <cellStyle name="Comma 3 3 5 4 7" xfId="11927"/>
    <cellStyle name="Comma 3 3 5 4 8" xfId="11928"/>
    <cellStyle name="Comma 3 3 5 4 9" xfId="11929"/>
    <cellStyle name="Comma 3 3 5 5" xfId="11930"/>
    <cellStyle name="Comma 3 3 5 5 10" xfId="11931"/>
    <cellStyle name="Comma 3 3 5 5 11" xfId="11932"/>
    <cellStyle name="Comma 3 3 5 5 12" xfId="11933"/>
    <cellStyle name="Comma 3 3 5 5 13" xfId="11934"/>
    <cellStyle name="Comma 3 3 5 5 14" xfId="11935"/>
    <cellStyle name="Comma 3 3 5 5 15" xfId="11936"/>
    <cellStyle name="Comma 3 3 5 5 16" xfId="11937"/>
    <cellStyle name="Comma 3 3 5 5 17" xfId="11938"/>
    <cellStyle name="Comma 3 3 5 5 18" xfId="11939"/>
    <cellStyle name="Comma 3 3 5 5 19" xfId="11940"/>
    <cellStyle name="Comma 3 3 5 5 2" xfId="11941"/>
    <cellStyle name="Comma 3 3 5 5 20" xfId="11942"/>
    <cellStyle name="Comma 3 3 5 5 21" xfId="11943"/>
    <cellStyle name="Comma 3 3 5 5 22" xfId="11944"/>
    <cellStyle name="Comma 3 3 5 5 3" xfId="11945"/>
    <cellStyle name="Comma 3 3 5 5 4" xfId="11946"/>
    <cellStyle name="Comma 3 3 5 5 5" xfId="11947"/>
    <cellStyle name="Comma 3 3 5 5 6" xfId="11948"/>
    <cellStyle name="Comma 3 3 5 5 7" xfId="11949"/>
    <cellStyle name="Comma 3 3 5 5 8" xfId="11950"/>
    <cellStyle name="Comma 3 3 5 5 9" xfId="11951"/>
    <cellStyle name="Comma 3 3 5 6" xfId="11952"/>
    <cellStyle name="Comma 3 3 5 6 10" xfId="11953"/>
    <cellStyle name="Comma 3 3 5 6 11" xfId="11954"/>
    <cellStyle name="Comma 3 3 5 6 12" xfId="11955"/>
    <cellStyle name="Comma 3 3 5 6 13" xfId="11956"/>
    <cellStyle name="Comma 3 3 5 6 14" xfId="11957"/>
    <cellStyle name="Comma 3 3 5 6 15" xfId="11958"/>
    <cellStyle name="Comma 3 3 5 6 16" xfId="11959"/>
    <cellStyle name="Comma 3 3 5 6 17" xfId="11960"/>
    <cellStyle name="Comma 3 3 5 6 18" xfId="11961"/>
    <cellStyle name="Comma 3 3 5 6 19" xfId="11962"/>
    <cellStyle name="Comma 3 3 5 6 2" xfId="11963"/>
    <cellStyle name="Comma 3 3 5 6 20" xfId="11964"/>
    <cellStyle name="Comma 3 3 5 6 21" xfId="11965"/>
    <cellStyle name="Comma 3 3 5 6 22" xfId="11966"/>
    <cellStyle name="Comma 3 3 5 6 3" xfId="11967"/>
    <cellStyle name="Comma 3 3 5 6 4" xfId="11968"/>
    <cellStyle name="Comma 3 3 5 6 5" xfId="11969"/>
    <cellStyle name="Comma 3 3 5 6 6" xfId="11970"/>
    <cellStyle name="Comma 3 3 5 6 7" xfId="11971"/>
    <cellStyle name="Comma 3 3 5 6 8" xfId="11972"/>
    <cellStyle name="Comma 3 3 5 6 9" xfId="11973"/>
    <cellStyle name="Comma 3 3 5 7" xfId="11974"/>
    <cellStyle name="Comma 3 3 5 7 10" xfId="11975"/>
    <cellStyle name="Comma 3 3 5 7 11" xfId="11976"/>
    <cellStyle name="Comma 3 3 5 7 12" xfId="11977"/>
    <cellStyle name="Comma 3 3 5 7 13" xfId="11978"/>
    <cellStyle name="Comma 3 3 5 7 14" xfId="11979"/>
    <cellStyle name="Comma 3 3 5 7 15" xfId="11980"/>
    <cellStyle name="Comma 3 3 5 7 16" xfId="11981"/>
    <cellStyle name="Comma 3 3 5 7 17" xfId="11982"/>
    <cellStyle name="Comma 3 3 5 7 18" xfId="11983"/>
    <cellStyle name="Comma 3 3 5 7 19" xfId="11984"/>
    <cellStyle name="Comma 3 3 5 7 2" xfId="11985"/>
    <cellStyle name="Comma 3 3 5 7 20" xfId="11986"/>
    <cellStyle name="Comma 3 3 5 7 21" xfId="11987"/>
    <cellStyle name="Comma 3 3 5 7 22" xfId="11988"/>
    <cellStyle name="Comma 3 3 5 7 3" xfId="11989"/>
    <cellStyle name="Comma 3 3 5 7 4" xfId="11990"/>
    <cellStyle name="Comma 3 3 5 7 5" xfId="11991"/>
    <cellStyle name="Comma 3 3 5 7 6" xfId="11992"/>
    <cellStyle name="Comma 3 3 5 7 7" xfId="11993"/>
    <cellStyle name="Comma 3 3 5 7 8" xfId="11994"/>
    <cellStyle name="Comma 3 3 5 7 9" xfId="11995"/>
    <cellStyle name="Comma 3 3 5 8" xfId="11996"/>
    <cellStyle name="Comma 3 3 5 8 10" xfId="11997"/>
    <cellStyle name="Comma 3 3 5 8 11" xfId="11998"/>
    <cellStyle name="Comma 3 3 5 8 12" xfId="11999"/>
    <cellStyle name="Comma 3 3 5 8 13" xfId="12000"/>
    <cellStyle name="Comma 3 3 5 8 14" xfId="12001"/>
    <cellStyle name="Comma 3 3 5 8 15" xfId="12002"/>
    <cellStyle name="Comma 3 3 5 8 16" xfId="12003"/>
    <cellStyle name="Comma 3 3 5 8 17" xfId="12004"/>
    <cellStyle name="Comma 3 3 5 8 18" xfId="12005"/>
    <cellStyle name="Comma 3 3 5 8 19" xfId="12006"/>
    <cellStyle name="Comma 3 3 5 8 2" xfId="12007"/>
    <cellStyle name="Comma 3 3 5 8 20" xfId="12008"/>
    <cellStyle name="Comma 3 3 5 8 21" xfId="12009"/>
    <cellStyle name="Comma 3 3 5 8 22" xfId="12010"/>
    <cellStyle name="Comma 3 3 5 8 3" xfId="12011"/>
    <cellStyle name="Comma 3 3 5 8 4" xfId="12012"/>
    <cellStyle name="Comma 3 3 5 8 5" xfId="12013"/>
    <cellStyle name="Comma 3 3 5 8 6" xfId="12014"/>
    <cellStyle name="Comma 3 3 5 8 7" xfId="12015"/>
    <cellStyle name="Comma 3 3 5 8 8" xfId="12016"/>
    <cellStyle name="Comma 3 3 5 8 9" xfId="12017"/>
    <cellStyle name="Comma 3 3 5 9" xfId="12018"/>
    <cellStyle name="Comma 3 3 5 9 10" xfId="12019"/>
    <cellStyle name="Comma 3 3 5 9 11" xfId="12020"/>
    <cellStyle name="Comma 3 3 5 9 12" xfId="12021"/>
    <cellStyle name="Comma 3 3 5 9 13" xfId="12022"/>
    <cellStyle name="Comma 3 3 5 9 14" xfId="12023"/>
    <cellStyle name="Comma 3 3 5 9 15" xfId="12024"/>
    <cellStyle name="Comma 3 3 5 9 16" xfId="12025"/>
    <cellStyle name="Comma 3 3 5 9 17" xfId="12026"/>
    <cellStyle name="Comma 3 3 5 9 18" xfId="12027"/>
    <cellStyle name="Comma 3 3 5 9 19" xfId="12028"/>
    <cellStyle name="Comma 3 3 5 9 2" xfId="12029"/>
    <cellStyle name="Comma 3 3 5 9 20" xfId="12030"/>
    <cellStyle name="Comma 3 3 5 9 21" xfId="12031"/>
    <cellStyle name="Comma 3 3 5 9 22" xfId="12032"/>
    <cellStyle name="Comma 3 3 5 9 3" xfId="12033"/>
    <cellStyle name="Comma 3 3 5 9 4" xfId="12034"/>
    <cellStyle name="Comma 3 3 5 9 5" xfId="12035"/>
    <cellStyle name="Comma 3 3 5 9 6" xfId="12036"/>
    <cellStyle name="Comma 3 3 5 9 7" xfId="12037"/>
    <cellStyle name="Comma 3 3 5 9 8" xfId="12038"/>
    <cellStyle name="Comma 3 3 5 9 9" xfId="12039"/>
    <cellStyle name="Comma 3 3 6" xfId="12040"/>
    <cellStyle name="Comma 3 3 6 10" xfId="12041"/>
    <cellStyle name="Comma 3 3 6 10 10" xfId="12042"/>
    <cellStyle name="Comma 3 3 6 10 11" xfId="12043"/>
    <cellStyle name="Comma 3 3 6 10 12" xfId="12044"/>
    <cellStyle name="Comma 3 3 6 10 13" xfId="12045"/>
    <cellStyle name="Comma 3 3 6 10 14" xfId="12046"/>
    <cellStyle name="Comma 3 3 6 10 15" xfId="12047"/>
    <cellStyle name="Comma 3 3 6 10 16" xfId="12048"/>
    <cellStyle name="Comma 3 3 6 10 17" xfId="12049"/>
    <cellStyle name="Comma 3 3 6 10 18" xfId="12050"/>
    <cellStyle name="Comma 3 3 6 10 19" xfId="12051"/>
    <cellStyle name="Comma 3 3 6 10 2" xfId="12052"/>
    <cellStyle name="Comma 3 3 6 10 20" xfId="12053"/>
    <cellStyle name="Comma 3 3 6 10 21" xfId="12054"/>
    <cellStyle name="Comma 3 3 6 10 22" xfId="12055"/>
    <cellStyle name="Comma 3 3 6 10 3" xfId="12056"/>
    <cellStyle name="Comma 3 3 6 10 4" xfId="12057"/>
    <cellStyle name="Comma 3 3 6 10 5" xfId="12058"/>
    <cellStyle name="Comma 3 3 6 10 6" xfId="12059"/>
    <cellStyle name="Comma 3 3 6 10 7" xfId="12060"/>
    <cellStyle name="Comma 3 3 6 10 8" xfId="12061"/>
    <cellStyle name="Comma 3 3 6 10 9" xfId="12062"/>
    <cellStyle name="Comma 3 3 6 11" xfId="12063"/>
    <cellStyle name="Comma 3 3 6 11 10" xfId="12064"/>
    <cellStyle name="Comma 3 3 6 11 11" xfId="12065"/>
    <cellStyle name="Comma 3 3 6 11 12" xfId="12066"/>
    <cellStyle name="Comma 3 3 6 11 13" xfId="12067"/>
    <cellStyle name="Comma 3 3 6 11 14" xfId="12068"/>
    <cellStyle name="Comma 3 3 6 11 15" xfId="12069"/>
    <cellStyle name="Comma 3 3 6 11 16" xfId="12070"/>
    <cellStyle name="Comma 3 3 6 11 17" xfId="12071"/>
    <cellStyle name="Comma 3 3 6 11 18" xfId="12072"/>
    <cellStyle name="Comma 3 3 6 11 19" xfId="12073"/>
    <cellStyle name="Comma 3 3 6 11 2" xfId="12074"/>
    <cellStyle name="Comma 3 3 6 11 20" xfId="12075"/>
    <cellStyle name="Comma 3 3 6 11 21" xfId="12076"/>
    <cellStyle name="Comma 3 3 6 11 22" xfId="12077"/>
    <cellStyle name="Comma 3 3 6 11 3" xfId="12078"/>
    <cellStyle name="Comma 3 3 6 11 4" xfId="12079"/>
    <cellStyle name="Comma 3 3 6 11 5" xfId="12080"/>
    <cellStyle name="Comma 3 3 6 11 6" xfId="12081"/>
    <cellStyle name="Comma 3 3 6 11 7" xfId="12082"/>
    <cellStyle name="Comma 3 3 6 11 8" xfId="12083"/>
    <cellStyle name="Comma 3 3 6 11 9" xfId="12084"/>
    <cellStyle name="Comma 3 3 6 12" xfId="12085"/>
    <cellStyle name="Comma 3 3 6 12 10" xfId="12086"/>
    <cellStyle name="Comma 3 3 6 12 11" xfId="12087"/>
    <cellStyle name="Comma 3 3 6 12 12" xfId="12088"/>
    <cellStyle name="Comma 3 3 6 12 13" xfId="12089"/>
    <cellStyle name="Comma 3 3 6 12 14" xfId="12090"/>
    <cellStyle name="Comma 3 3 6 12 15" xfId="12091"/>
    <cellStyle name="Comma 3 3 6 12 16" xfId="12092"/>
    <cellStyle name="Comma 3 3 6 12 17" xfId="12093"/>
    <cellStyle name="Comma 3 3 6 12 18" xfId="12094"/>
    <cellStyle name="Comma 3 3 6 12 19" xfId="12095"/>
    <cellStyle name="Comma 3 3 6 12 2" xfId="12096"/>
    <cellStyle name="Comma 3 3 6 12 20" xfId="12097"/>
    <cellStyle name="Comma 3 3 6 12 21" xfId="12098"/>
    <cellStyle name="Comma 3 3 6 12 22" xfId="12099"/>
    <cellStyle name="Comma 3 3 6 12 3" xfId="12100"/>
    <cellStyle name="Comma 3 3 6 12 4" xfId="12101"/>
    <cellStyle name="Comma 3 3 6 12 5" xfId="12102"/>
    <cellStyle name="Comma 3 3 6 12 6" xfId="12103"/>
    <cellStyle name="Comma 3 3 6 12 7" xfId="12104"/>
    <cellStyle name="Comma 3 3 6 12 8" xfId="12105"/>
    <cellStyle name="Comma 3 3 6 12 9" xfId="12106"/>
    <cellStyle name="Comma 3 3 6 13" xfId="12107"/>
    <cellStyle name="Comma 3 3 6 14" xfId="12108"/>
    <cellStyle name="Comma 3 3 6 15" xfId="12109"/>
    <cellStyle name="Comma 3 3 6 16" xfId="12110"/>
    <cellStyle name="Comma 3 3 6 17" xfId="12111"/>
    <cellStyle name="Comma 3 3 6 18" xfId="12112"/>
    <cellStyle name="Comma 3 3 6 19" xfId="12113"/>
    <cellStyle name="Comma 3 3 6 2" xfId="12114"/>
    <cellStyle name="Comma 3 3 6 2 10" xfId="12115"/>
    <cellStyle name="Comma 3 3 6 2 11" xfId="12116"/>
    <cellStyle name="Comma 3 3 6 2 12" xfId="12117"/>
    <cellStyle name="Comma 3 3 6 2 13" xfId="12118"/>
    <cellStyle name="Comma 3 3 6 2 14" xfId="12119"/>
    <cellStyle name="Comma 3 3 6 2 15" xfId="12120"/>
    <cellStyle name="Comma 3 3 6 2 16" xfId="12121"/>
    <cellStyle name="Comma 3 3 6 2 17" xfId="12122"/>
    <cellStyle name="Comma 3 3 6 2 18" xfId="12123"/>
    <cellStyle name="Comma 3 3 6 2 19" xfId="12124"/>
    <cellStyle name="Comma 3 3 6 2 2" xfId="12125"/>
    <cellStyle name="Comma 3 3 6 2 20" xfId="12126"/>
    <cellStyle name="Comma 3 3 6 2 21" xfId="12127"/>
    <cellStyle name="Comma 3 3 6 2 22" xfId="12128"/>
    <cellStyle name="Comma 3 3 6 2 3" xfId="12129"/>
    <cellStyle name="Comma 3 3 6 2 4" xfId="12130"/>
    <cellStyle name="Comma 3 3 6 2 5" xfId="12131"/>
    <cellStyle name="Comma 3 3 6 2 6" xfId="12132"/>
    <cellStyle name="Comma 3 3 6 2 7" xfId="12133"/>
    <cellStyle name="Comma 3 3 6 2 8" xfId="12134"/>
    <cellStyle name="Comma 3 3 6 2 9" xfId="12135"/>
    <cellStyle name="Comma 3 3 6 20" xfId="12136"/>
    <cellStyle name="Comma 3 3 6 21" xfId="12137"/>
    <cellStyle name="Comma 3 3 6 22" xfId="12138"/>
    <cellStyle name="Comma 3 3 6 23" xfId="12139"/>
    <cellStyle name="Comma 3 3 6 24" xfId="12140"/>
    <cellStyle name="Comma 3 3 6 25" xfId="12141"/>
    <cellStyle name="Comma 3 3 6 26" xfId="12142"/>
    <cellStyle name="Comma 3 3 6 27" xfId="12143"/>
    <cellStyle name="Comma 3 3 6 28" xfId="12144"/>
    <cellStyle name="Comma 3 3 6 29" xfId="12145"/>
    <cellStyle name="Comma 3 3 6 3" xfId="12146"/>
    <cellStyle name="Comma 3 3 6 3 10" xfId="12147"/>
    <cellStyle name="Comma 3 3 6 3 11" xfId="12148"/>
    <cellStyle name="Comma 3 3 6 3 12" xfId="12149"/>
    <cellStyle name="Comma 3 3 6 3 13" xfId="12150"/>
    <cellStyle name="Comma 3 3 6 3 14" xfId="12151"/>
    <cellStyle name="Comma 3 3 6 3 15" xfId="12152"/>
    <cellStyle name="Comma 3 3 6 3 16" xfId="12153"/>
    <cellStyle name="Comma 3 3 6 3 17" xfId="12154"/>
    <cellStyle name="Comma 3 3 6 3 18" xfId="12155"/>
    <cellStyle name="Comma 3 3 6 3 19" xfId="12156"/>
    <cellStyle name="Comma 3 3 6 3 2" xfId="12157"/>
    <cellStyle name="Comma 3 3 6 3 20" xfId="12158"/>
    <cellStyle name="Comma 3 3 6 3 21" xfId="12159"/>
    <cellStyle name="Comma 3 3 6 3 22" xfId="12160"/>
    <cellStyle name="Comma 3 3 6 3 3" xfId="12161"/>
    <cellStyle name="Comma 3 3 6 3 4" xfId="12162"/>
    <cellStyle name="Comma 3 3 6 3 5" xfId="12163"/>
    <cellStyle name="Comma 3 3 6 3 6" xfId="12164"/>
    <cellStyle name="Comma 3 3 6 3 7" xfId="12165"/>
    <cellStyle name="Comma 3 3 6 3 8" xfId="12166"/>
    <cellStyle name="Comma 3 3 6 3 9" xfId="12167"/>
    <cellStyle name="Comma 3 3 6 30" xfId="12168"/>
    <cellStyle name="Comma 3 3 6 31" xfId="12169"/>
    <cellStyle name="Comma 3 3 6 32" xfId="12170"/>
    <cellStyle name="Comma 3 3 6 33" xfId="12171"/>
    <cellStyle name="Comma 3 3 6 4" xfId="12172"/>
    <cellStyle name="Comma 3 3 6 4 10" xfId="12173"/>
    <cellStyle name="Comma 3 3 6 4 11" xfId="12174"/>
    <cellStyle name="Comma 3 3 6 4 12" xfId="12175"/>
    <cellStyle name="Comma 3 3 6 4 13" xfId="12176"/>
    <cellStyle name="Comma 3 3 6 4 14" xfId="12177"/>
    <cellStyle name="Comma 3 3 6 4 15" xfId="12178"/>
    <cellStyle name="Comma 3 3 6 4 16" xfId="12179"/>
    <cellStyle name="Comma 3 3 6 4 17" xfId="12180"/>
    <cellStyle name="Comma 3 3 6 4 18" xfId="12181"/>
    <cellStyle name="Comma 3 3 6 4 19" xfId="12182"/>
    <cellStyle name="Comma 3 3 6 4 2" xfId="12183"/>
    <cellStyle name="Comma 3 3 6 4 20" xfId="12184"/>
    <cellStyle name="Comma 3 3 6 4 21" xfId="12185"/>
    <cellStyle name="Comma 3 3 6 4 22" xfId="12186"/>
    <cellStyle name="Comma 3 3 6 4 3" xfId="12187"/>
    <cellStyle name="Comma 3 3 6 4 4" xfId="12188"/>
    <cellStyle name="Comma 3 3 6 4 5" xfId="12189"/>
    <cellStyle name="Comma 3 3 6 4 6" xfId="12190"/>
    <cellStyle name="Comma 3 3 6 4 7" xfId="12191"/>
    <cellStyle name="Comma 3 3 6 4 8" xfId="12192"/>
    <cellStyle name="Comma 3 3 6 4 9" xfId="12193"/>
    <cellStyle name="Comma 3 3 6 5" xfId="12194"/>
    <cellStyle name="Comma 3 3 6 5 10" xfId="12195"/>
    <cellStyle name="Comma 3 3 6 5 11" xfId="12196"/>
    <cellStyle name="Comma 3 3 6 5 12" xfId="12197"/>
    <cellStyle name="Comma 3 3 6 5 13" xfId="12198"/>
    <cellStyle name="Comma 3 3 6 5 14" xfId="12199"/>
    <cellStyle name="Comma 3 3 6 5 15" xfId="12200"/>
    <cellStyle name="Comma 3 3 6 5 16" xfId="12201"/>
    <cellStyle name="Comma 3 3 6 5 17" xfId="12202"/>
    <cellStyle name="Comma 3 3 6 5 18" xfId="12203"/>
    <cellStyle name="Comma 3 3 6 5 19" xfId="12204"/>
    <cellStyle name="Comma 3 3 6 5 2" xfId="12205"/>
    <cellStyle name="Comma 3 3 6 5 20" xfId="12206"/>
    <cellStyle name="Comma 3 3 6 5 21" xfId="12207"/>
    <cellStyle name="Comma 3 3 6 5 22" xfId="12208"/>
    <cellStyle name="Comma 3 3 6 5 3" xfId="12209"/>
    <cellStyle name="Comma 3 3 6 5 4" xfId="12210"/>
    <cellStyle name="Comma 3 3 6 5 5" xfId="12211"/>
    <cellStyle name="Comma 3 3 6 5 6" xfId="12212"/>
    <cellStyle name="Comma 3 3 6 5 7" xfId="12213"/>
    <cellStyle name="Comma 3 3 6 5 8" xfId="12214"/>
    <cellStyle name="Comma 3 3 6 5 9" xfId="12215"/>
    <cellStyle name="Comma 3 3 6 6" xfId="12216"/>
    <cellStyle name="Comma 3 3 6 6 10" xfId="12217"/>
    <cellStyle name="Comma 3 3 6 6 11" xfId="12218"/>
    <cellStyle name="Comma 3 3 6 6 12" xfId="12219"/>
    <cellStyle name="Comma 3 3 6 6 13" xfId="12220"/>
    <cellStyle name="Comma 3 3 6 6 14" xfId="12221"/>
    <cellStyle name="Comma 3 3 6 6 15" xfId="12222"/>
    <cellStyle name="Comma 3 3 6 6 16" xfId="12223"/>
    <cellStyle name="Comma 3 3 6 6 17" xfId="12224"/>
    <cellStyle name="Comma 3 3 6 6 18" xfId="12225"/>
    <cellStyle name="Comma 3 3 6 6 19" xfId="12226"/>
    <cellStyle name="Comma 3 3 6 6 2" xfId="12227"/>
    <cellStyle name="Comma 3 3 6 6 20" xfId="12228"/>
    <cellStyle name="Comma 3 3 6 6 21" xfId="12229"/>
    <cellStyle name="Comma 3 3 6 6 22" xfId="12230"/>
    <cellStyle name="Comma 3 3 6 6 3" xfId="12231"/>
    <cellStyle name="Comma 3 3 6 6 4" xfId="12232"/>
    <cellStyle name="Comma 3 3 6 6 5" xfId="12233"/>
    <cellStyle name="Comma 3 3 6 6 6" xfId="12234"/>
    <cellStyle name="Comma 3 3 6 6 7" xfId="12235"/>
    <cellStyle name="Comma 3 3 6 6 8" xfId="12236"/>
    <cellStyle name="Comma 3 3 6 6 9" xfId="12237"/>
    <cellStyle name="Comma 3 3 6 7" xfId="12238"/>
    <cellStyle name="Comma 3 3 6 7 10" xfId="12239"/>
    <cellStyle name="Comma 3 3 6 7 11" xfId="12240"/>
    <cellStyle name="Comma 3 3 6 7 12" xfId="12241"/>
    <cellStyle name="Comma 3 3 6 7 13" xfId="12242"/>
    <cellStyle name="Comma 3 3 6 7 14" xfId="12243"/>
    <cellStyle name="Comma 3 3 6 7 15" xfId="12244"/>
    <cellStyle name="Comma 3 3 6 7 16" xfId="12245"/>
    <cellStyle name="Comma 3 3 6 7 17" xfId="12246"/>
    <cellStyle name="Comma 3 3 6 7 18" xfId="12247"/>
    <cellStyle name="Comma 3 3 6 7 19" xfId="12248"/>
    <cellStyle name="Comma 3 3 6 7 2" xfId="12249"/>
    <cellStyle name="Comma 3 3 6 7 20" xfId="12250"/>
    <cellStyle name="Comma 3 3 6 7 21" xfId="12251"/>
    <cellStyle name="Comma 3 3 6 7 22" xfId="12252"/>
    <cellStyle name="Comma 3 3 6 7 3" xfId="12253"/>
    <cellStyle name="Comma 3 3 6 7 4" xfId="12254"/>
    <cellStyle name="Comma 3 3 6 7 5" xfId="12255"/>
    <cellStyle name="Comma 3 3 6 7 6" xfId="12256"/>
    <cellStyle name="Comma 3 3 6 7 7" xfId="12257"/>
    <cellStyle name="Comma 3 3 6 7 8" xfId="12258"/>
    <cellStyle name="Comma 3 3 6 7 9" xfId="12259"/>
    <cellStyle name="Comma 3 3 6 8" xfId="12260"/>
    <cellStyle name="Comma 3 3 6 8 10" xfId="12261"/>
    <cellStyle name="Comma 3 3 6 8 11" xfId="12262"/>
    <cellStyle name="Comma 3 3 6 8 12" xfId="12263"/>
    <cellStyle name="Comma 3 3 6 8 13" xfId="12264"/>
    <cellStyle name="Comma 3 3 6 8 14" xfId="12265"/>
    <cellStyle name="Comma 3 3 6 8 15" xfId="12266"/>
    <cellStyle name="Comma 3 3 6 8 16" xfId="12267"/>
    <cellStyle name="Comma 3 3 6 8 17" xfId="12268"/>
    <cellStyle name="Comma 3 3 6 8 18" xfId="12269"/>
    <cellStyle name="Comma 3 3 6 8 19" xfId="12270"/>
    <cellStyle name="Comma 3 3 6 8 2" xfId="12271"/>
    <cellStyle name="Comma 3 3 6 8 20" xfId="12272"/>
    <cellStyle name="Comma 3 3 6 8 21" xfId="12273"/>
    <cellStyle name="Comma 3 3 6 8 22" xfId="12274"/>
    <cellStyle name="Comma 3 3 6 8 3" xfId="12275"/>
    <cellStyle name="Comma 3 3 6 8 4" xfId="12276"/>
    <cellStyle name="Comma 3 3 6 8 5" xfId="12277"/>
    <cellStyle name="Comma 3 3 6 8 6" xfId="12278"/>
    <cellStyle name="Comma 3 3 6 8 7" xfId="12279"/>
    <cellStyle name="Comma 3 3 6 8 8" xfId="12280"/>
    <cellStyle name="Comma 3 3 6 8 9" xfId="12281"/>
    <cellStyle name="Comma 3 3 6 9" xfId="12282"/>
    <cellStyle name="Comma 3 3 6 9 10" xfId="12283"/>
    <cellStyle name="Comma 3 3 6 9 11" xfId="12284"/>
    <cellStyle name="Comma 3 3 6 9 12" xfId="12285"/>
    <cellStyle name="Comma 3 3 6 9 13" xfId="12286"/>
    <cellStyle name="Comma 3 3 6 9 14" xfId="12287"/>
    <cellStyle name="Comma 3 3 6 9 15" xfId="12288"/>
    <cellStyle name="Comma 3 3 6 9 16" xfId="12289"/>
    <cellStyle name="Comma 3 3 6 9 17" xfId="12290"/>
    <cellStyle name="Comma 3 3 6 9 18" xfId="12291"/>
    <cellStyle name="Comma 3 3 6 9 19" xfId="12292"/>
    <cellStyle name="Comma 3 3 6 9 2" xfId="12293"/>
    <cellStyle name="Comma 3 3 6 9 20" xfId="12294"/>
    <cellStyle name="Comma 3 3 6 9 21" xfId="12295"/>
    <cellStyle name="Comma 3 3 6 9 22" xfId="12296"/>
    <cellStyle name="Comma 3 3 6 9 3" xfId="12297"/>
    <cellStyle name="Comma 3 3 6 9 4" xfId="12298"/>
    <cellStyle name="Comma 3 3 6 9 5" xfId="12299"/>
    <cellStyle name="Comma 3 3 6 9 6" xfId="12300"/>
    <cellStyle name="Comma 3 3 6 9 7" xfId="12301"/>
    <cellStyle name="Comma 3 3 6 9 8" xfId="12302"/>
    <cellStyle name="Comma 3 3 6 9 9" xfId="12303"/>
    <cellStyle name="Comma 3 3 7" xfId="12304"/>
    <cellStyle name="Comma 3 3 7 10" xfId="12305"/>
    <cellStyle name="Comma 3 3 7 10 10" xfId="12306"/>
    <cellStyle name="Comma 3 3 7 10 11" xfId="12307"/>
    <cellStyle name="Comma 3 3 7 10 12" xfId="12308"/>
    <cellStyle name="Comma 3 3 7 10 13" xfId="12309"/>
    <cellStyle name="Comma 3 3 7 10 14" xfId="12310"/>
    <cellStyle name="Comma 3 3 7 10 15" xfId="12311"/>
    <cellStyle name="Comma 3 3 7 10 16" xfId="12312"/>
    <cellStyle name="Comma 3 3 7 10 17" xfId="12313"/>
    <cellStyle name="Comma 3 3 7 10 18" xfId="12314"/>
    <cellStyle name="Comma 3 3 7 10 19" xfId="12315"/>
    <cellStyle name="Comma 3 3 7 10 2" xfId="12316"/>
    <cellStyle name="Comma 3 3 7 10 20" xfId="12317"/>
    <cellStyle name="Comma 3 3 7 10 21" xfId="12318"/>
    <cellStyle name="Comma 3 3 7 10 22" xfId="12319"/>
    <cellStyle name="Comma 3 3 7 10 3" xfId="12320"/>
    <cellStyle name="Comma 3 3 7 10 4" xfId="12321"/>
    <cellStyle name="Comma 3 3 7 10 5" xfId="12322"/>
    <cellStyle name="Comma 3 3 7 10 6" xfId="12323"/>
    <cellStyle name="Comma 3 3 7 10 7" xfId="12324"/>
    <cellStyle name="Comma 3 3 7 10 8" xfId="12325"/>
    <cellStyle name="Comma 3 3 7 10 9" xfId="12326"/>
    <cellStyle name="Comma 3 3 7 11" xfId="12327"/>
    <cellStyle name="Comma 3 3 7 11 10" xfId="12328"/>
    <cellStyle name="Comma 3 3 7 11 11" xfId="12329"/>
    <cellStyle name="Comma 3 3 7 11 12" xfId="12330"/>
    <cellStyle name="Comma 3 3 7 11 13" xfId="12331"/>
    <cellStyle name="Comma 3 3 7 11 14" xfId="12332"/>
    <cellStyle name="Comma 3 3 7 11 15" xfId="12333"/>
    <cellStyle name="Comma 3 3 7 11 16" xfId="12334"/>
    <cellStyle name="Comma 3 3 7 11 17" xfId="12335"/>
    <cellStyle name="Comma 3 3 7 11 18" xfId="12336"/>
    <cellStyle name="Comma 3 3 7 11 19" xfId="12337"/>
    <cellStyle name="Comma 3 3 7 11 2" xfId="12338"/>
    <cellStyle name="Comma 3 3 7 11 20" xfId="12339"/>
    <cellStyle name="Comma 3 3 7 11 21" xfId="12340"/>
    <cellStyle name="Comma 3 3 7 11 22" xfId="12341"/>
    <cellStyle name="Comma 3 3 7 11 3" xfId="12342"/>
    <cellStyle name="Comma 3 3 7 11 4" xfId="12343"/>
    <cellStyle name="Comma 3 3 7 11 5" xfId="12344"/>
    <cellStyle name="Comma 3 3 7 11 6" xfId="12345"/>
    <cellStyle name="Comma 3 3 7 11 7" xfId="12346"/>
    <cellStyle name="Comma 3 3 7 11 8" xfId="12347"/>
    <cellStyle name="Comma 3 3 7 11 9" xfId="12348"/>
    <cellStyle name="Comma 3 3 7 12" xfId="12349"/>
    <cellStyle name="Comma 3 3 7 12 10" xfId="12350"/>
    <cellStyle name="Comma 3 3 7 12 11" xfId="12351"/>
    <cellStyle name="Comma 3 3 7 12 12" xfId="12352"/>
    <cellStyle name="Comma 3 3 7 12 13" xfId="12353"/>
    <cellStyle name="Comma 3 3 7 12 14" xfId="12354"/>
    <cellStyle name="Comma 3 3 7 12 15" xfId="12355"/>
    <cellStyle name="Comma 3 3 7 12 16" xfId="12356"/>
    <cellStyle name="Comma 3 3 7 12 17" xfId="12357"/>
    <cellStyle name="Comma 3 3 7 12 18" xfId="12358"/>
    <cellStyle name="Comma 3 3 7 12 19" xfId="12359"/>
    <cellStyle name="Comma 3 3 7 12 2" xfId="12360"/>
    <cellStyle name="Comma 3 3 7 12 20" xfId="12361"/>
    <cellStyle name="Comma 3 3 7 12 21" xfId="12362"/>
    <cellStyle name="Comma 3 3 7 12 22" xfId="12363"/>
    <cellStyle name="Comma 3 3 7 12 3" xfId="12364"/>
    <cellStyle name="Comma 3 3 7 12 4" xfId="12365"/>
    <cellStyle name="Comma 3 3 7 12 5" xfId="12366"/>
    <cellStyle name="Comma 3 3 7 12 6" xfId="12367"/>
    <cellStyle name="Comma 3 3 7 12 7" xfId="12368"/>
    <cellStyle name="Comma 3 3 7 12 8" xfId="12369"/>
    <cellStyle name="Comma 3 3 7 12 9" xfId="12370"/>
    <cellStyle name="Comma 3 3 7 13" xfId="12371"/>
    <cellStyle name="Comma 3 3 7 14" xfId="12372"/>
    <cellStyle name="Comma 3 3 7 15" xfId="12373"/>
    <cellStyle name="Comma 3 3 7 16" xfId="12374"/>
    <cellStyle name="Comma 3 3 7 17" xfId="12375"/>
    <cellStyle name="Comma 3 3 7 18" xfId="12376"/>
    <cellStyle name="Comma 3 3 7 19" xfId="12377"/>
    <cellStyle name="Comma 3 3 7 2" xfId="12378"/>
    <cellStyle name="Comma 3 3 7 2 10" xfId="12379"/>
    <cellStyle name="Comma 3 3 7 2 11" xfId="12380"/>
    <cellStyle name="Comma 3 3 7 2 12" xfId="12381"/>
    <cellStyle name="Comma 3 3 7 2 13" xfId="12382"/>
    <cellStyle name="Comma 3 3 7 2 14" xfId="12383"/>
    <cellStyle name="Comma 3 3 7 2 15" xfId="12384"/>
    <cellStyle name="Comma 3 3 7 2 16" xfId="12385"/>
    <cellStyle name="Comma 3 3 7 2 17" xfId="12386"/>
    <cellStyle name="Comma 3 3 7 2 18" xfId="12387"/>
    <cellStyle name="Comma 3 3 7 2 19" xfId="12388"/>
    <cellStyle name="Comma 3 3 7 2 2" xfId="12389"/>
    <cellStyle name="Comma 3 3 7 2 20" xfId="12390"/>
    <cellStyle name="Comma 3 3 7 2 21" xfId="12391"/>
    <cellStyle name="Comma 3 3 7 2 22" xfId="12392"/>
    <cellStyle name="Comma 3 3 7 2 3" xfId="12393"/>
    <cellStyle name="Comma 3 3 7 2 4" xfId="12394"/>
    <cellStyle name="Comma 3 3 7 2 5" xfId="12395"/>
    <cellStyle name="Comma 3 3 7 2 6" xfId="12396"/>
    <cellStyle name="Comma 3 3 7 2 7" xfId="12397"/>
    <cellStyle name="Comma 3 3 7 2 8" xfId="12398"/>
    <cellStyle name="Comma 3 3 7 2 9" xfId="12399"/>
    <cellStyle name="Comma 3 3 7 20" xfId="12400"/>
    <cellStyle name="Comma 3 3 7 21" xfId="12401"/>
    <cellStyle name="Comma 3 3 7 22" xfId="12402"/>
    <cellStyle name="Comma 3 3 7 23" xfId="12403"/>
    <cellStyle name="Comma 3 3 7 24" xfId="12404"/>
    <cellStyle name="Comma 3 3 7 25" xfId="12405"/>
    <cellStyle name="Comma 3 3 7 26" xfId="12406"/>
    <cellStyle name="Comma 3 3 7 27" xfId="12407"/>
    <cellStyle name="Comma 3 3 7 28" xfId="12408"/>
    <cellStyle name="Comma 3 3 7 29" xfId="12409"/>
    <cellStyle name="Comma 3 3 7 3" xfId="12410"/>
    <cellStyle name="Comma 3 3 7 3 10" xfId="12411"/>
    <cellStyle name="Comma 3 3 7 3 11" xfId="12412"/>
    <cellStyle name="Comma 3 3 7 3 12" xfId="12413"/>
    <cellStyle name="Comma 3 3 7 3 13" xfId="12414"/>
    <cellStyle name="Comma 3 3 7 3 14" xfId="12415"/>
    <cellStyle name="Comma 3 3 7 3 15" xfId="12416"/>
    <cellStyle name="Comma 3 3 7 3 16" xfId="12417"/>
    <cellStyle name="Comma 3 3 7 3 17" xfId="12418"/>
    <cellStyle name="Comma 3 3 7 3 18" xfId="12419"/>
    <cellStyle name="Comma 3 3 7 3 19" xfId="12420"/>
    <cellStyle name="Comma 3 3 7 3 2" xfId="12421"/>
    <cellStyle name="Comma 3 3 7 3 20" xfId="12422"/>
    <cellStyle name="Comma 3 3 7 3 21" xfId="12423"/>
    <cellStyle name="Comma 3 3 7 3 22" xfId="12424"/>
    <cellStyle name="Comma 3 3 7 3 3" xfId="12425"/>
    <cellStyle name="Comma 3 3 7 3 4" xfId="12426"/>
    <cellStyle name="Comma 3 3 7 3 5" xfId="12427"/>
    <cellStyle name="Comma 3 3 7 3 6" xfId="12428"/>
    <cellStyle name="Comma 3 3 7 3 7" xfId="12429"/>
    <cellStyle name="Comma 3 3 7 3 8" xfId="12430"/>
    <cellStyle name="Comma 3 3 7 3 9" xfId="12431"/>
    <cellStyle name="Comma 3 3 7 30" xfId="12432"/>
    <cellStyle name="Comma 3 3 7 31" xfId="12433"/>
    <cellStyle name="Comma 3 3 7 32" xfId="12434"/>
    <cellStyle name="Comma 3 3 7 33" xfId="12435"/>
    <cellStyle name="Comma 3 3 7 4" xfId="12436"/>
    <cellStyle name="Comma 3 3 7 4 10" xfId="12437"/>
    <cellStyle name="Comma 3 3 7 4 11" xfId="12438"/>
    <cellStyle name="Comma 3 3 7 4 12" xfId="12439"/>
    <cellStyle name="Comma 3 3 7 4 13" xfId="12440"/>
    <cellStyle name="Comma 3 3 7 4 14" xfId="12441"/>
    <cellStyle name="Comma 3 3 7 4 15" xfId="12442"/>
    <cellStyle name="Comma 3 3 7 4 16" xfId="12443"/>
    <cellStyle name="Comma 3 3 7 4 17" xfId="12444"/>
    <cellStyle name="Comma 3 3 7 4 18" xfId="12445"/>
    <cellStyle name="Comma 3 3 7 4 19" xfId="12446"/>
    <cellStyle name="Comma 3 3 7 4 2" xfId="12447"/>
    <cellStyle name="Comma 3 3 7 4 20" xfId="12448"/>
    <cellStyle name="Comma 3 3 7 4 21" xfId="12449"/>
    <cellStyle name="Comma 3 3 7 4 22" xfId="12450"/>
    <cellStyle name="Comma 3 3 7 4 3" xfId="12451"/>
    <cellStyle name="Comma 3 3 7 4 4" xfId="12452"/>
    <cellStyle name="Comma 3 3 7 4 5" xfId="12453"/>
    <cellStyle name="Comma 3 3 7 4 6" xfId="12454"/>
    <cellStyle name="Comma 3 3 7 4 7" xfId="12455"/>
    <cellStyle name="Comma 3 3 7 4 8" xfId="12456"/>
    <cellStyle name="Comma 3 3 7 4 9" xfId="12457"/>
    <cellStyle name="Comma 3 3 7 5" xfId="12458"/>
    <cellStyle name="Comma 3 3 7 5 10" xfId="12459"/>
    <cellStyle name="Comma 3 3 7 5 11" xfId="12460"/>
    <cellStyle name="Comma 3 3 7 5 12" xfId="12461"/>
    <cellStyle name="Comma 3 3 7 5 13" xfId="12462"/>
    <cellStyle name="Comma 3 3 7 5 14" xfId="12463"/>
    <cellStyle name="Comma 3 3 7 5 15" xfId="12464"/>
    <cellStyle name="Comma 3 3 7 5 16" xfId="12465"/>
    <cellStyle name="Comma 3 3 7 5 17" xfId="12466"/>
    <cellStyle name="Comma 3 3 7 5 18" xfId="12467"/>
    <cellStyle name="Comma 3 3 7 5 19" xfId="12468"/>
    <cellStyle name="Comma 3 3 7 5 2" xfId="12469"/>
    <cellStyle name="Comma 3 3 7 5 20" xfId="12470"/>
    <cellStyle name="Comma 3 3 7 5 21" xfId="12471"/>
    <cellStyle name="Comma 3 3 7 5 22" xfId="12472"/>
    <cellStyle name="Comma 3 3 7 5 3" xfId="12473"/>
    <cellStyle name="Comma 3 3 7 5 4" xfId="12474"/>
    <cellStyle name="Comma 3 3 7 5 5" xfId="12475"/>
    <cellStyle name="Comma 3 3 7 5 6" xfId="12476"/>
    <cellStyle name="Comma 3 3 7 5 7" xfId="12477"/>
    <cellStyle name="Comma 3 3 7 5 8" xfId="12478"/>
    <cellStyle name="Comma 3 3 7 5 9" xfId="12479"/>
    <cellStyle name="Comma 3 3 7 6" xfId="12480"/>
    <cellStyle name="Comma 3 3 7 6 10" xfId="12481"/>
    <cellStyle name="Comma 3 3 7 6 11" xfId="12482"/>
    <cellStyle name="Comma 3 3 7 6 12" xfId="12483"/>
    <cellStyle name="Comma 3 3 7 6 13" xfId="12484"/>
    <cellStyle name="Comma 3 3 7 6 14" xfId="12485"/>
    <cellStyle name="Comma 3 3 7 6 15" xfId="12486"/>
    <cellStyle name="Comma 3 3 7 6 16" xfId="12487"/>
    <cellStyle name="Comma 3 3 7 6 17" xfId="12488"/>
    <cellStyle name="Comma 3 3 7 6 18" xfId="12489"/>
    <cellStyle name="Comma 3 3 7 6 19" xfId="12490"/>
    <cellStyle name="Comma 3 3 7 6 2" xfId="12491"/>
    <cellStyle name="Comma 3 3 7 6 20" xfId="12492"/>
    <cellStyle name="Comma 3 3 7 6 21" xfId="12493"/>
    <cellStyle name="Comma 3 3 7 6 22" xfId="12494"/>
    <cellStyle name="Comma 3 3 7 6 3" xfId="12495"/>
    <cellStyle name="Comma 3 3 7 6 4" xfId="12496"/>
    <cellStyle name="Comma 3 3 7 6 5" xfId="12497"/>
    <cellStyle name="Comma 3 3 7 6 6" xfId="12498"/>
    <cellStyle name="Comma 3 3 7 6 7" xfId="12499"/>
    <cellStyle name="Comma 3 3 7 6 8" xfId="12500"/>
    <cellStyle name="Comma 3 3 7 6 9" xfId="12501"/>
    <cellStyle name="Comma 3 3 7 7" xfId="12502"/>
    <cellStyle name="Comma 3 3 7 7 10" xfId="12503"/>
    <cellStyle name="Comma 3 3 7 7 11" xfId="12504"/>
    <cellStyle name="Comma 3 3 7 7 12" xfId="12505"/>
    <cellStyle name="Comma 3 3 7 7 13" xfId="12506"/>
    <cellStyle name="Comma 3 3 7 7 14" xfId="12507"/>
    <cellStyle name="Comma 3 3 7 7 15" xfId="12508"/>
    <cellStyle name="Comma 3 3 7 7 16" xfId="12509"/>
    <cellStyle name="Comma 3 3 7 7 17" xfId="12510"/>
    <cellStyle name="Comma 3 3 7 7 18" xfId="12511"/>
    <cellStyle name="Comma 3 3 7 7 19" xfId="12512"/>
    <cellStyle name="Comma 3 3 7 7 2" xfId="12513"/>
    <cellStyle name="Comma 3 3 7 7 20" xfId="12514"/>
    <cellStyle name="Comma 3 3 7 7 21" xfId="12515"/>
    <cellStyle name="Comma 3 3 7 7 22" xfId="12516"/>
    <cellStyle name="Comma 3 3 7 7 3" xfId="12517"/>
    <cellStyle name="Comma 3 3 7 7 4" xfId="12518"/>
    <cellStyle name="Comma 3 3 7 7 5" xfId="12519"/>
    <cellStyle name="Comma 3 3 7 7 6" xfId="12520"/>
    <cellStyle name="Comma 3 3 7 7 7" xfId="12521"/>
    <cellStyle name="Comma 3 3 7 7 8" xfId="12522"/>
    <cellStyle name="Comma 3 3 7 7 9" xfId="12523"/>
    <cellStyle name="Comma 3 3 7 8" xfId="12524"/>
    <cellStyle name="Comma 3 3 7 8 10" xfId="12525"/>
    <cellStyle name="Comma 3 3 7 8 11" xfId="12526"/>
    <cellStyle name="Comma 3 3 7 8 12" xfId="12527"/>
    <cellStyle name="Comma 3 3 7 8 13" xfId="12528"/>
    <cellStyle name="Comma 3 3 7 8 14" xfId="12529"/>
    <cellStyle name="Comma 3 3 7 8 15" xfId="12530"/>
    <cellStyle name="Comma 3 3 7 8 16" xfId="12531"/>
    <cellStyle name="Comma 3 3 7 8 17" xfId="12532"/>
    <cellStyle name="Comma 3 3 7 8 18" xfId="12533"/>
    <cellStyle name="Comma 3 3 7 8 19" xfId="12534"/>
    <cellStyle name="Comma 3 3 7 8 2" xfId="12535"/>
    <cellStyle name="Comma 3 3 7 8 20" xfId="12536"/>
    <cellStyle name="Comma 3 3 7 8 21" xfId="12537"/>
    <cellStyle name="Comma 3 3 7 8 22" xfId="12538"/>
    <cellStyle name="Comma 3 3 7 8 3" xfId="12539"/>
    <cellStyle name="Comma 3 3 7 8 4" xfId="12540"/>
    <cellStyle name="Comma 3 3 7 8 5" xfId="12541"/>
    <cellStyle name="Comma 3 3 7 8 6" xfId="12542"/>
    <cellStyle name="Comma 3 3 7 8 7" xfId="12543"/>
    <cellStyle name="Comma 3 3 7 8 8" xfId="12544"/>
    <cellStyle name="Comma 3 3 7 8 9" xfId="12545"/>
    <cellStyle name="Comma 3 3 7 9" xfId="12546"/>
    <cellStyle name="Comma 3 3 7 9 10" xfId="12547"/>
    <cellStyle name="Comma 3 3 7 9 11" xfId="12548"/>
    <cellStyle name="Comma 3 3 7 9 12" xfId="12549"/>
    <cellStyle name="Comma 3 3 7 9 13" xfId="12550"/>
    <cellStyle name="Comma 3 3 7 9 14" xfId="12551"/>
    <cellStyle name="Comma 3 3 7 9 15" xfId="12552"/>
    <cellStyle name="Comma 3 3 7 9 16" xfId="12553"/>
    <cellStyle name="Comma 3 3 7 9 17" xfId="12554"/>
    <cellStyle name="Comma 3 3 7 9 18" xfId="12555"/>
    <cellStyle name="Comma 3 3 7 9 19" xfId="12556"/>
    <cellStyle name="Comma 3 3 7 9 2" xfId="12557"/>
    <cellStyle name="Comma 3 3 7 9 20" xfId="12558"/>
    <cellStyle name="Comma 3 3 7 9 21" xfId="12559"/>
    <cellStyle name="Comma 3 3 7 9 22" xfId="12560"/>
    <cellStyle name="Comma 3 3 7 9 3" xfId="12561"/>
    <cellStyle name="Comma 3 3 7 9 4" xfId="12562"/>
    <cellStyle name="Comma 3 3 7 9 5" xfId="12563"/>
    <cellStyle name="Comma 3 3 7 9 6" xfId="12564"/>
    <cellStyle name="Comma 3 3 7 9 7" xfId="12565"/>
    <cellStyle name="Comma 3 3 7 9 8" xfId="12566"/>
    <cellStyle name="Comma 3 3 7 9 9" xfId="12567"/>
    <cellStyle name="Comma 3 3 8" xfId="12568"/>
    <cellStyle name="Comma 3 3 9" xfId="12569"/>
    <cellStyle name="Comma 3 30" xfId="12570"/>
    <cellStyle name="Comma 3 31" xfId="12571"/>
    <cellStyle name="Comma 3 32" xfId="12572"/>
    <cellStyle name="Comma 3 33" xfId="12573"/>
    <cellStyle name="Comma 3 34" xfId="12574"/>
    <cellStyle name="Comma 3 35" xfId="12575"/>
    <cellStyle name="Comma 3 36" xfId="12576"/>
    <cellStyle name="Comma 3 37" xfId="12577"/>
    <cellStyle name="Comma 3 38" xfId="12578"/>
    <cellStyle name="Comma 3 39" xfId="12579"/>
    <cellStyle name="Comma 3 4" xfId="94"/>
    <cellStyle name="Comma 3 4 2" xfId="203"/>
    <cellStyle name="Comma 3 4 2 10" xfId="12580"/>
    <cellStyle name="Comma 3 4 2 11" xfId="12581"/>
    <cellStyle name="Comma 3 4 2 12" xfId="12582"/>
    <cellStyle name="Comma 3 4 2 13" xfId="12583"/>
    <cellStyle name="Comma 3 4 2 14" xfId="12584"/>
    <cellStyle name="Comma 3 4 2 15" xfId="12585"/>
    <cellStyle name="Comma 3 4 2 16" xfId="12586"/>
    <cellStyle name="Comma 3 4 2 17" xfId="12587"/>
    <cellStyle name="Comma 3 4 2 18" xfId="12588"/>
    <cellStyle name="Comma 3 4 2 19" xfId="12589"/>
    <cellStyle name="Comma 3 4 2 2" xfId="12590"/>
    <cellStyle name="Comma 3 4 2 2 2" xfId="12591"/>
    <cellStyle name="Comma 3 4 2 20" xfId="12592"/>
    <cellStyle name="Comma 3 4 2 21" xfId="12593"/>
    <cellStyle name="Comma 3 4 2 22" xfId="12594"/>
    <cellStyle name="Comma 3 4 2 23" xfId="12595"/>
    <cellStyle name="Comma 3 4 2 24" xfId="12596"/>
    <cellStyle name="Comma 3 4 2 25" xfId="12597"/>
    <cellStyle name="Comma 3 4 2 26" xfId="12598"/>
    <cellStyle name="Comma 3 4 2 27" xfId="12599"/>
    <cellStyle name="Comma 3 4 2 3" xfId="12600"/>
    <cellStyle name="Comma 3 4 2 4" xfId="12601"/>
    <cellStyle name="Comma 3 4 2 5" xfId="12602"/>
    <cellStyle name="Comma 3 4 2 6" xfId="12603"/>
    <cellStyle name="Comma 3 4 2 7" xfId="12604"/>
    <cellStyle name="Comma 3 4 2 8" xfId="12605"/>
    <cellStyle name="Comma 3 4 2 9" xfId="12606"/>
    <cellStyle name="Comma 3 4 3" xfId="204"/>
    <cellStyle name="Comma 3 4 3 10" xfId="12607"/>
    <cellStyle name="Comma 3 4 3 11" xfId="12608"/>
    <cellStyle name="Comma 3 4 3 12" xfId="12609"/>
    <cellStyle name="Comma 3 4 3 13" xfId="12610"/>
    <cellStyle name="Comma 3 4 3 14" xfId="12611"/>
    <cellStyle name="Comma 3 4 3 15" xfId="12612"/>
    <cellStyle name="Comma 3 4 3 16" xfId="12613"/>
    <cellStyle name="Comma 3 4 3 17" xfId="12614"/>
    <cellStyle name="Comma 3 4 3 18" xfId="12615"/>
    <cellStyle name="Comma 3 4 3 19" xfId="12616"/>
    <cellStyle name="Comma 3 4 3 2" xfId="12617"/>
    <cellStyle name="Comma 3 4 3 20" xfId="12618"/>
    <cellStyle name="Comma 3 4 3 21" xfId="12619"/>
    <cellStyle name="Comma 3 4 3 22" xfId="12620"/>
    <cellStyle name="Comma 3 4 3 23" xfId="12621"/>
    <cellStyle name="Comma 3 4 3 24" xfId="12622"/>
    <cellStyle name="Comma 3 4 3 25" xfId="12623"/>
    <cellStyle name="Comma 3 4 3 26" xfId="12624"/>
    <cellStyle name="Comma 3 4 3 27" xfId="12625"/>
    <cellStyle name="Comma 3 4 3 3" xfId="12626"/>
    <cellStyle name="Comma 3 4 3 4" xfId="12627"/>
    <cellStyle name="Comma 3 4 3 5" xfId="12628"/>
    <cellStyle name="Comma 3 4 3 6" xfId="12629"/>
    <cellStyle name="Comma 3 4 3 7" xfId="12630"/>
    <cellStyle name="Comma 3 4 3 8" xfId="12631"/>
    <cellStyle name="Comma 3 4 3 9" xfId="12632"/>
    <cellStyle name="Comma 3 4 4" xfId="384"/>
    <cellStyle name="Comma 3 4 4 10" xfId="12633"/>
    <cellStyle name="Comma 3 4 4 11" xfId="12634"/>
    <cellStyle name="Comma 3 4 4 12" xfId="12635"/>
    <cellStyle name="Comma 3 4 4 13" xfId="12636"/>
    <cellStyle name="Comma 3 4 4 14" xfId="12637"/>
    <cellStyle name="Comma 3 4 4 15" xfId="12638"/>
    <cellStyle name="Comma 3 4 4 16" xfId="12639"/>
    <cellStyle name="Comma 3 4 4 17" xfId="12640"/>
    <cellStyle name="Comma 3 4 4 18" xfId="12641"/>
    <cellStyle name="Comma 3 4 4 19" xfId="12642"/>
    <cellStyle name="Comma 3 4 4 2" xfId="12643"/>
    <cellStyle name="Comma 3 4 4 20" xfId="12644"/>
    <cellStyle name="Comma 3 4 4 21" xfId="12645"/>
    <cellStyle name="Comma 3 4 4 22" xfId="12646"/>
    <cellStyle name="Comma 3 4 4 23" xfId="12647"/>
    <cellStyle name="Comma 3 4 4 24" xfId="12648"/>
    <cellStyle name="Comma 3 4 4 25" xfId="12649"/>
    <cellStyle name="Comma 3 4 4 26" xfId="12650"/>
    <cellStyle name="Comma 3 4 4 27" xfId="12651"/>
    <cellStyle name="Comma 3 4 4 3" xfId="12652"/>
    <cellStyle name="Comma 3 4 4 4" xfId="12653"/>
    <cellStyle name="Comma 3 4 4 5" xfId="12654"/>
    <cellStyle name="Comma 3 4 4 6" xfId="12655"/>
    <cellStyle name="Comma 3 4 4 7" xfId="12656"/>
    <cellStyle name="Comma 3 4 4 8" xfId="12657"/>
    <cellStyle name="Comma 3 4 4 9" xfId="12658"/>
    <cellStyle name="Comma 3 4 5" xfId="385"/>
    <cellStyle name="Comma 3 4 5 10" xfId="12659"/>
    <cellStyle name="Comma 3 4 5 11" xfId="12660"/>
    <cellStyle name="Comma 3 4 5 12" xfId="12661"/>
    <cellStyle name="Comma 3 4 5 13" xfId="12662"/>
    <cellStyle name="Comma 3 4 5 14" xfId="12663"/>
    <cellStyle name="Comma 3 4 5 15" xfId="12664"/>
    <cellStyle name="Comma 3 4 5 16" xfId="12665"/>
    <cellStyle name="Comma 3 4 5 17" xfId="12666"/>
    <cellStyle name="Comma 3 4 5 18" xfId="12667"/>
    <cellStyle name="Comma 3 4 5 19" xfId="12668"/>
    <cellStyle name="Comma 3 4 5 2" xfId="12669"/>
    <cellStyle name="Comma 3 4 5 20" xfId="12670"/>
    <cellStyle name="Comma 3 4 5 21" xfId="12671"/>
    <cellStyle name="Comma 3 4 5 22" xfId="12672"/>
    <cellStyle name="Comma 3 4 5 23" xfId="12673"/>
    <cellStyle name="Comma 3 4 5 24" xfId="12674"/>
    <cellStyle name="Comma 3 4 5 25" xfId="12675"/>
    <cellStyle name="Comma 3 4 5 26" xfId="12676"/>
    <cellStyle name="Comma 3 4 5 27" xfId="12677"/>
    <cellStyle name="Comma 3 4 5 3" xfId="12678"/>
    <cellStyle name="Comma 3 4 5 4" xfId="12679"/>
    <cellStyle name="Comma 3 4 5 5" xfId="12680"/>
    <cellStyle name="Comma 3 4 5 6" xfId="12681"/>
    <cellStyle name="Comma 3 4 5 7" xfId="12682"/>
    <cellStyle name="Comma 3 4 5 8" xfId="12683"/>
    <cellStyle name="Comma 3 4 5 9" xfId="12684"/>
    <cellStyle name="Comma 3 4 6" xfId="12685"/>
    <cellStyle name="Comma 3 40" xfId="12686"/>
    <cellStyle name="Comma 3 41" xfId="12687"/>
    <cellStyle name="Comma 3 42" xfId="12688"/>
    <cellStyle name="Comma 3 43" xfId="12689"/>
    <cellStyle name="Comma 3 44" xfId="12690"/>
    <cellStyle name="Comma 3 45" xfId="12691"/>
    <cellStyle name="Comma 3 46" xfId="12692"/>
    <cellStyle name="Comma 3 47" xfId="12693"/>
    <cellStyle name="Comma 3 48" xfId="12694"/>
    <cellStyle name="Comma 3 49" xfId="12695"/>
    <cellStyle name="Comma 3 5" xfId="95"/>
    <cellStyle name="Comma 3 5 2" xfId="386"/>
    <cellStyle name="Comma 3 5 3" xfId="387"/>
    <cellStyle name="Comma 3 50" xfId="12696"/>
    <cellStyle name="Comma 3 51" xfId="12697"/>
    <cellStyle name="Comma 3 52" xfId="12698"/>
    <cellStyle name="Comma 3 53" xfId="12699"/>
    <cellStyle name="Comma 3 54" xfId="12700"/>
    <cellStyle name="Comma 3 55" xfId="12701"/>
    <cellStyle name="Comma 3 56" xfId="12702"/>
    <cellStyle name="Comma 3 57" xfId="12703"/>
    <cellStyle name="Comma 3 58" xfId="12704"/>
    <cellStyle name="Comma 3 59" xfId="12705"/>
    <cellStyle name="Comma 3 6" xfId="205"/>
    <cellStyle name="Comma 3 6 10" xfId="12706"/>
    <cellStyle name="Comma 3 6 11" xfId="12707"/>
    <cellStyle name="Comma 3 6 12" xfId="12708"/>
    <cellStyle name="Comma 3 6 13" xfId="12709"/>
    <cellStyle name="Comma 3 6 14" xfId="12710"/>
    <cellStyle name="Comma 3 6 14 10" xfId="12711"/>
    <cellStyle name="Comma 3 6 14 11" xfId="12712"/>
    <cellStyle name="Comma 3 6 14 12" xfId="12713"/>
    <cellStyle name="Comma 3 6 14 13" xfId="12714"/>
    <cellStyle name="Comma 3 6 14 14" xfId="12715"/>
    <cellStyle name="Comma 3 6 14 15" xfId="12716"/>
    <cellStyle name="Comma 3 6 14 16" xfId="12717"/>
    <cellStyle name="Comma 3 6 14 17" xfId="12718"/>
    <cellStyle name="Comma 3 6 14 18" xfId="12719"/>
    <cellStyle name="Comma 3 6 14 19" xfId="12720"/>
    <cellStyle name="Comma 3 6 14 2" xfId="12721"/>
    <cellStyle name="Comma 3 6 14 20" xfId="12722"/>
    <cellStyle name="Comma 3 6 14 21" xfId="12723"/>
    <cellStyle name="Comma 3 6 14 22" xfId="12724"/>
    <cellStyle name="Comma 3 6 14 3" xfId="12725"/>
    <cellStyle name="Comma 3 6 14 4" xfId="12726"/>
    <cellStyle name="Comma 3 6 14 5" xfId="12727"/>
    <cellStyle name="Comma 3 6 14 6" xfId="12728"/>
    <cellStyle name="Comma 3 6 14 7" xfId="12729"/>
    <cellStyle name="Comma 3 6 14 8" xfId="12730"/>
    <cellStyle name="Comma 3 6 14 9" xfId="12731"/>
    <cellStyle name="Comma 3 6 15" xfId="12732"/>
    <cellStyle name="Comma 3 6 15 10" xfId="12733"/>
    <cellStyle name="Comma 3 6 15 11" xfId="12734"/>
    <cellStyle name="Comma 3 6 15 12" xfId="12735"/>
    <cellStyle name="Comma 3 6 15 13" xfId="12736"/>
    <cellStyle name="Comma 3 6 15 14" xfId="12737"/>
    <cellStyle name="Comma 3 6 15 15" xfId="12738"/>
    <cellStyle name="Comma 3 6 15 16" xfId="12739"/>
    <cellStyle name="Comma 3 6 15 17" xfId="12740"/>
    <cellStyle name="Comma 3 6 15 18" xfId="12741"/>
    <cellStyle name="Comma 3 6 15 19" xfId="12742"/>
    <cellStyle name="Comma 3 6 15 2" xfId="12743"/>
    <cellStyle name="Comma 3 6 15 20" xfId="12744"/>
    <cellStyle name="Comma 3 6 15 21" xfId="12745"/>
    <cellStyle name="Comma 3 6 15 22" xfId="12746"/>
    <cellStyle name="Comma 3 6 15 3" xfId="12747"/>
    <cellStyle name="Comma 3 6 15 4" xfId="12748"/>
    <cellStyle name="Comma 3 6 15 5" xfId="12749"/>
    <cellStyle name="Comma 3 6 15 6" xfId="12750"/>
    <cellStyle name="Comma 3 6 15 7" xfId="12751"/>
    <cellStyle name="Comma 3 6 15 8" xfId="12752"/>
    <cellStyle name="Comma 3 6 15 9" xfId="12753"/>
    <cellStyle name="Comma 3 6 16" xfId="12754"/>
    <cellStyle name="Comma 3 6 16 10" xfId="12755"/>
    <cellStyle name="Comma 3 6 16 11" xfId="12756"/>
    <cellStyle name="Comma 3 6 16 12" xfId="12757"/>
    <cellStyle name="Comma 3 6 16 13" xfId="12758"/>
    <cellStyle name="Comma 3 6 16 14" xfId="12759"/>
    <cellStyle name="Comma 3 6 16 15" xfId="12760"/>
    <cellStyle name="Comma 3 6 16 16" xfId="12761"/>
    <cellStyle name="Comma 3 6 16 17" xfId="12762"/>
    <cellStyle name="Comma 3 6 16 18" xfId="12763"/>
    <cellStyle name="Comma 3 6 16 19" xfId="12764"/>
    <cellStyle name="Comma 3 6 16 2" xfId="12765"/>
    <cellStyle name="Comma 3 6 16 20" xfId="12766"/>
    <cellStyle name="Comma 3 6 16 21" xfId="12767"/>
    <cellStyle name="Comma 3 6 16 22" xfId="12768"/>
    <cellStyle name="Comma 3 6 16 3" xfId="12769"/>
    <cellStyle name="Comma 3 6 16 4" xfId="12770"/>
    <cellStyle name="Comma 3 6 16 5" xfId="12771"/>
    <cellStyle name="Comma 3 6 16 6" xfId="12772"/>
    <cellStyle name="Comma 3 6 16 7" xfId="12773"/>
    <cellStyle name="Comma 3 6 16 8" xfId="12774"/>
    <cellStyle name="Comma 3 6 16 9" xfId="12775"/>
    <cellStyle name="Comma 3 6 17" xfId="12776"/>
    <cellStyle name="Comma 3 6 17 10" xfId="12777"/>
    <cellStyle name="Comma 3 6 17 11" xfId="12778"/>
    <cellStyle name="Comma 3 6 17 12" xfId="12779"/>
    <cellStyle name="Comma 3 6 17 13" xfId="12780"/>
    <cellStyle name="Comma 3 6 17 14" xfId="12781"/>
    <cellStyle name="Comma 3 6 17 15" xfId="12782"/>
    <cellStyle name="Comma 3 6 17 16" xfId="12783"/>
    <cellStyle name="Comma 3 6 17 17" xfId="12784"/>
    <cellStyle name="Comma 3 6 17 18" xfId="12785"/>
    <cellStyle name="Comma 3 6 17 19" xfId="12786"/>
    <cellStyle name="Comma 3 6 17 2" xfId="12787"/>
    <cellStyle name="Comma 3 6 17 20" xfId="12788"/>
    <cellStyle name="Comma 3 6 17 21" xfId="12789"/>
    <cellStyle name="Comma 3 6 17 22" xfId="12790"/>
    <cellStyle name="Comma 3 6 17 3" xfId="12791"/>
    <cellStyle name="Comma 3 6 17 4" xfId="12792"/>
    <cellStyle name="Comma 3 6 17 5" xfId="12793"/>
    <cellStyle name="Comma 3 6 17 6" xfId="12794"/>
    <cellStyle name="Comma 3 6 17 7" xfId="12795"/>
    <cellStyle name="Comma 3 6 17 8" xfId="12796"/>
    <cellStyle name="Comma 3 6 17 9" xfId="12797"/>
    <cellStyle name="Comma 3 6 18" xfId="12798"/>
    <cellStyle name="Comma 3 6 18 10" xfId="12799"/>
    <cellStyle name="Comma 3 6 18 11" xfId="12800"/>
    <cellStyle name="Comma 3 6 18 12" xfId="12801"/>
    <cellStyle name="Comma 3 6 18 13" xfId="12802"/>
    <cellStyle name="Comma 3 6 18 14" xfId="12803"/>
    <cellStyle name="Comma 3 6 18 15" xfId="12804"/>
    <cellStyle name="Comma 3 6 18 16" xfId="12805"/>
    <cellStyle name="Comma 3 6 18 17" xfId="12806"/>
    <cellStyle name="Comma 3 6 18 18" xfId="12807"/>
    <cellStyle name="Comma 3 6 18 19" xfId="12808"/>
    <cellStyle name="Comma 3 6 18 2" xfId="12809"/>
    <cellStyle name="Comma 3 6 18 20" xfId="12810"/>
    <cellStyle name="Comma 3 6 18 21" xfId="12811"/>
    <cellStyle name="Comma 3 6 18 22" xfId="12812"/>
    <cellStyle name="Comma 3 6 18 3" xfId="12813"/>
    <cellStyle name="Comma 3 6 18 4" xfId="12814"/>
    <cellStyle name="Comma 3 6 18 5" xfId="12815"/>
    <cellStyle name="Comma 3 6 18 6" xfId="12816"/>
    <cellStyle name="Comma 3 6 18 7" xfId="12817"/>
    <cellStyle name="Comma 3 6 18 8" xfId="12818"/>
    <cellStyle name="Comma 3 6 18 9" xfId="12819"/>
    <cellStyle name="Comma 3 6 19" xfId="12820"/>
    <cellStyle name="Comma 3 6 19 10" xfId="12821"/>
    <cellStyle name="Comma 3 6 19 11" xfId="12822"/>
    <cellStyle name="Comma 3 6 19 12" xfId="12823"/>
    <cellStyle name="Comma 3 6 19 13" xfId="12824"/>
    <cellStyle name="Comma 3 6 19 14" xfId="12825"/>
    <cellStyle name="Comma 3 6 19 15" xfId="12826"/>
    <cellStyle name="Comma 3 6 19 16" xfId="12827"/>
    <cellStyle name="Comma 3 6 19 17" xfId="12828"/>
    <cellStyle name="Comma 3 6 19 18" xfId="12829"/>
    <cellStyle name="Comma 3 6 19 19" xfId="12830"/>
    <cellStyle name="Comma 3 6 19 2" xfId="12831"/>
    <cellStyle name="Comma 3 6 19 20" xfId="12832"/>
    <cellStyle name="Comma 3 6 19 21" xfId="12833"/>
    <cellStyle name="Comma 3 6 19 22" xfId="12834"/>
    <cellStyle name="Comma 3 6 19 3" xfId="12835"/>
    <cellStyle name="Comma 3 6 19 4" xfId="12836"/>
    <cellStyle name="Comma 3 6 19 5" xfId="12837"/>
    <cellStyle name="Comma 3 6 19 6" xfId="12838"/>
    <cellStyle name="Comma 3 6 19 7" xfId="12839"/>
    <cellStyle name="Comma 3 6 19 8" xfId="12840"/>
    <cellStyle name="Comma 3 6 19 9" xfId="12841"/>
    <cellStyle name="Comma 3 6 2" xfId="12842"/>
    <cellStyle name="Comma 3 6 2 10" xfId="12843"/>
    <cellStyle name="Comma 3 6 2 11" xfId="12844"/>
    <cellStyle name="Comma 3 6 2 12" xfId="12845"/>
    <cellStyle name="Comma 3 6 2 13" xfId="12846"/>
    <cellStyle name="Comma 3 6 2 14" xfId="12847"/>
    <cellStyle name="Comma 3 6 2 15" xfId="12848"/>
    <cellStyle name="Comma 3 6 2 16" xfId="12849"/>
    <cellStyle name="Comma 3 6 2 17" xfId="12850"/>
    <cellStyle name="Comma 3 6 2 18" xfId="12851"/>
    <cellStyle name="Comma 3 6 2 19" xfId="12852"/>
    <cellStyle name="Comma 3 6 2 2" xfId="12853"/>
    <cellStyle name="Comma 3 6 2 2 10" xfId="12854"/>
    <cellStyle name="Comma 3 6 2 2 10 10" xfId="12855"/>
    <cellStyle name="Comma 3 6 2 2 10 11" xfId="12856"/>
    <cellStyle name="Comma 3 6 2 2 10 12" xfId="12857"/>
    <cellStyle name="Comma 3 6 2 2 10 13" xfId="12858"/>
    <cellStyle name="Comma 3 6 2 2 10 14" xfId="12859"/>
    <cellStyle name="Comma 3 6 2 2 10 15" xfId="12860"/>
    <cellStyle name="Comma 3 6 2 2 10 16" xfId="12861"/>
    <cellStyle name="Comma 3 6 2 2 10 17" xfId="12862"/>
    <cellStyle name="Comma 3 6 2 2 10 18" xfId="12863"/>
    <cellStyle name="Comma 3 6 2 2 10 19" xfId="12864"/>
    <cellStyle name="Comma 3 6 2 2 10 2" xfId="12865"/>
    <cellStyle name="Comma 3 6 2 2 10 20" xfId="12866"/>
    <cellStyle name="Comma 3 6 2 2 10 21" xfId="12867"/>
    <cellStyle name="Comma 3 6 2 2 10 22" xfId="12868"/>
    <cellStyle name="Comma 3 6 2 2 10 3" xfId="12869"/>
    <cellStyle name="Comma 3 6 2 2 10 4" xfId="12870"/>
    <cellStyle name="Comma 3 6 2 2 10 5" xfId="12871"/>
    <cellStyle name="Comma 3 6 2 2 10 6" xfId="12872"/>
    <cellStyle name="Comma 3 6 2 2 10 7" xfId="12873"/>
    <cellStyle name="Comma 3 6 2 2 10 8" xfId="12874"/>
    <cellStyle name="Comma 3 6 2 2 10 9" xfId="12875"/>
    <cellStyle name="Comma 3 6 2 2 11" xfId="12876"/>
    <cellStyle name="Comma 3 6 2 2 11 10" xfId="12877"/>
    <cellStyle name="Comma 3 6 2 2 11 11" xfId="12878"/>
    <cellStyle name="Comma 3 6 2 2 11 12" xfId="12879"/>
    <cellStyle name="Comma 3 6 2 2 11 13" xfId="12880"/>
    <cellStyle name="Comma 3 6 2 2 11 14" xfId="12881"/>
    <cellStyle name="Comma 3 6 2 2 11 15" xfId="12882"/>
    <cellStyle name="Comma 3 6 2 2 11 16" xfId="12883"/>
    <cellStyle name="Comma 3 6 2 2 11 17" xfId="12884"/>
    <cellStyle name="Comma 3 6 2 2 11 18" xfId="12885"/>
    <cellStyle name="Comma 3 6 2 2 11 19" xfId="12886"/>
    <cellStyle name="Comma 3 6 2 2 11 2" xfId="12887"/>
    <cellStyle name="Comma 3 6 2 2 11 20" xfId="12888"/>
    <cellStyle name="Comma 3 6 2 2 11 21" xfId="12889"/>
    <cellStyle name="Comma 3 6 2 2 11 22" xfId="12890"/>
    <cellStyle name="Comma 3 6 2 2 11 3" xfId="12891"/>
    <cellStyle name="Comma 3 6 2 2 11 4" xfId="12892"/>
    <cellStyle name="Comma 3 6 2 2 11 5" xfId="12893"/>
    <cellStyle name="Comma 3 6 2 2 11 6" xfId="12894"/>
    <cellStyle name="Comma 3 6 2 2 11 7" xfId="12895"/>
    <cellStyle name="Comma 3 6 2 2 11 8" xfId="12896"/>
    <cellStyle name="Comma 3 6 2 2 11 9" xfId="12897"/>
    <cellStyle name="Comma 3 6 2 2 12" xfId="12898"/>
    <cellStyle name="Comma 3 6 2 2 12 10" xfId="12899"/>
    <cellStyle name="Comma 3 6 2 2 12 11" xfId="12900"/>
    <cellStyle name="Comma 3 6 2 2 12 12" xfId="12901"/>
    <cellStyle name="Comma 3 6 2 2 12 13" xfId="12902"/>
    <cellStyle name="Comma 3 6 2 2 12 14" xfId="12903"/>
    <cellStyle name="Comma 3 6 2 2 12 15" xfId="12904"/>
    <cellStyle name="Comma 3 6 2 2 12 16" xfId="12905"/>
    <cellStyle name="Comma 3 6 2 2 12 17" xfId="12906"/>
    <cellStyle name="Comma 3 6 2 2 12 18" xfId="12907"/>
    <cellStyle name="Comma 3 6 2 2 12 19" xfId="12908"/>
    <cellStyle name="Comma 3 6 2 2 12 2" xfId="12909"/>
    <cellStyle name="Comma 3 6 2 2 12 20" xfId="12910"/>
    <cellStyle name="Comma 3 6 2 2 12 21" xfId="12911"/>
    <cellStyle name="Comma 3 6 2 2 12 22" xfId="12912"/>
    <cellStyle name="Comma 3 6 2 2 12 3" xfId="12913"/>
    <cellStyle name="Comma 3 6 2 2 12 4" xfId="12914"/>
    <cellStyle name="Comma 3 6 2 2 12 5" xfId="12915"/>
    <cellStyle name="Comma 3 6 2 2 12 6" xfId="12916"/>
    <cellStyle name="Comma 3 6 2 2 12 7" xfId="12917"/>
    <cellStyle name="Comma 3 6 2 2 12 8" xfId="12918"/>
    <cellStyle name="Comma 3 6 2 2 12 9" xfId="12919"/>
    <cellStyle name="Comma 3 6 2 2 13" xfId="12920"/>
    <cellStyle name="Comma 3 6 2 2 13 10" xfId="12921"/>
    <cellStyle name="Comma 3 6 2 2 13 11" xfId="12922"/>
    <cellStyle name="Comma 3 6 2 2 13 12" xfId="12923"/>
    <cellStyle name="Comma 3 6 2 2 13 13" xfId="12924"/>
    <cellStyle name="Comma 3 6 2 2 13 14" xfId="12925"/>
    <cellStyle name="Comma 3 6 2 2 13 15" xfId="12926"/>
    <cellStyle name="Comma 3 6 2 2 13 16" xfId="12927"/>
    <cellStyle name="Comma 3 6 2 2 13 17" xfId="12928"/>
    <cellStyle name="Comma 3 6 2 2 13 18" xfId="12929"/>
    <cellStyle name="Comma 3 6 2 2 13 19" xfId="12930"/>
    <cellStyle name="Comma 3 6 2 2 13 2" xfId="12931"/>
    <cellStyle name="Comma 3 6 2 2 13 20" xfId="12932"/>
    <cellStyle name="Comma 3 6 2 2 13 21" xfId="12933"/>
    <cellStyle name="Comma 3 6 2 2 13 22" xfId="12934"/>
    <cellStyle name="Comma 3 6 2 2 13 3" xfId="12935"/>
    <cellStyle name="Comma 3 6 2 2 13 4" xfId="12936"/>
    <cellStyle name="Comma 3 6 2 2 13 5" xfId="12937"/>
    <cellStyle name="Comma 3 6 2 2 13 6" xfId="12938"/>
    <cellStyle name="Comma 3 6 2 2 13 7" xfId="12939"/>
    <cellStyle name="Comma 3 6 2 2 13 8" xfId="12940"/>
    <cellStyle name="Comma 3 6 2 2 13 9" xfId="12941"/>
    <cellStyle name="Comma 3 6 2 2 14" xfId="12942"/>
    <cellStyle name="Comma 3 6 2 2 14 10" xfId="12943"/>
    <cellStyle name="Comma 3 6 2 2 14 11" xfId="12944"/>
    <cellStyle name="Comma 3 6 2 2 14 12" xfId="12945"/>
    <cellStyle name="Comma 3 6 2 2 14 13" xfId="12946"/>
    <cellStyle name="Comma 3 6 2 2 14 14" xfId="12947"/>
    <cellStyle name="Comma 3 6 2 2 14 15" xfId="12948"/>
    <cellStyle name="Comma 3 6 2 2 14 16" xfId="12949"/>
    <cellStyle name="Comma 3 6 2 2 14 17" xfId="12950"/>
    <cellStyle name="Comma 3 6 2 2 14 18" xfId="12951"/>
    <cellStyle name="Comma 3 6 2 2 14 19" xfId="12952"/>
    <cellStyle name="Comma 3 6 2 2 14 2" xfId="12953"/>
    <cellStyle name="Comma 3 6 2 2 14 20" xfId="12954"/>
    <cellStyle name="Comma 3 6 2 2 14 21" xfId="12955"/>
    <cellStyle name="Comma 3 6 2 2 14 22" xfId="12956"/>
    <cellStyle name="Comma 3 6 2 2 14 3" xfId="12957"/>
    <cellStyle name="Comma 3 6 2 2 14 4" xfId="12958"/>
    <cellStyle name="Comma 3 6 2 2 14 5" xfId="12959"/>
    <cellStyle name="Comma 3 6 2 2 14 6" xfId="12960"/>
    <cellStyle name="Comma 3 6 2 2 14 7" xfId="12961"/>
    <cellStyle name="Comma 3 6 2 2 14 8" xfId="12962"/>
    <cellStyle name="Comma 3 6 2 2 14 9" xfId="12963"/>
    <cellStyle name="Comma 3 6 2 2 15" xfId="12964"/>
    <cellStyle name="Comma 3 6 2 2 15 10" xfId="12965"/>
    <cellStyle name="Comma 3 6 2 2 15 11" xfId="12966"/>
    <cellStyle name="Comma 3 6 2 2 15 12" xfId="12967"/>
    <cellStyle name="Comma 3 6 2 2 15 13" xfId="12968"/>
    <cellStyle name="Comma 3 6 2 2 15 14" xfId="12969"/>
    <cellStyle name="Comma 3 6 2 2 15 15" xfId="12970"/>
    <cellStyle name="Comma 3 6 2 2 15 16" xfId="12971"/>
    <cellStyle name="Comma 3 6 2 2 15 17" xfId="12972"/>
    <cellStyle name="Comma 3 6 2 2 15 18" xfId="12973"/>
    <cellStyle name="Comma 3 6 2 2 15 19" xfId="12974"/>
    <cellStyle name="Comma 3 6 2 2 15 2" xfId="12975"/>
    <cellStyle name="Comma 3 6 2 2 15 20" xfId="12976"/>
    <cellStyle name="Comma 3 6 2 2 15 21" xfId="12977"/>
    <cellStyle name="Comma 3 6 2 2 15 22" xfId="12978"/>
    <cellStyle name="Comma 3 6 2 2 15 3" xfId="12979"/>
    <cellStyle name="Comma 3 6 2 2 15 4" xfId="12980"/>
    <cellStyle name="Comma 3 6 2 2 15 5" xfId="12981"/>
    <cellStyle name="Comma 3 6 2 2 15 6" xfId="12982"/>
    <cellStyle name="Comma 3 6 2 2 15 7" xfId="12983"/>
    <cellStyle name="Comma 3 6 2 2 15 8" xfId="12984"/>
    <cellStyle name="Comma 3 6 2 2 15 9" xfId="12985"/>
    <cellStyle name="Comma 3 6 2 2 16" xfId="12986"/>
    <cellStyle name="Comma 3 6 2 2 16 10" xfId="12987"/>
    <cellStyle name="Comma 3 6 2 2 16 11" xfId="12988"/>
    <cellStyle name="Comma 3 6 2 2 16 12" xfId="12989"/>
    <cellStyle name="Comma 3 6 2 2 16 13" xfId="12990"/>
    <cellStyle name="Comma 3 6 2 2 16 14" xfId="12991"/>
    <cellStyle name="Comma 3 6 2 2 16 15" xfId="12992"/>
    <cellStyle name="Comma 3 6 2 2 16 16" xfId="12993"/>
    <cellStyle name="Comma 3 6 2 2 16 17" xfId="12994"/>
    <cellStyle name="Comma 3 6 2 2 16 18" xfId="12995"/>
    <cellStyle name="Comma 3 6 2 2 16 19" xfId="12996"/>
    <cellStyle name="Comma 3 6 2 2 16 2" xfId="12997"/>
    <cellStyle name="Comma 3 6 2 2 16 20" xfId="12998"/>
    <cellStyle name="Comma 3 6 2 2 16 21" xfId="12999"/>
    <cellStyle name="Comma 3 6 2 2 16 22" xfId="13000"/>
    <cellStyle name="Comma 3 6 2 2 16 3" xfId="13001"/>
    <cellStyle name="Comma 3 6 2 2 16 4" xfId="13002"/>
    <cellStyle name="Comma 3 6 2 2 16 5" xfId="13003"/>
    <cellStyle name="Comma 3 6 2 2 16 6" xfId="13004"/>
    <cellStyle name="Comma 3 6 2 2 16 7" xfId="13005"/>
    <cellStyle name="Comma 3 6 2 2 16 8" xfId="13006"/>
    <cellStyle name="Comma 3 6 2 2 16 9" xfId="13007"/>
    <cellStyle name="Comma 3 6 2 2 17" xfId="13008"/>
    <cellStyle name="Comma 3 6 2 2 17 10" xfId="13009"/>
    <cellStyle name="Comma 3 6 2 2 17 11" xfId="13010"/>
    <cellStyle name="Comma 3 6 2 2 17 12" xfId="13011"/>
    <cellStyle name="Comma 3 6 2 2 17 13" xfId="13012"/>
    <cellStyle name="Comma 3 6 2 2 17 14" xfId="13013"/>
    <cellStyle name="Comma 3 6 2 2 17 15" xfId="13014"/>
    <cellStyle name="Comma 3 6 2 2 17 16" xfId="13015"/>
    <cellStyle name="Comma 3 6 2 2 17 17" xfId="13016"/>
    <cellStyle name="Comma 3 6 2 2 17 18" xfId="13017"/>
    <cellStyle name="Comma 3 6 2 2 17 19" xfId="13018"/>
    <cellStyle name="Comma 3 6 2 2 17 2" xfId="13019"/>
    <cellStyle name="Comma 3 6 2 2 17 20" xfId="13020"/>
    <cellStyle name="Comma 3 6 2 2 17 21" xfId="13021"/>
    <cellStyle name="Comma 3 6 2 2 17 22" xfId="13022"/>
    <cellStyle name="Comma 3 6 2 2 17 3" xfId="13023"/>
    <cellStyle name="Comma 3 6 2 2 17 4" xfId="13024"/>
    <cellStyle name="Comma 3 6 2 2 17 5" xfId="13025"/>
    <cellStyle name="Comma 3 6 2 2 17 6" xfId="13026"/>
    <cellStyle name="Comma 3 6 2 2 17 7" xfId="13027"/>
    <cellStyle name="Comma 3 6 2 2 17 8" xfId="13028"/>
    <cellStyle name="Comma 3 6 2 2 17 9" xfId="13029"/>
    <cellStyle name="Comma 3 6 2 2 18" xfId="13030"/>
    <cellStyle name="Comma 3 6 2 2 18 10" xfId="13031"/>
    <cellStyle name="Comma 3 6 2 2 18 11" xfId="13032"/>
    <cellStyle name="Comma 3 6 2 2 18 12" xfId="13033"/>
    <cellStyle name="Comma 3 6 2 2 18 13" xfId="13034"/>
    <cellStyle name="Comma 3 6 2 2 18 14" xfId="13035"/>
    <cellStyle name="Comma 3 6 2 2 18 15" xfId="13036"/>
    <cellStyle name="Comma 3 6 2 2 18 16" xfId="13037"/>
    <cellStyle name="Comma 3 6 2 2 18 17" xfId="13038"/>
    <cellStyle name="Comma 3 6 2 2 18 18" xfId="13039"/>
    <cellStyle name="Comma 3 6 2 2 18 19" xfId="13040"/>
    <cellStyle name="Comma 3 6 2 2 18 2" xfId="13041"/>
    <cellStyle name="Comma 3 6 2 2 18 20" xfId="13042"/>
    <cellStyle name="Comma 3 6 2 2 18 21" xfId="13043"/>
    <cellStyle name="Comma 3 6 2 2 18 22" xfId="13044"/>
    <cellStyle name="Comma 3 6 2 2 18 3" xfId="13045"/>
    <cellStyle name="Comma 3 6 2 2 18 4" xfId="13046"/>
    <cellStyle name="Comma 3 6 2 2 18 5" xfId="13047"/>
    <cellStyle name="Comma 3 6 2 2 18 6" xfId="13048"/>
    <cellStyle name="Comma 3 6 2 2 18 7" xfId="13049"/>
    <cellStyle name="Comma 3 6 2 2 18 8" xfId="13050"/>
    <cellStyle name="Comma 3 6 2 2 18 9" xfId="13051"/>
    <cellStyle name="Comma 3 6 2 2 19" xfId="13052"/>
    <cellStyle name="Comma 3 6 2 2 19 10" xfId="13053"/>
    <cellStyle name="Comma 3 6 2 2 19 11" xfId="13054"/>
    <cellStyle name="Comma 3 6 2 2 19 12" xfId="13055"/>
    <cellStyle name="Comma 3 6 2 2 19 13" xfId="13056"/>
    <cellStyle name="Comma 3 6 2 2 19 14" xfId="13057"/>
    <cellStyle name="Comma 3 6 2 2 19 15" xfId="13058"/>
    <cellStyle name="Comma 3 6 2 2 19 16" xfId="13059"/>
    <cellStyle name="Comma 3 6 2 2 19 17" xfId="13060"/>
    <cellStyle name="Comma 3 6 2 2 19 18" xfId="13061"/>
    <cellStyle name="Comma 3 6 2 2 19 19" xfId="13062"/>
    <cellStyle name="Comma 3 6 2 2 19 2" xfId="13063"/>
    <cellStyle name="Comma 3 6 2 2 19 20" xfId="13064"/>
    <cellStyle name="Comma 3 6 2 2 19 21" xfId="13065"/>
    <cellStyle name="Comma 3 6 2 2 19 22" xfId="13066"/>
    <cellStyle name="Comma 3 6 2 2 19 3" xfId="13067"/>
    <cellStyle name="Comma 3 6 2 2 19 4" xfId="13068"/>
    <cellStyle name="Comma 3 6 2 2 19 5" xfId="13069"/>
    <cellStyle name="Comma 3 6 2 2 19 6" xfId="13070"/>
    <cellStyle name="Comma 3 6 2 2 19 7" xfId="13071"/>
    <cellStyle name="Comma 3 6 2 2 19 8" xfId="13072"/>
    <cellStyle name="Comma 3 6 2 2 19 9" xfId="13073"/>
    <cellStyle name="Comma 3 6 2 2 2" xfId="13074"/>
    <cellStyle name="Comma 3 6 2 2 2 10" xfId="13075"/>
    <cellStyle name="Comma 3 6 2 2 2 11" xfId="13076"/>
    <cellStyle name="Comma 3 6 2 2 2 12" xfId="13077"/>
    <cellStyle name="Comma 3 6 2 2 2 13" xfId="13078"/>
    <cellStyle name="Comma 3 6 2 2 2 14" xfId="13079"/>
    <cellStyle name="Comma 3 6 2 2 2 15" xfId="13080"/>
    <cellStyle name="Comma 3 6 2 2 2 16" xfId="13081"/>
    <cellStyle name="Comma 3 6 2 2 2 17" xfId="13082"/>
    <cellStyle name="Comma 3 6 2 2 2 18" xfId="13083"/>
    <cellStyle name="Comma 3 6 2 2 2 19" xfId="13084"/>
    <cellStyle name="Comma 3 6 2 2 2 2" xfId="13085"/>
    <cellStyle name="Comma 3 6 2 2 2 20" xfId="13086"/>
    <cellStyle name="Comma 3 6 2 2 2 21" xfId="13087"/>
    <cellStyle name="Comma 3 6 2 2 2 22" xfId="13088"/>
    <cellStyle name="Comma 3 6 2 2 2 23" xfId="13089"/>
    <cellStyle name="Comma 3 6 2 2 2 24" xfId="13090"/>
    <cellStyle name="Comma 3 6 2 2 2 25" xfId="13091"/>
    <cellStyle name="Comma 3 6 2 2 2 26" xfId="13092"/>
    <cellStyle name="Comma 3 6 2 2 2 27" xfId="13093"/>
    <cellStyle name="Comma 3 6 2 2 2 28" xfId="13094"/>
    <cellStyle name="Comma 3 6 2 2 2 29" xfId="13095"/>
    <cellStyle name="Comma 3 6 2 2 2 3" xfId="13096"/>
    <cellStyle name="Comma 3 6 2 2 2 30" xfId="13097"/>
    <cellStyle name="Comma 3 6 2 2 2 31" xfId="13098"/>
    <cellStyle name="Comma 3 6 2 2 2 32" xfId="13099"/>
    <cellStyle name="Comma 3 6 2 2 2 33" xfId="13100"/>
    <cellStyle name="Comma 3 6 2 2 2 34" xfId="13101"/>
    <cellStyle name="Comma 3 6 2 2 2 35" xfId="13102"/>
    <cellStyle name="Comma 3 6 2 2 2 36" xfId="13103"/>
    <cellStyle name="Comma 3 6 2 2 2 37" xfId="13104"/>
    <cellStyle name="Comma 3 6 2 2 2 38" xfId="13105"/>
    <cellStyle name="Comma 3 6 2 2 2 39" xfId="13106"/>
    <cellStyle name="Comma 3 6 2 2 2 4" xfId="13107"/>
    <cellStyle name="Comma 3 6 2 2 2 40" xfId="13108"/>
    <cellStyle name="Comma 3 6 2 2 2 5" xfId="13109"/>
    <cellStyle name="Comma 3 6 2 2 2 6" xfId="13110"/>
    <cellStyle name="Comma 3 6 2 2 2 7" xfId="13111"/>
    <cellStyle name="Comma 3 6 2 2 2 8" xfId="13112"/>
    <cellStyle name="Comma 3 6 2 2 2 9" xfId="13113"/>
    <cellStyle name="Comma 3 6 2 2 20" xfId="13114"/>
    <cellStyle name="Comma 3 6 2 2 21" xfId="13115"/>
    <cellStyle name="Comma 3 6 2 2 22" xfId="13116"/>
    <cellStyle name="Comma 3 6 2 2 23" xfId="13117"/>
    <cellStyle name="Comma 3 6 2 2 24" xfId="13118"/>
    <cellStyle name="Comma 3 6 2 2 25" xfId="13119"/>
    <cellStyle name="Comma 3 6 2 2 26" xfId="13120"/>
    <cellStyle name="Comma 3 6 2 2 27" xfId="13121"/>
    <cellStyle name="Comma 3 6 2 2 28" xfId="13122"/>
    <cellStyle name="Comma 3 6 2 2 29" xfId="13123"/>
    <cellStyle name="Comma 3 6 2 2 3" xfId="13124"/>
    <cellStyle name="Comma 3 6 2 2 30" xfId="13125"/>
    <cellStyle name="Comma 3 6 2 2 31" xfId="13126"/>
    <cellStyle name="Comma 3 6 2 2 32" xfId="13127"/>
    <cellStyle name="Comma 3 6 2 2 33" xfId="13128"/>
    <cellStyle name="Comma 3 6 2 2 34" xfId="13129"/>
    <cellStyle name="Comma 3 6 2 2 35" xfId="13130"/>
    <cellStyle name="Comma 3 6 2 2 36" xfId="13131"/>
    <cellStyle name="Comma 3 6 2 2 37" xfId="13132"/>
    <cellStyle name="Comma 3 6 2 2 38" xfId="13133"/>
    <cellStyle name="Comma 3 6 2 2 39" xfId="13134"/>
    <cellStyle name="Comma 3 6 2 2 4" xfId="13135"/>
    <cellStyle name="Comma 3 6 2 2 40" xfId="13136"/>
    <cellStyle name="Comma 3 6 2 2 5" xfId="13137"/>
    <cellStyle name="Comma 3 6 2 2 6" xfId="13138"/>
    <cellStyle name="Comma 3 6 2 2 7" xfId="13139"/>
    <cellStyle name="Comma 3 6 2 2 8" xfId="13140"/>
    <cellStyle name="Comma 3 6 2 2 9" xfId="13141"/>
    <cellStyle name="Comma 3 6 2 2 9 10" xfId="13142"/>
    <cellStyle name="Comma 3 6 2 2 9 11" xfId="13143"/>
    <cellStyle name="Comma 3 6 2 2 9 12" xfId="13144"/>
    <cellStyle name="Comma 3 6 2 2 9 13" xfId="13145"/>
    <cellStyle name="Comma 3 6 2 2 9 14" xfId="13146"/>
    <cellStyle name="Comma 3 6 2 2 9 15" xfId="13147"/>
    <cellStyle name="Comma 3 6 2 2 9 16" xfId="13148"/>
    <cellStyle name="Comma 3 6 2 2 9 17" xfId="13149"/>
    <cellStyle name="Comma 3 6 2 2 9 18" xfId="13150"/>
    <cellStyle name="Comma 3 6 2 2 9 19" xfId="13151"/>
    <cellStyle name="Comma 3 6 2 2 9 2" xfId="13152"/>
    <cellStyle name="Comma 3 6 2 2 9 20" xfId="13153"/>
    <cellStyle name="Comma 3 6 2 2 9 21" xfId="13154"/>
    <cellStyle name="Comma 3 6 2 2 9 22" xfId="13155"/>
    <cellStyle name="Comma 3 6 2 2 9 3" xfId="13156"/>
    <cellStyle name="Comma 3 6 2 2 9 4" xfId="13157"/>
    <cellStyle name="Comma 3 6 2 2 9 5" xfId="13158"/>
    <cellStyle name="Comma 3 6 2 2 9 6" xfId="13159"/>
    <cellStyle name="Comma 3 6 2 2 9 7" xfId="13160"/>
    <cellStyle name="Comma 3 6 2 2 9 8" xfId="13161"/>
    <cellStyle name="Comma 3 6 2 2 9 9" xfId="13162"/>
    <cellStyle name="Comma 3 6 2 20" xfId="13163"/>
    <cellStyle name="Comma 3 6 2 21" xfId="13164"/>
    <cellStyle name="Comma 3 6 2 22" xfId="13165"/>
    <cellStyle name="Comma 3 6 2 23" xfId="13166"/>
    <cellStyle name="Comma 3 6 2 24" xfId="13167"/>
    <cellStyle name="Comma 3 6 2 25" xfId="13168"/>
    <cellStyle name="Comma 3 6 2 26" xfId="13169"/>
    <cellStyle name="Comma 3 6 2 27" xfId="13170"/>
    <cellStyle name="Comma 3 6 2 28" xfId="13171"/>
    <cellStyle name="Comma 3 6 2 29" xfId="13172"/>
    <cellStyle name="Comma 3 6 2 3" xfId="13173"/>
    <cellStyle name="Comma 3 6 2 30" xfId="13174"/>
    <cellStyle name="Comma 3 6 2 31" xfId="13175"/>
    <cellStyle name="Comma 3 6 2 32" xfId="13176"/>
    <cellStyle name="Comma 3 6 2 33" xfId="13177"/>
    <cellStyle name="Comma 3 6 2 34" xfId="13178"/>
    <cellStyle name="Comma 3 6 2 35" xfId="13179"/>
    <cellStyle name="Comma 3 6 2 36" xfId="13180"/>
    <cellStyle name="Comma 3 6 2 37" xfId="13181"/>
    <cellStyle name="Comma 3 6 2 38" xfId="13182"/>
    <cellStyle name="Comma 3 6 2 39" xfId="13183"/>
    <cellStyle name="Comma 3 6 2 4" xfId="13184"/>
    <cellStyle name="Comma 3 6 2 40" xfId="13185"/>
    <cellStyle name="Comma 3 6 2 41" xfId="13186"/>
    <cellStyle name="Comma 3 6 2 42" xfId="13187"/>
    <cellStyle name="Comma 3 6 2 43" xfId="13188"/>
    <cellStyle name="Comma 3 6 2 44" xfId="13189"/>
    <cellStyle name="Comma 3 6 2 45" xfId="13190"/>
    <cellStyle name="Comma 3 6 2 5" xfId="13191"/>
    <cellStyle name="Comma 3 6 2 6" xfId="13192"/>
    <cellStyle name="Comma 3 6 2 7" xfId="13193"/>
    <cellStyle name="Comma 3 6 2 8" xfId="13194"/>
    <cellStyle name="Comma 3 6 2 9" xfId="13195"/>
    <cellStyle name="Comma 3 6 20" xfId="13196"/>
    <cellStyle name="Comma 3 6 20 10" xfId="13197"/>
    <cellStyle name="Comma 3 6 20 11" xfId="13198"/>
    <cellStyle name="Comma 3 6 20 12" xfId="13199"/>
    <cellStyle name="Comma 3 6 20 13" xfId="13200"/>
    <cellStyle name="Comma 3 6 20 14" xfId="13201"/>
    <cellStyle name="Comma 3 6 20 15" xfId="13202"/>
    <cellStyle name="Comma 3 6 20 16" xfId="13203"/>
    <cellStyle name="Comma 3 6 20 17" xfId="13204"/>
    <cellStyle name="Comma 3 6 20 18" xfId="13205"/>
    <cellStyle name="Comma 3 6 20 19" xfId="13206"/>
    <cellStyle name="Comma 3 6 20 2" xfId="13207"/>
    <cellStyle name="Comma 3 6 20 20" xfId="13208"/>
    <cellStyle name="Comma 3 6 20 21" xfId="13209"/>
    <cellStyle name="Comma 3 6 20 22" xfId="13210"/>
    <cellStyle name="Comma 3 6 20 3" xfId="13211"/>
    <cellStyle name="Comma 3 6 20 4" xfId="13212"/>
    <cellStyle name="Comma 3 6 20 5" xfId="13213"/>
    <cellStyle name="Comma 3 6 20 6" xfId="13214"/>
    <cellStyle name="Comma 3 6 20 7" xfId="13215"/>
    <cellStyle name="Comma 3 6 20 8" xfId="13216"/>
    <cellStyle name="Comma 3 6 20 9" xfId="13217"/>
    <cellStyle name="Comma 3 6 21" xfId="13218"/>
    <cellStyle name="Comma 3 6 21 10" xfId="13219"/>
    <cellStyle name="Comma 3 6 21 11" xfId="13220"/>
    <cellStyle name="Comma 3 6 21 12" xfId="13221"/>
    <cellStyle name="Comma 3 6 21 13" xfId="13222"/>
    <cellStyle name="Comma 3 6 21 14" xfId="13223"/>
    <cellStyle name="Comma 3 6 21 15" xfId="13224"/>
    <cellStyle name="Comma 3 6 21 16" xfId="13225"/>
    <cellStyle name="Comma 3 6 21 17" xfId="13226"/>
    <cellStyle name="Comma 3 6 21 18" xfId="13227"/>
    <cellStyle name="Comma 3 6 21 19" xfId="13228"/>
    <cellStyle name="Comma 3 6 21 2" xfId="13229"/>
    <cellStyle name="Comma 3 6 21 20" xfId="13230"/>
    <cellStyle name="Comma 3 6 21 21" xfId="13231"/>
    <cellStyle name="Comma 3 6 21 22" xfId="13232"/>
    <cellStyle name="Comma 3 6 21 3" xfId="13233"/>
    <cellStyle name="Comma 3 6 21 4" xfId="13234"/>
    <cellStyle name="Comma 3 6 21 5" xfId="13235"/>
    <cellStyle name="Comma 3 6 21 6" xfId="13236"/>
    <cellStyle name="Comma 3 6 21 7" xfId="13237"/>
    <cellStyle name="Comma 3 6 21 8" xfId="13238"/>
    <cellStyle name="Comma 3 6 21 9" xfId="13239"/>
    <cellStyle name="Comma 3 6 22" xfId="13240"/>
    <cellStyle name="Comma 3 6 22 10" xfId="13241"/>
    <cellStyle name="Comma 3 6 22 11" xfId="13242"/>
    <cellStyle name="Comma 3 6 22 12" xfId="13243"/>
    <cellStyle name="Comma 3 6 22 13" xfId="13244"/>
    <cellStyle name="Comma 3 6 22 14" xfId="13245"/>
    <cellStyle name="Comma 3 6 22 15" xfId="13246"/>
    <cellStyle name="Comma 3 6 22 16" xfId="13247"/>
    <cellStyle name="Comma 3 6 22 17" xfId="13248"/>
    <cellStyle name="Comma 3 6 22 18" xfId="13249"/>
    <cellStyle name="Comma 3 6 22 19" xfId="13250"/>
    <cellStyle name="Comma 3 6 22 2" xfId="13251"/>
    <cellStyle name="Comma 3 6 22 20" xfId="13252"/>
    <cellStyle name="Comma 3 6 22 21" xfId="13253"/>
    <cellStyle name="Comma 3 6 22 22" xfId="13254"/>
    <cellStyle name="Comma 3 6 22 3" xfId="13255"/>
    <cellStyle name="Comma 3 6 22 4" xfId="13256"/>
    <cellStyle name="Comma 3 6 22 5" xfId="13257"/>
    <cellStyle name="Comma 3 6 22 6" xfId="13258"/>
    <cellStyle name="Comma 3 6 22 7" xfId="13259"/>
    <cellStyle name="Comma 3 6 22 8" xfId="13260"/>
    <cellStyle name="Comma 3 6 22 9" xfId="13261"/>
    <cellStyle name="Comma 3 6 23" xfId="13262"/>
    <cellStyle name="Comma 3 6 23 10" xfId="13263"/>
    <cellStyle name="Comma 3 6 23 11" xfId="13264"/>
    <cellStyle name="Comma 3 6 23 12" xfId="13265"/>
    <cellStyle name="Comma 3 6 23 13" xfId="13266"/>
    <cellStyle name="Comma 3 6 23 14" xfId="13267"/>
    <cellStyle name="Comma 3 6 23 15" xfId="13268"/>
    <cellStyle name="Comma 3 6 23 16" xfId="13269"/>
    <cellStyle name="Comma 3 6 23 17" xfId="13270"/>
    <cellStyle name="Comma 3 6 23 18" xfId="13271"/>
    <cellStyle name="Comma 3 6 23 19" xfId="13272"/>
    <cellStyle name="Comma 3 6 23 2" xfId="13273"/>
    <cellStyle name="Comma 3 6 23 20" xfId="13274"/>
    <cellStyle name="Comma 3 6 23 21" xfId="13275"/>
    <cellStyle name="Comma 3 6 23 22" xfId="13276"/>
    <cellStyle name="Comma 3 6 23 3" xfId="13277"/>
    <cellStyle name="Comma 3 6 23 4" xfId="13278"/>
    <cellStyle name="Comma 3 6 23 5" xfId="13279"/>
    <cellStyle name="Comma 3 6 23 6" xfId="13280"/>
    <cellStyle name="Comma 3 6 23 7" xfId="13281"/>
    <cellStyle name="Comma 3 6 23 8" xfId="13282"/>
    <cellStyle name="Comma 3 6 23 9" xfId="13283"/>
    <cellStyle name="Comma 3 6 24" xfId="13284"/>
    <cellStyle name="Comma 3 6 24 10" xfId="13285"/>
    <cellStyle name="Comma 3 6 24 11" xfId="13286"/>
    <cellStyle name="Comma 3 6 24 12" xfId="13287"/>
    <cellStyle name="Comma 3 6 24 13" xfId="13288"/>
    <cellStyle name="Comma 3 6 24 14" xfId="13289"/>
    <cellStyle name="Comma 3 6 24 15" xfId="13290"/>
    <cellStyle name="Comma 3 6 24 16" xfId="13291"/>
    <cellStyle name="Comma 3 6 24 17" xfId="13292"/>
    <cellStyle name="Comma 3 6 24 18" xfId="13293"/>
    <cellStyle name="Comma 3 6 24 19" xfId="13294"/>
    <cellStyle name="Comma 3 6 24 2" xfId="13295"/>
    <cellStyle name="Comma 3 6 24 20" xfId="13296"/>
    <cellStyle name="Comma 3 6 24 21" xfId="13297"/>
    <cellStyle name="Comma 3 6 24 22" xfId="13298"/>
    <cellStyle name="Comma 3 6 24 3" xfId="13299"/>
    <cellStyle name="Comma 3 6 24 4" xfId="13300"/>
    <cellStyle name="Comma 3 6 24 5" xfId="13301"/>
    <cellStyle name="Comma 3 6 24 6" xfId="13302"/>
    <cellStyle name="Comma 3 6 24 7" xfId="13303"/>
    <cellStyle name="Comma 3 6 24 8" xfId="13304"/>
    <cellStyle name="Comma 3 6 24 9" xfId="13305"/>
    <cellStyle name="Comma 3 6 25" xfId="13306"/>
    <cellStyle name="Comma 3 6 26" xfId="13307"/>
    <cellStyle name="Comma 3 6 27" xfId="13308"/>
    <cellStyle name="Comma 3 6 28" xfId="13309"/>
    <cellStyle name="Comma 3 6 29" xfId="13310"/>
    <cellStyle name="Comma 3 6 3" xfId="13311"/>
    <cellStyle name="Comma 3 6 3 10" xfId="13312"/>
    <cellStyle name="Comma 3 6 3 11" xfId="13313"/>
    <cellStyle name="Comma 3 6 3 12" xfId="13314"/>
    <cellStyle name="Comma 3 6 3 13" xfId="13315"/>
    <cellStyle name="Comma 3 6 3 14" xfId="13316"/>
    <cellStyle name="Comma 3 6 3 15" xfId="13317"/>
    <cellStyle name="Comma 3 6 3 16" xfId="13318"/>
    <cellStyle name="Comma 3 6 3 17" xfId="13319"/>
    <cellStyle name="Comma 3 6 3 18" xfId="13320"/>
    <cellStyle name="Comma 3 6 3 19" xfId="13321"/>
    <cellStyle name="Comma 3 6 3 2" xfId="13322"/>
    <cellStyle name="Comma 3 6 3 2 10" xfId="13323"/>
    <cellStyle name="Comma 3 6 3 2 10 10" xfId="13324"/>
    <cellStyle name="Comma 3 6 3 2 10 11" xfId="13325"/>
    <cellStyle name="Comma 3 6 3 2 10 12" xfId="13326"/>
    <cellStyle name="Comma 3 6 3 2 10 13" xfId="13327"/>
    <cellStyle name="Comma 3 6 3 2 10 14" xfId="13328"/>
    <cellStyle name="Comma 3 6 3 2 10 15" xfId="13329"/>
    <cellStyle name="Comma 3 6 3 2 10 16" xfId="13330"/>
    <cellStyle name="Comma 3 6 3 2 10 17" xfId="13331"/>
    <cellStyle name="Comma 3 6 3 2 10 18" xfId="13332"/>
    <cellStyle name="Comma 3 6 3 2 10 19" xfId="13333"/>
    <cellStyle name="Comma 3 6 3 2 10 2" xfId="13334"/>
    <cellStyle name="Comma 3 6 3 2 10 20" xfId="13335"/>
    <cellStyle name="Comma 3 6 3 2 10 21" xfId="13336"/>
    <cellStyle name="Comma 3 6 3 2 10 22" xfId="13337"/>
    <cellStyle name="Comma 3 6 3 2 10 3" xfId="13338"/>
    <cellStyle name="Comma 3 6 3 2 10 4" xfId="13339"/>
    <cellStyle name="Comma 3 6 3 2 10 5" xfId="13340"/>
    <cellStyle name="Comma 3 6 3 2 10 6" xfId="13341"/>
    <cellStyle name="Comma 3 6 3 2 10 7" xfId="13342"/>
    <cellStyle name="Comma 3 6 3 2 10 8" xfId="13343"/>
    <cellStyle name="Comma 3 6 3 2 10 9" xfId="13344"/>
    <cellStyle name="Comma 3 6 3 2 11" xfId="13345"/>
    <cellStyle name="Comma 3 6 3 2 11 10" xfId="13346"/>
    <cellStyle name="Comma 3 6 3 2 11 11" xfId="13347"/>
    <cellStyle name="Comma 3 6 3 2 11 12" xfId="13348"/>
    <cellStyle name="Comma 3 6 3 2 11 13" xfId="13349"/>
    <cellStyle name="Comma 3 6 3 2 11 14" xfId="13350"/>
    <cellStyle name="Comma 3 6 3 2 11 15" xfId="13351"/>
    <cellStyle name="Comma 3 6 3 2 11 16" xfId="13352"/>
    <cellStyle name="Comma 3 6 3 2 11 17" xfId="13353"/>
    <cellStyle name="Comma 3 6 3 2 11 18" xfId="13354"/>
    <cellStyle name="Comma 3 6 3 2 11 19" xfId="13355"/>
    <cellStyle name="Comma 3 6 3 2 11 2" xfId="13356"/>
    <cellStyle name="Comma 3 6 3 2 11 20" xfId="13357"/>
    <cellStyle name="Comma 3 6 3 2 11 21" xfId="13358"/>
    <cellStyle name="Comma 3 6 3 2 11 22" xfId="13359"/>
    <cellStyle name="Comma 3 6 3 2 11 3" xfId="13360"/>
    <cellStyle name="Comma 3 6 3 2 11 4" xfId="13361"/>
    <cellStyle name="Comma 3 6 3 2 11 5" xfId="13362"/>
    <cellStyle name="Comma 3 6 3 2 11 6" xfId="13363"/>
    <cellStyle name="Comma 3 6 3 2 11 7" xfId="13364"/>
    <cellStyle name="Comma 3 6 3 2 11 8" xfId="13365"/>
    <cellStyle name="Comma 3 6 3 2 11 9" xfId="13366"/>
    <cellStyle name="Comma 3 6 3 2 12" xfId="13367"/>
    <cellStyle name="Comma 3 6 3 2 12 10" xfId="13368"/>
    <cellStyle name="Comma 3 6 3 2 12 11" xfId="13369"/>
    <cellStyle name="Comma 3 6 3 2 12 12" xfId="13370"/>
    <cellStyle name="Comma 3 6 3 2 12 13" xfId="13371"/>
    <cellStyle name="Comma 3 6 3 2 12 14" xfId="13372"/>
    <cellStyle name="Comma 3 6 3 2 12 15" xfId="13373"/>
    <cellStyle name="Comma 3 6 3 2 12 16" xfId="13374"/>
    <cellStyle name="Comma 3 6 3 2 12 17" xfId="13375"/>
    <cellStyle name="Comma 3 6 3 2 12 18" xfId="13376"/>
    <cellStyle name="Comma 3 6 3 2 12 19" xfId="13377"/>
    <cellStyle name="Comma 3 6 3 2 12 2" xfId="13378"/>
    <cellStyle name="Comma 3 6 3 2 12 20" xfId="13379"/>
    <cellStyle name="Comma 3 6 3 2 12 21" xfId="13380"/>
    <cellStyle name="Comma 3 6 3 2 12 22" xfId="13381"/>
    <cellStyle name="Comma 3 6 3 2 12 3" xfId="13382"/>
    <cellStyle name="Comma 3 6 3 2 12 4" xfId="13383"/>
    <cellStyle name="Comma 3 6 3 2 12 5" xfId="13384"/>
    <cellStyle name="Comma 3 6 3 2 12 6" xfId="13385"/>
    <cellStyle name="Comma 3 6 3 2 12 7" xfId="13386"/>
    <cellStyle name="Comma 3 6 3 2 12 8" xfId="13387"/>
    <cellStyle name="Comma 3 6 3 2 12 9" xfId="13388"/>
    <cellStyle name="Comma 3 6 3 2 13" xfId="13389"/>
    <cellStyle name="Comma 3 6 3 2 13 10" xfId="13390"/>
    <cellStyle name="Comma 3 6 3 2 13 11" xfId="13391"/>
    <cellStyle name="Comma 3 6 3 2 13 12" xfId="13392"/>
    <cellStyle name="Comma 3 6 3 2 13 13" xfId="13393"/>
    <cellStyle name="Comma 3 6 3 2 13 14" xfId="13394"/>
    <cellStyle name="Comma 3 6 3 2 13 15" xfId="13395"/>
    <cellStyle name="Comma 3 6 3 2 13 16" xfId="13396"/>
    <cellStyle name="Comma 3 6 3 2 13 17" xfId="13397"/>
    <cellStyle name="Comma 3 6 3 2 13 18" xfId="13398"/>
    <cellStyle name="Comma 3 6 3 2 13 19" xfId="13399"/>
    <cellStyle name="Comma 3 6 3 2 13 2" xfId="13400"/>
    <cellStyle name="Comma 3 6 3 2 13 20" xfId="13401"/>
    <cellStyle name="Comma 3 6 3 2 13 21" xfId="13402"/>
    <cellStyle name="Comma 3 6 3 2 13 22" xfId="13403"/>
    <cellStyle name="Comma 3 6 3 2 13 3" xfId="13404"/>
    <cellStyle name="Comma 3 6 3 2 13 4" xfId="13405"/>
    <cellStyle name="Comma 3 6 3 2 13 5" xfId="13406"/>
    <cellStyle name="Comma 3 6 3 2 13 6" xfId="13407"/>
    <cellStyle name="Comma 3 6 3 2 13 7" xfId="13408"/>
    <cellStyle name="Comma 3 6 3 2 13 8" xfId="13409"/>
    <cellStyle name="Comma 3 6 3 2 13 9" xfId="13410"/>
    <cellStyle name="Comma 3 6 3 2 14" xfId="13411"/>
    <cellStyle name="Comma 3 6 3 2 14 10" xfId="13412"/>
    <cellStyle name="Comma 3 6 3 2 14 11" xfId="13413"/>
    <cellStyle name="Comma 3 6 3 2 14 12" xfId="13414"/>
    <cellStyle name="Comma 3 6 3 2 14 13" xfId="13415"/>
    <cellStyle name="Comma 3 6 3 2 14 14" xfId="13416"/>
    <cellStyle name="Comma 3 6 3 2 14 15" xfId="13417"/>
    <cellStyle name="Comma 3 6 3 2 14 16" xfId="13418"/>
    <cellStyle name="Comma 3 6 3 2 14 17" xfId="13419"/>
    <cellStyle name="Comma 3 6 3 2 14 18" xfId="13420"/>
    <cellStyle name="Comma 3 6 3 2 14 19" xfId="13421"/>
    <cellStyle name="Comma 3 6 3 2 14 2" xfId="13422"/>
    <cellStyle name="Comma 3 6 3 2 14 20" xfId="13423"/>
    <cellStyle name="Comma 3 6 3 2 14 21" xfId="13424"/>
    <cellStyle name="Comma 3 6 3 2 14 22" xfId="13425"/>
    <cellStyle name="Comma 3 6 3 2 14 3" xfId="13426"/>
    <cellStyle name="Comma 3 6 3 2 14 4" xfId="13427"/>
    <cellStyle name="Comma 3 6 3 2 14 5" xfId="13428"/>
    <cellStyle name="Comma 3 6 3 2 14 6" xfId="13429"/>
    <cellStyle name="Comma 3 6 3 2 14 7" xfId="13430"/>
    <cellStyle name="Comma 3 6 3 2 14 8" xfId="13431"/>
    <cellStyle name="Comma 3 6 3 2 14 9" xfId="13432"/>
    <cellStyle name="Comma 3 6 3 2 15" xfId="13433"/>
    <cellStyle name="Comma 3 6 3 2 15 10" xfId="13434"/>
    <cellStyle name="Comma 3 6 3 2 15 11" xfId="13435"/>
    <cellStyle name="Comma 3 6 3 2 15 12" xfId="13436"/>
    <cellStyle name="Comma 3 6 3 2 15 13" xfId="13437"/>
    <cellStyle name="Comma 3 6 3 2 15 14" xfId="13438"/>
    <cellStyle name="Comma 3 6 3 2 15 15" xfId="13439"/>
    <cellStyle name="Comma 3 6 3 2 15 16" xfId="13440"/>
    <cellStyle name="Comma 3 6 3 2 15 17" xfId="13441"/>
    <cellStyle name="Comma 3 6 3 2 15 18" xfId="13442"/>
    <cellStyle name="Comma 3 6 3 2 15 19" xfId="13443"/>
    <cellStyle name="Comma 3 6 3 2 15 2" xfId="13444"/>
    <cellStyle name="Comma 3 6 3 2 15 20" xfId="13445"/>
    <cellStyle name="Comma 3 6 3 2 15 21" xfId="13446"/>
    <cellStyle name="Comma 3 6 3 2 15 22" xfId="13447"/>
    <cellStyle name="Comma 3 6 3 2 15 3" xfId="13448"/>
    <cellStyle name="Comma 3 6 3 2 15 4" xfId="13449"/>
    <cellStyle name="Comma 3 6 3 2 15 5" xfId="13450"/>
    <cellStyle name="Comma 3 6 3 2 15 6" xfId="13451"/>
    <cellStyle name="Comma 3 6 3 2 15 7" xfId="13452"/>
    <cellStyle name="Comma 3 6 3 2 15 8" xfId="13453"/>
    <cellStyle name="Comma 3 6 3 2 15 9" xfId="13454"/>
    <cellStyle name="Comma 3 6 3 2 16" xfId="13455"/>
    <cellStyle name="Comma 3 6 3 2 16 10" xfId="13456"/>
    <cellStyle name="Comma 3 6 3 2 16 11" xfId="13457"/>
    <cellStyle name="Comma 3 6 3 2 16 12" xfId="13458"/>
    <cellStyle name="Comma 3 6 3 2 16 13" xfId="13459"/>
    <cellStyle name="Comma 3 6 3 2 16 14" xfId="13460"/>
    <cellStyle name="Comma 3 6 3 2 16 15" xfId="13461"/>
    <cellStyle name="Comma 3 6 3 2 16 16" xfId="13462"/>
    <cellStyle name="Comma 3 6 3 2 16 17" xfId="13463"/>
    <cellStyle name="Comma 3 6 3 2 16 18" xfId="13464"/>
    <cellStyle name="Comma 3 6 3 2 16 19" xfId="13465"/>
    <cellStyle name="Comma 3 6 3 2 16 2" xfId="13466"/>
    <cellStyle name="Comma 3 6 3 2 16 20" xfId="13467"/>
    <cellStyle name="Comma 3 6 3 2 16 21" xfId="13468"/>
    <cellStyle name="Comma 3 6 3 2 16 22" xfId="13469"/>
    <cellStyle name="Comma 3 6 3 2 16 3" xfId="13470"/>
    <cellStyle name="Comma 3 6 3 2 16 4" xfId="13471"/>
    <cellStyle name="Comma 3 6 3 2 16 5" xfId="13472"/>
    <cellStyle name="Comma 3 6 3 2 16 6" xfId="13473"/>
    <cellStyle name="Comma 3 6 3 2 16 7" xfId="13474"/>
    <cellStyle name="Comma 3 6 3 2 16 8" xfId="13475"/>
    <cellStyle name="Comma 3 6 3 2 16 9" xfId="13476"/>
    <cellStyle name="Comma 3 6 3 2 17" xfId="13477"/>
    <cellStyle name="Comma 3 6 3 2 17 10" xfId="13478"/>
    <cellStyle name="Comma 3 6 3 2 17 11" xfId="13479"/>
    <cellStyle name="Comma 3 6 3 2 17 12" xfId="13480"/>
    <cellStyle name="Comma 3 6 3 2 17 13" xfId="13481"/>
    <cellStyle name="Comma 3 6 3 2 17 14" xfId="13482"/>
    <cellStyle name="Comma 3 6 3 2 17 15" xfId="13483"/>
    <cellStyle name="Comma 3 6 3 2 17 16" xfId="13484"/>
    <cellStyle name="Comma 3 6 3 2 17 17" xfId="13485"/>
    <cellStyle name="Comma 3 6 3 2 17 18" xfId="13486"/>
    <cellStyle name="Comma 3 6 3 2 17 19" xfId="13487"/>
    <cellStyle name="Comma 3 6 3 2 17 2" xfId="13488"/>
    <cellStyle name="Comma 3 6 3 2 17 20" xfId="13489"/>
    <cellStyle name="Comma 3 6 3 2 17 21" xfId="13490"/>
    <cellStyle name="Comma 3 6 3 2 17 22" xfId="13491"/>
    <cellStyle name="Comma 3 6 3 2 17 3" xfId="13492"/>
    <cellStyle name="Comma 3 6 3 2 17 4" xfId="13493"/>
    <cellStyle name="Comma 3 6 3 2 17 5" xfId="13494"/>
    <cellStyle name="Comma 3 6 3 2 17 6" xfId="13495"/>
    <cellStyle name="Comma 3 6 3 2 17 7" xfId="13496"/>
    <cellStyle name="Comma 3 6 3 2 17 8" xfId="13497"/>
    <cellStyle name="Comma 3 6 3 2 17 9" xfId="13498"/>
    <cellStyle name="Comma 3 6 3 2 18" xfId="13499"/>
    <cellStyle name="Comma 3 6 3 2 18 10" xfId="13500"/>
    <cellStyle name="Comma 3 6 3 2 18 11" xfId="13501"/>
    <cellStyle name="Comma 3 6 3 2 18 12" xfId="13502"/>
    <cellStyle name="Comma 3 6 3 2 18 13" xfId="13503"/>
    <cellStyle name="Comma 3 6 3 2 18 14" xfId="13504"/>
    <cellStyle name="Comma 3 6 3 2 18 15" xfId="13505"/>
    <cellStyle name="Comma 3 6 3 2 18 16" xfId="13506"/>
    <cellStyle name="Comma 3 6 3 2 18 17" xfId="13507"/>
    <cellStyle name="Comma 3 6 3 2 18 18" xfId="13508"/>
    <cellStyle name="Comma 3 6 3 2 18 19" xfId="13509"/>
    <cellStyle name="Comma 3 6 3 2 18 2" xfId="13510"/>
    <cellStyle name="Comma 3 6 3 2 18 20" xfId="13511"/>
    <cellStyle name="Comma 3 6 3 2 18 21" xfId="13512"/>
    <cellStyle name="Comma 3 6 3 2 18 22" xfId="13513"/>
    <cellStyle name="Comma 3 6 3 2 18 3" xfId="13514"/>
    <cellStyle name="Comma 3 6 3 2 18 4" xfId="13515"/>
    <cellStyle name="Comma 3 6 3 2 18 5" xfId="13516"/>
    <cellStyle name="Comma 3 6 3 2 18 6" xfId="13517"/>
    <cellStyle name="Comma 3 6 3 2 18 7" xfId="13518"/>
    <cellStyle name="Comma 3 6 3 2 18 8" xfId="13519"/>
    <cellStyle name="Comma 3 6 3 2 18 9" xfId="13520"/>
    <cellStyle name="Comma 3 6 3 2 19" xfId="13521"/>
    <cellStyle name="Comma 3 6 3 2 19 10" xfId="13522"/>
    <cellStyle name="Comma 3 6 3 2 19 11" xfId="13523"/>
    <cellStyle name="Comma 3 6 3 2 19 12" xfId="13524"/>
    <cellStyle name="Comma 3 6 3 2 19 13" xfId="13525"/>
    <cellStyle name="Comma 3 6 3 2 19 14" xfId="13526"/>
    <cellStyle name="Comma 3 6 3 2 19 15" xfId="13527"/>
    <cellStyle name="Comma 3 6 3 2 19 16" xfId="13528"/>
    <cellStyle name="Comma 3 6 3 2 19 17" xfId="13529"/>
    <cellStyle name="Comma 3 6 3 2 19 18" xfId="13530"/>
    <cellStyle name="Comma 3 6 3 2 19 19" xfId="13531"/>
    <cellStyle name="Comma 3 6 3 2 19 2" xfId="13532"/>
    <cellStyle name="Comma 3 6 3 2 19 20" xfId="13533"/>
    <cellStyle name="Comma 3 6 3 2 19 21" xfId="13534"/>
    <cellStyle name="Comma 3 6 3 2 19 22" xfId="13535"/>
    <cellStyle name="Comma 3 6 3 2 19 3" xfId="13536"/>
    <cellStyle name="Comma 3 6 3 2 19 4" xfId="13537"/>
    <cellStyle name="Comma 3 6 3 2 19 5" xfId="13538"/>
    <cellStyle name="Comma 3 6 3 2 19 6" xfId="13539"/>
    <cellStyle name="Comma 3 6 3 2 19 7" xfId="13540"/>
    <cellStyle name="Comma 3 6 3 2 19 8" xfId="13541"/>
    <cellStyle name="Comma 3 6 3 2 19 9" xfId="13542"/>
    <cellStyle name="Comma 3 6 3 2 2" xfId="13543"/>
    <cellStyle name="Comma 3 6 3 2 20" xfId="13544"/>
    <cellStyle name="Comma 3 6 3 2 21" xfId="13545"/>
    <cellStyle name="Comma 3 6 3 2 22" xfId="13546"/>
    <cellStyle name="Comma 3 6 3 2 23" xfId="13547"/>
    <cellStyle name="Comma 3 6 3 2 24" xfId="13548"/>
    <cellStyle name="Comma 3 6 3 2 25" xfId="13549"/>
    <cellStyle name="Comma 3 6 3 2 26" xfId="13550"/>
    <cellStyle name="Comma 3 6 3 2 27" xfId="13551"/>
    <cellStyle name="Comma 3 6 3 2 28" xfId="13552"/>
    <cellStyle name="Comma 3 6 3 2 29" xfId="13553"/>
    <cellStyle name="Comma 3 6 3 2 3" xfId="13554"/>
    <cellStyle name="Comma 3 6 3 2 30" xfId="13555"/>
    <cellStyle name="Comma 3 6 3 2 31" xfId="13556"/>
    <cellStyle name="Comma 3 6 3 2 32" xfId="13557"/>
    <cellStyle name="Comma 3 6 3 2 33" xfId="13558"/>
    <cellStyle name="Comma 3 6 3 2 34" xfId="13559"/>
    <cellStyle name="Comma 3 6 3 2 35" xfId="13560"/>
    <cellStyle name="Comma 3 6 3 2 36" xfId="13561"/>
    <cellStyle name="Comma 3 6 3 2 37" xfId="13562"/>
    <cellStyle name="Comma 3 6 3 2 38" xfId="13563"/>
    <cellStyle name="Comma 3 6 3 2 39" xfId="13564"/>
    <cellStyle name="Comma 3 6 3 2 4" xfId="13565"/>
    <cellStyle name="Comma 3 6 3 2 40" xfId="13566"/>
    <cellStyle name="Comma 3 6 3 2 5" xfId="13567"/>
    <cellStyle name="Comma 3 6 3 2 6" xfId="13568"/>
    <cellStyle name="Comma 3 6 3 2 7" xfId="13569"/>
    <cellStyle name="Comma 3 6 3 2 8" xfId="13570"/>
    <cellStyle name="Comma 3 6 3 2 9" xfId="13571"/>
    <cellStyle name="Comma 3 6 3 2 9 10" xfId="13572"/>
    <cellStyle name="Comma 3 6 3 2 9 11" xfId="13573"/>
    <cellStyle name="Comma 3 6 3 2 9 12" xfId="13574"/>
    <cellStyle name="Comma 3 6 3 2 9 13" xfId="13575"/>
    <cellStyle name="Comma 3 6 3 2 9 14" xfId="13576"/>
    <cellStyle name="Comma 3 6 3 2 9 15" xfId="13577"/>
    <cellStyle name="Comma 3 6 3 2 9 16" xfId="13578"/>
    <cellStyle name="Comma 3 6 3 2 9 17" xfId="13579"/>
    <cellStyle name="Comma 3 6 3 2 9 18" xfId="13580"/>
    <cellStyle name="Comma 3 6 3 2 9 19" xfId="13581"/>
    <cellStyle name="Comma 3 6 3 2 9 2" xfId="13582"/>
    <cellStyle name="Comma 3 6 3 2 9 20" xfId="13583"/>
    <cellStyle name="Comma 3 6 3 2 9 21" xfId="13584"/>
    <cellStyle name="Comma 3 6 3 2 9 22" xfId="13585"/>
    <cellStyle name="Comma 3 6 3 2 9 3" xfId="13586"/>
    <cellStyle name="Comma 3 6 3 2 9 4" xfId="13587"/>
    <cellStyle name="Comma 3 6 3 2 9 5" xfId="13588"/>
    <cellStyle name="Comma 3 6 3 2 9 6" xfId="13589"/>
    <cellStyle name="Comma 3 6 3 2 9 7" xfId="13590"/>
    <cellStyle name="Comma 3 6 3 2 9 8" xfId="13591"/>
    <cellStyle name="Comma 3 6 3 2 9 9" xfId="13592"/>
    <cellStyle name="Comma 3 6 3 20" xfId="13593"/>
    <cellStyle name="Comma 3 6 3 21" xfId="13594"/>
    <cellStyle name="Comma 3 6 3 22" xfId="13595"/>
    <cellStyle name="Comma 3 6 3 23" xfId="13596"/>
    <cellStyle name="Comma 3 6 3 24" xfId="13597"/>
    <cellStyle name="Comma 3 6 3 25" xfId="13598"/>
    <cellStyle name="Comma 3 6 3 26" xfId="13599"/>
    <cellStyle name="Comma 3 6 3 27" xfId="13600"/>
    <cellStyle name="Comma 3 6 3 28" xfId="13601"/>
    <cellStyle name="Comma 3 6 3 29" xfId="13602"/>
    <cellStyle name="Comma 3 6 3 3" xfId="13603"/>
    <cellStyle name="Comma 3 6 3 30" xfId="13604"/>
    <cellStyle name="Comma 3 6 3 31" xfId="13605"/>
    <cellStyle name="Comma 3 6 3 32" xfId="13606"/>
    <cellStyle name="Comma 3 6 3 33" xfId="13607"/>
    <cellStyle name="Comma 3 6 3 34" xfId="13608"/>
    <cellStyle name="Comma 3 6 3 35" xfId="13609"/>
    <cellStyle name="Comma 3 6 3 36" xfId="13610"/>
    <cellStyle name="Comma 3 6 3 37" xfId="13611"/>
    <cellStyle name="Comma 3 6 3 38" xfId="13612"/>
    <cellStyle name="Comma 3 6 3 39" xfId="13613"/>
    <cellStyle name="Comma 3 6 3 4" xfId="13614"/>
    <cellStyle name="Comma 3 6 3 40" xfId="13615"/>
    <cellStyle name="Comma 3 6 3 5" xfId="13616"/>
    <cellStyle name="Comma 3 6 3 6" xfId="13617"/>
    <cellStyle name="Comma 3 6 3 7" xfId="13618"/>
    <cellStyle name="Comma 3 6 3 8" xfId="13619"/>
    <cellStyle name="Comma 3 6 3 9" xfId="13620"/>
    <cellStyle name="Comma 3 6 30" xfId="13621"/>
    <cellStyle name="Comma 3 6 31" xfId="13622"/>
    <cellStyle name="Comma 3 6 32" xfId="13623"/>
    <cellStyle name="Comma 3 6 33" xfId="13624"/>
    <cellStyle name="Comma 3 6 34" xfId="13625"/>
    <cellStyle name="Comma 3 6 35" xfId="13626"/>
    <cellStyle name="Comma 3 6 36" xfId="13627"/>
    <cellStyle name="Comma 3 6 37" xfId="13628"/>
    <cellStyle name="Comma 3 6 38" xfId="13629"/>
    <cellStyle name="Comma 3 6 39" xfId="13630"/>
    <cellStyle name="Comma 3 6 4" xfId="13631"/>
    <cellStyle name="Comma 3 6 4 10" xfId="13632"/>
    <cellStyle name="Comma 3 6 4 10 10" xfId="13633"/>
    <cellStyle name="Comma 3 6 4 10 11" xfId="13634"/>
    <cellStyle name="Comma 3 6 4 10 12" xfId="13635"/>
    <cellStyle name="Comma 3 6 4 10 13" xfId="13636"/>
    <cellStyle name="Comma 3 6 4 10 14" xfId="13637"/>
    <cellStyle name="Comma 3 6 4 10 15" xfId="13638"/>
    <cellStyle name="Comma 3 6 4 10 16" xfId="13639"/>
    <cellStyle name="Comma 3 6 4 10 17" xfId="13640"/>
    <cellStyle name="Comma 3 6 4 10 18" xfId="13641"/>
    <cellStyle name="Comma 3 6 4 10 19" xfId="13642"/>
    <cellStyle name="Comma 3 6 4 10 2" xfId="13643"/>
    <cellStyle name="Comma 3 6 4 10 20" xfId="13644"/>
    <cellStyle name="Comma 3 6 4 10 21" xfId="13645"/>
    <cellStyle name="Comma 3 6 4 10 22" xfId="13646"/>
    <cellStyle name="Comma 3 6 4 10 3" xfId="13647"/>
    <cellStyle name="Comma 3 6 4 10 4" xfId="13648"/>
    <cellStyle name="Comma 3 6 4 10 5" xfId="13649"/>
    <cellStyle name="Comma 3 6 4 10 6" xfId="13650"/>
    <cellStyle name="Comma 3 6 4 10 7" xfId="13651"/>
    <cellStyle name="Comma 3 6 4 10 8" xfId="13652"/>
    <cellStyle name="Comma 3 6 4 10 9" xfId="13653"/>
    <cellStyle name="Comma 3 6 4 11" xfId="13654"/>
    <cellStyle name="Comma 3 6 4 11 10" xfId="13655"/>
    <cellStyle name="Comma 3 6 4 11 11" xfId="13656"/>
    <cellStyle name="Comma 3 6 4 11 12" xfId="13657"/>
    <cellStyle name="Comma 3 6 4 11 13" xfId="13658"/>
    <cellStyle name="Comma 3 6 4 11 14" xfId="13659"/>
    <cellStyle name="Comma 3 6 4 11 15" xfId="13660"/>
    <cellStyle name="Comma 3 6 4 11 16" xfId="13661"/>
    <cellStyle name="Comma 3 6 4 11 17" xfId="13662"/>
    <cellStyle name="Comma 3 6 4 11 18" xfId="13663"/>
    <cellStyle name="Comma 3 6 4 11 19" xfId="13664"/>
    <cellStyle name="Comma 3 6 4 11 2" xfId="13665"/>
    <cellStyle name="Comma 3 6 4 11 20" xfId="13666"/>
    <cellStyle name="Comma 3 6 4 11 21" xfId="13667"/>
    <cellStyle name="Comma 3 6 4 11 22" xfId="13668"/>
    <cellStyle name="Comma 3 6 4 11 3" xfId="13669"/>
    <cellStyle name="Comma 3 6 4 11 4" xfId="13670"/>
    <cellStyle name="Comma 3 6 4 11 5" xfId="13671"/>
    <cellStyle name="Comma 3 6 4 11 6" xfId="13672"/>
    <cellStyle name="Comma 3 6 4 11 7" xfId="13673"/>
    <cellStyle name="Comma 3 6 4 11 8" xfId="13674"/>
    <cellStyle name="Comma 3 6 4 11 9" xfId="13675"/>
    <cellStyle name="Comma 3 6 4 12" xfId="13676"/>
    <cellStyle name="Comma 3 6 4 12 10" xfId="13677"/>
    <cellStyle name="Comma 3 6 4 12 11" xfId="13678"/>
    <cellStyle name="Comma 3 6 4 12 12" xfId="13679"/>
    <cellStyle name="Comma 3 6 4 12 13" xfId="13680"/>
    <cellStyle name="Comma 3 6 4 12 14" xfId="13681"/>
    <cellStyle name="Comma 3 6 4 12 15" xfId="13682"/>
    <cellStyle name="Comma 3 6 4 12 16" xfId="13683"/>
    <cellStyle name="Comma 3 6 4 12 17" xfId="13684"/>
    <cellStyle name="Comma 3 6 4 12 18" xfId="13685"/>
    <cellStyle name="Comma 3 6 4 12 19" xfId="13686"/>
    <cellStyle name="Comma 3 6 4 12 2" xfId="13687"/>
    <cellStyle name="Comma 3 6 4 12 20" xfId="13688"/>
    <cellStyle name="Comma 3 6 4 12 21" xfId="13689"/>
    <cellStyle name="Comma 3 6 4 12 22" xfId="13690"/>
    <cellStyle name="Comma 3 6 4 12 3" xfId="13691"/>
    <cellStyle name="Comma 3 6 4 12 4" xfId="13692"/>
    <cellStyle name="Comma 3 6 4 12 5" xfId="13693"/>
    <cellStyle name="Comma 3 6 4 12 6" xfId="13694"/>
    <cellStyle name="Comma 3 6 4 12 7" xfId="13695"/>
    <cellStyle name="Comma 3 6 4 12 8" xfId="13696"/>
    <cellStyle name="Comma 3 6 4 12 9" xfId="13697"/>
    <cellStyle name="Comma 3 6 4 13" xfId="13698"/>
    <cellStyle name="Comma 3 6 4 14" xfId="13699"/>
    <cellStyle name="Comma 3 6 4 15" xfId="13700"/>
    <cellStyle name="Comma 3 6 4 16" xfId="13701"/>
    <cellStyle name="Comma 3 6 4 17" xfId="13702"/>
    <cellStyle name="Comma 3 6 4 18" xfId="13703"/>
    <cellStyle name="Comma 3 6 4 19" xfId="13704"/>
    <cellStyle name="Comma 3 6 4 2" xfId="13705"/>
    <cellStyle name="Comma 3 6 4 2 10" xfId="13706"/>
    <cellStyle name="Comma 3 6 4 2 11" xfId="13707"/>
    <cellStyle name="Comma 3 6 4 2 12" xfId="13708"/>
    <cellStyle name="Comma 3 6 4 2 13" xfId="13709"/>
    <cellStyle name="Comma 3 6 4 2 14" xfId="13710"/>
    <cellStyle name="Comma 3 6 4 2 15" xfId="13711"/>
    <cellStyle name="Comma 3 6 4 2 16" xfId="13712"/>
    <cellStyle name="Comma 3 6 4 2 17" xfId="13713"/>
    <cellStyle name="Comma 3 6 4 2 18" xfId="13714"/>
    <cellStyle name="Comma 3 6 4 2 19" xfId="13715"/>
    <cellStyle name="Comma 3 6 4 2 2" xfId="13716"/>
    <cellStyle name="Comma 3 6 4 2 20" xfId="13717"/>
    <cellStyle name="Comma 3 6 4 2 21" xfId="13718"/>
    <cellStyle name="Comma 3 6 4 2 22" xfId="13719"/>
    <cellStyle name="Comma 3 6 4 2 3" xfId="13720"/>
    <cellStyle name="Comma 3 6 4 2 4" xfId="13721"/>
    <cellStyle name="Comma 3 6 4 2 5" xfId="13722"/>
    <cellStyle name="Comma 3 6 4 2 6" xfId="13723"/>
    <cellStyle name="Comma 3 6 4 2 7" xfId="13724"/>
    <cellStyle name="Comma 3 6 4 2 8" xfId="13725"/>
    <cellStyle name="Comma 3 6 4 2 9" xfId="13726"/>
    <cellStyle name="Comma 3 6 4 20" xfId="13727"/>
    <cellStyle name="Comma 3 6 4 21" xfId="13728"/>
    <cellStyle name="Comma 3 6 4 22" xfId="13729"/>
    <cellStyle name="Comma 3 6 4 23" xfId="13730"/>
    <cellStyle name="Comma 3 6 4 24" xfId="13731"/>
    <cellStyle name="Comma 3 6 4 25" xfId="13732"/>
    <cellStyle name="Comma 3 6 4 26" xfId="13733"/>
    <cellStyle name="Comma 3 6 4 27" xfId="13734"/>
    <cellStyle name="Comma 3 6 4 28" xfId="13735"/>
    <cellStyle name="Comma 3 6 4 29" xfId="13736"/>
    <cellStyle name="Comma 3 6 4 3" xfId="13737"/>
    <cellStyle name="Comma 3 6 4 3 10" xfId="13738"/>
    <cellStyle name="Comma 3 6 4 3 11" xfId="13739"/>
    <cellStyle name="Comma 3 6 4 3 12" xfId="13740"/>
    <cellStyle name="Comma 3 6 4 3 13" xfId="13741"/>
    <cellStyle name="Comma 3 6 4 3 14" xfId="13742"/>
    <cellStyle name="Comma 3 6 4 3 15" xfId="13743"/>
    <cellStyle name="Comma 3 6 4 3 16" xfId="13744"/>
    <cellStyle name="Comma 3 6 4 3 17" xfId="13745"/>
    <cellStyle name="Comma 3 6 4 3 18" xfId="13746"/>
    <cellStyle name="Comma 3 6 4 3 19" xfId="13747"/>
    <cellStyle name="Comma 3 6 4 3 2" xfId="13748"/>
    <cellStyle name="Comma 3 6 4 3 20" xfId="13749"/>
    <cellStyle name="Comma 3 6 4 3 21" xfId="13750"/>
    <cellStyle name="Comma 3 6 4 3 22" xfId="13751"/>
    <cellStyle name="Comma 3 6 4 3 3" xfId="13752"/>
    <cellStyle name="Comma 3 6 4 3 4" xfId="13753"/>
    <cellStyle name="Comma 3 6 4 3 5" xfId="13754"/>
    <cellStyle name="Comma 3 6 4 3 6" xfId="13755"/>
    <cellStyle name="Comma 3 6 4 3 7" xfId="13756"/>
    <cellStyle name="Comma 3 6 4 3 8" xfId="13757"/>
    <cellStyle name="Comma 3 6 4 3 9" xfId="13758"/>
    <cellStyle name="Comma 3 6 4 30" xfId="13759"/>
    <cellStyle name="Comma 3 6 4 31" xfId="13760"/>
    <cellStyle name="Comma 3 6 4 32" xfId="13761"/>
    <cellStyle name="Comma 3 6 4 33" xfId="13762"/>
    <cellStyle name="Comma 3 6 4 4" xfId="13763"/>
    <cellStyle name="Comma 3 6 4 4 10" xfId="13764"/>
    <cellStyle name="Comma 3 6 4 4 11" xfId="13765"/>
    <cellStyle name="Comma 3 6 4 4 12" xfId="13766"/>
    <cellStyle name="Comma 3 6 4 4 13" xfId="13767"/>
    <cellStyle name="Comma 3 6 4 4 14" xfId="13768"/>
    <cellStyle name="Comma 3 6 4 4 15" xfId="13769"/>
    <cellStyle name="Comma 3 6 4 4 16" xfId="13770"/>
    <cellStyle name="Comma 3 6 4 4 17" xfId="13771"/>
    <cellStyle name="Comma 3 6 4 4 18" xfId="13772"/>
    <cellStyle name="Comma 3 6 4 4 19" xfId="13773"/>
    <cellStyle name="Comma 3 6 4 4 2" xfId="13774"/>
    <cellStyle name="Comma 3 6 4 4 20" xfId="13775"/>
    <cellStyle name="Comma 3 6 4 4 21" xfId="13776"/>
    <cellStyle name="Comma 3 6 4 4 22" xfId="13777"/>
    <cellStyle name="Comma 3 6 4 4 3" xfId="13778"/>
    <cellStyle name="Comma 3 6 4 4 4" xfId="13779"/>
    <cellStyle name="Comma 3 6 4 4 5" xfId="13780"/>
    <cellStyle name="Comma 3 6 4 4 6" xfId="13781"/>
    <cellStyle name="Comma 3 6 4 4 7" xfId="13782"/>
    <cellStyle name="Comma 3 6 4 4 8" xfId="13783"/>
    <cellStyle name="Comma 3 6 4 4 9" xfId="13784"/>
    <cellStyle name="Comma 3 6 4 5" xfId="13785"/>
    <cellStyle name="Comma 3 6 4 5 10" xfId="13786"/>
    <cellStyle name="Comma 3 6 4 5 11" xfId="13787"/>
    <cellStyle name="Comma 3 6 4 5 12" xfId="13788"/>
    <cellStyle name="Comma 3 6 4 5 13" xfId="13789"/>
    <cellStyle name="Comma 3 6 4 5 14" xfId="13790"/>
    <cellStyle name="Comma 3 6 4 5 15" xfId="13791"/>
    <cellStyle name="Comma 3 6 4 5 16" xfId="13792"/>
    <cellStyle name="Comma 3 6 4 5 17" xfId="13793"/>
    <cellStyle name="Comma 3 6 4 5 18" xfId="13794"/>
    <cellStyle name="Comma 3 6 4 5 19" xfId="13795"/>
    <cellStyle name="Comma 3 6 4 5 2" xfId="13796"/>
    <cellStyle name="Comma 3 6 4 5 20" xfId="13797"/>
    <cellStyle name="Comma 3 6 4 5 21" xfId="13798"/>
    <cellStyle name="Comma 3 6 4 5 22" xfId="13799"/>
    <cellStyle name="Comma 3 6 4 5 3" xfId="13800"/>
    <cellStyle name="Comma 3 6 4 5 4" xfId="13801"/>
    <cellStyle name="Comma 3 6 4 5 5" xfId="13802"/>
    <cellStyle name="Comma 3 6 4 5 6" xfId="13803"/>
    <cellStyle name="Comma 3 6 4 5 7" xfId="13804"/>
    <cellStyle name="Comma 3 6 4 5 8" xfId="13805"/>
    <cellStyle name="Comma 3 6 4 5 9" xfId="13806"/>
    <cellStyle name="Comma 3 6 4 6" xfId="13807"/>
    <cellStyle name="Comma 3 6 4 6 10" xfId="13808"/>
    <cellStyle name="Comma 3 6 4 6 11" xfId="13809"/>
    <cellStyle name="Comma 3 6 4 6 12" xfId="13810"/>
    <cellStyle name="Comma 3 6 4 6 13" xfId="13811"/>
    <cellStyle name="Comma 3 6 4 6 14" xfId="13812"/>
    <cellStyle name="Comma 3 6 4 6 15" xfId="13813"/>
    <cellStyle name="Comma 3 6 4 6 16" xfId="13814"/>
    <cellStyle name="Comma 3 6 4 6 17" xfId="13815"/>
    <cellStyle name="Comma 3 6 4 6 18" xfId="13816"/>
    <cellStyle name="Comma 3 6 4 6 19" xfId="13817"/>
    <cellStyle name="Comma 3 6 4 6 2" xfId="13818"/>
    <cellStyle name="Comma 3 6 4 6 20" xfId="13819"/>
    <cellStyle name="Comma 3 6 4 6 21" xfId="13820"/>
    <cellStyle name="Comma 3 6 4 6 22" xfId="13821"/>
    <cellStyle name="Comma 3 6 4 6 3" xfId="13822"/>
    <cellStyle name="Comma 3 6 4 6 4" xfId="13823"/>
    <cellStyle name="Comma 3 6 4 6 5" xfId="13824"/>
    <cellStyle name="Comma 3 6 4 6 6" xfId="13825"/>
    <cellStyle name="Comma 3 6 4 6 7" xfId="13826"/>
    <cellStyle name="Comma 3 6 4 6 8" xfId="13827"/>
    <cellStyle name="Comma 3 6 4 6 9" xfId="13828"/>
    <cellStyle name="Comma 3 6 4 7" xfId="13829"/>
    <cellStyle name="Comma 3 6 4 7 10" xfId="13830"/>
    <cellStyle name="Comma 3 6 4 7 11" xfId="13831"/>
    <cellStyle name="Comma 3 6 4 7 12" xfId="13832"/>
    <cellStyle name="Comma 3 6 4 7 13" xfId="13833"/>
    <cellStyle name="Comma 3 6 4 7 14" xfId="13834"/>
    <cellStyle name="Comma 3 6 4 7 15" xfId="13835"/>
    <cellStyle name="Comma 3 6 4 7 16" xfId="13836"/>
    <cellStyle name="Comma 3 6 4 7 17" xfId="13837"/>
    <cellStyle name="Comma 3 6 4 7 18" xfId="13838"/>
    <cellStyle name="Comma 3 6 4 7 19" xfId="13839"/>
    <cellStyle name="Comma 3 6 4 7 2" xfId="13840"/>
    <cellStyle name="Comma 3 6 4 7 20" xfId="13841"/>
    <cellStyle name="Comma 3 6 4 7 21" xfId="13842"/>
    <cellStyle name="Comma 3 6 4 7 22" xfId="13843"/>
    <cellStyle name="Comma 3 6 4 7 3" xfId="13844"/>
    <cellStyle name="Comma 3 6 4 7 4" xfId="13845"/>
    <cellStyle name="Comma 3 6 4 7 5" xfId="13846"/>
    <cellStyle name="Comma 3 6 4 7 6" xfId="13847"/>
    <cellStyle name="Comma 3 6 4 7 7" xfId="13848"/>
    <cellStyle name="Comma 3 6 4 7 8" xfId="13849"/>
    <cellStyle name="Comma 3 6 4 7 9" xfId="13850"/>
    <cellStyle name="Comma 3 6 4 8" xfId="13851"/>
    <cellStyle name="Comma 3 6 4 8 10" xfId="13852"/>
    <cellStyle name="Comma 3 6 4 8 11" xfId="13853"/>
    <cellStyle name="Comma 3 6 4 8 12" xfId="13854"/>
    <cellStyle name="Comma 3 6 4 8 13" xfId="13855"/>
    <cellStyle name="Comma 3 6 4 8 14" xfId="13856"/>
    <cellStyle name="Comma 3 6 4 8 15" xfId="13857"/>
    <cellStyle name="Comma 3 6 4 8 16" xfId="13858"/>
    <cellStyle name="Comma 3 6 4 8 17" xfId="13859"/>
    <cellStyle name="Comma 3 6 4 8 18" xfId="13860"/>
    <cellStyle name="Comma 3 6 4 8 19" xfId="13861"/>
    <cellStyle name="Comma 3 6 4 8 2" xfId="13862"/>
    <cellStyle name="Comma 3 6 4 8 20" xfId="13863"/>
    <cellStyle name="Comma 3 6 4 8 21" xfId="13864"/>
    <cellStyle name="Comma 3 6 4 8 22" xfId="13865"/>
    <cellStyle name="Comma 3 6 4 8 3" xfId="13866"/>
    <cellStyle name="Comma 3 6 4 8 4" xfId="13867"/>
    <cellStyle name="Comma 3 6 4 8 5" xfId="13868"/>
    <cellStyle name="Comma 3 6 4 8 6" xfId="13869"/>
    <cellStyle name="Comma 3 6 4 8 7" xfId="13870"/>
    <cellStyle name="Comma 3 6 4 8 8" xfId="13871"/>
    <cellStyle name="Comma 3 6 4 8 9" xfId="13872"/>
    <cellStyle name="Comma 3 6 4 9" xfId="13873"/>
    <cellStyle name="Comma 3 6 4 9 10" xfId="13874"/>
    <cellStyle name="Comma 3 6 4 9 11" xfId="13875"/>
    <cellStyle name="Comma 3 6 4 9 12" xfId="13876"/>
    <cellStyle name="Comma 3 6 4 9 13" xfId="13877"/>
    <cellStyle name="Comma 3 6 4 9 14" xfId="13878"/>
    <cellStyle name="Comma 3 6 4 9 15" xfId="13879"/>
    <cellStyle name="Comma 3 6 4 9 16" xfId="13880"/>
    <cellStyle name="Comma 3 6 4 9 17" xfId="13881"/>
    <cellStyle name="Comma 3 6 4 9 18" xfId="13882"/>
    <cellStyle name="Comma 3 6 4 9 19" xfId="13883"/>
    <cellStyle name="Comma 3 6 4 9 2" xfId="13884"/>
    <cellStyle name="Comma 3 6 4 9 20" xfId="13885"/>
    <cellStyle name="Comma 3 6 4 9 21" xfId="13886"/>
    <cellStyle name="Comma 3 6 4 9 22" xfId="13887"/>
    <cellStyle name="Comma 3 6 4 9 3" xfId="13888"/>
    <cellStyle name="Comma 3 6 4 9 4" xfId="13889"/>
    <cellStyle name="Comma 3 6 4 9 5" xfId="13890"/>
    <cellStyle name="Comma 3 6 4 9 6" xfId="13891"/>
    <cellStyle name="Comma 3 6 4 9 7" xfId="13892"/>
    <cellStyle name="Comma 3 6 4 9 8" xfId="13893"/>
    <cellStyle name="Comma 3 6 4 9 9" xfId="13894"/>
    <cellStyle name="Comma 3 6 40" xfId="13895"/>
    <cellStyle name="Comma 3 6 41" xfId="13896"/>
    <cellStyle name="Comma 3 6 42" xfId="13897"/>
    <cellStyle name="Comma 3 6 43" xfId="13898"/>
    <cellStyle name="Comma 3 6 44" xfId="13899"/>
    <cellStyle name="Comma 3 6 45" xfId="13900"/>
    <cellStyle name="Comma 3 6 5" xfId="13901"/>
    <cellStyle name="Comma 3 6 5 10" xfId="13902"/>
    <cellStyle name="Comma 3 6 5 10 10" xfId="13903"/>
    <cellStyle name="Comma 3 6 5 10 11" xfId="13904"/>
    <cellStyle name="Comma 3 6 5 10 12" xfId="13905"/>
    <cellStyle name="Comma 3 6 5 10 13" xfId="13906"/>
    <cellStyle name="Comma 3 6 5 10 14" xfId="13907"/>
    <cellStyle name="Comma 3 6 5 10 15" xfId="13908"/>
    <cellStyle name="Comma 3 6 5 10 16" xfId="13909"/>
    <cellStyle name="Comma 3 6 5 10 17" xfId="13910"/>
    <cellStyle name="Comma 3 6 5 10 18" xfId="13911"/>
    <cellStyle name="Comma 3 6 5 10 19" xfId="13912"/>
    <cellStyle name="Comma 3 6 5 10 2" xfId="13913"/>
    <cellStyle name="Comma 3 6 5 10 20" xfId="13914"/>
    <cellStyle name="Comma 3 6 5 10 21" xfId="13915"/>
    <cellStyle name="Comma 3 6 5 10 22" xfId="13916"/>
    <cellStyle name="Comma 3 6 5 10 3" xfId="13917"/>
    <cellStyle name="Comma 3 6 5 10 4" xfId="13918"/>
    <cellStyle name="Comma 3 6 5 10 5" xfId="13919"/>
    <cellStyle name="Comma 3 6 5 10 6" xfId="13920"/>
    <cellStyle name="Comma 3 6 5 10 7" xfId="13921"/>
    <cellStyle name="Comma 3 6 5 10 8" xfId="13922"/>
    <cellStyle name="Comma 3 6 5 10 9" xfId="13923"/>
    <cellStyle name="Comma 3 6 5 11" xfId="13924"/>
    <cellStyle name="Comma 3 6 5 11 10" xfId="13925"/>
    <cellStyle name="Comma 3 6 5 11 11" xfId="13926"/>
    <cellStyle name="Comma 3 6 5 11 12" xfId="13927"/>
    <cellStyle name="Comma 3 6 5 11 13" xfId="13928"/>
    <cellStyle name="Comma 3 6 5 11 14" xfId="13929"/>
    <cellStyle name="Comma 3 6 5 11 15" xfId="13930"/>
    <cellStyle name="Comma 3 6 5 11 16" xfId="13931"/>
    <cellStyle name="Comma 3 6 5 11 17" xfId="13932"/>
    <cellStyle name="Comma 3 6 5 11 18" xfId="13933"/>
    <cellStyle name="Comma 3 6 5 11 19" xfId="13934"/>
    <cellStyle name="Comma 3 6 5 11 2" xfId="13935"/>
    <cellStyle name="Comma 3 6 5 11 20" xfId="13936"/>
    <cellStyle name="Comma 3 6 5 11 21" xfId="13937"/>
    <cellStyle name="Comma 3 6 5 11 22" xfId="13938"/>
    <cellStyle name="Comma 3 6 5 11 3" xfId="13939"/>
    <cellStyle name="Comma 3 6 5 11 4" xfId="13940"/>
    <cellStyle name="Comma 3 6 5 11 5" xfId="13941"/>
    <cellStyle name="Comma 3 6 5 11 6" xfId="13942"/>
    <cellStyle name="Comma 3 6 5 11 7" xfId="13943"/>
    <cellStyle name="Comma 3 6 5 11 8" xfId="13944"/>
    <cellStyle name="Comma 3 6 5 11 9" xfId="13945"/>
    <cellStyle name="Comma 3 6 5 12" xfId="13946"/>
    <cellStyle name="Comma 3 6 5 12 10" xfId="13947"/>
    <cellStyle name="Comma 3 6 5 12 11" xfId="13948"/>
    <cellStyle name="Comma 3 6 5 12 12" xfId="13949"/>
    <cellStyle name="Comma 3 6 5 12 13" xfId="13950"/>
    <cellStyle name="Comma 3 6 5 12 14" xfId="13951"/>
    <cellStyle name="Comma 3 6 5 12 15" xfId="13952"/>
    <cellStyle name="Comma 3 6 5 12 16" xfId="13953"/>
    <cellStyle name="Comma 3 6 5 12 17" xfId="13954"/>
    <cellStyle name="Comma 3 6 5 12 18" xfId="13955"/>
    <cellStyle name="Comma 3 6 5 12 19" xfId="13956"/>
    <cellStyle name="Comma 3 6 5 12 2" xfId="13957"/>
    <cellStyle name="Comma 3 6 5 12 20" xfId="13958"/>
    <cellStyle name="Comma 3 6 5 12 21" xfId="13959"/>
    <cellStyle name="Comma 3 6 5 12 22" xfId="13960"/>
    <cellStyle name="Comma 3 6 5 12 3" xfId="13961"/>
    <cellStyle name="Comma 3 6 5 12 4" xfId="13962"/>
    <cellStyle name="Comma 3 6 5 12 5" xfId="13963"/>
    <cellStyle name="Comma 3 6 5 12 6" xfId="13964"/>
    <cellStyle name="Comma 3 6 5 12 7" xfId="13965"/>
    <cellStyle name="Comma 3 6 5 12 8" xfId="13966"/>
    <cellStyle name="Comma 3 6 5 12 9" xfId="13967"/>
    <cellStyle name="Comma 3 6 5 13" xfId="13968"/>
    <cellStyle name="Comma 3 6 5 14" xfId="13969"/>
    <cellStyle name="Comma 3 6 5 15" xfId="13970"/>
    <cellStyle name="Comma 3 6 5 16" xfId="13971"/>
    <cellStyle name="Comma 3 6 5 17" xfId="13972"/>
    <cellStyle name="Comma 3 6 5 18" xfId="13973"/>
    <cellStyle name="Comma 3 6 5 19" xfId="13974"/>
    <cellStyle name="Comma 3 6 5 2" xfId="13975"/>
    <cellStyle name="Comma 3 6 5 2 10" xfId="13976"/>
    <cellStyle name="Comma 3 6 5 2 11" xfId="13977"/>
    <cellStyle name="Comma 3 6 5 2 12" xfId="13978"/>
    <cellStyle name="Comma 3 6 5 2 13" xfId="13979"/>
    <cellStyle name="Comma 3 6 5 2 14" xfId="13980"/>
    <cellStyle name="Comma 3 6 5 2 15" xfId="13981"/>
    <cellStyle name="Comma 3 6 5 2 16" xfId="13982"/>
    <cellStyle name="Comma 3 6 5 2 17" xfId="13983"/>
    <cellStyle name="Comma 3 6 5 2 18" xfId="13984"/>
    <cellStyle name="Comma 3 6 5 2 19" xfId="13985"/>
    <cellStyle name="Comma 3 6 5 2 2" xfId="13986"/>
    <cellStyle name="Comma 3 6 5 2 20" xfId="13987"/>
    <cellStyle name="Comma 3 6 5 2 21" xfId="13988"/>
    <cellStyle name="Comma 3 6 5 2 22" xfId="13989"/>
    <cellStyle name="Comma 3 6 5 2 3" xfId="13990"/>
    <cellStyle name="Comma 3 6 5 2 4" xfId="13991"/>
    <cellStyle name="Comma 3 6 5 2 5" xfId="13992"/>
    <cellStyle name="Comma 3 6 5 2 6" xfId="13993"/>
    <cellStyle name="Comma 3 6 5 2 7" xfId="13994"/>
    <cellStyle name="Comma 3 6 5 2 8" xfId="13995"/>
    <cellStyle name="Comma 3 6 5 2 9" xfId="13996"/>
    <cellStyle name="Comma 3 6 5 20" xfId="13997"/>
    <cellStyle name="Comma 3 6 5 21" xfId="13998"/>
    <cellStyle name="Comma 3 6 5 22" xfId="13999"/>
    <cellStyle name="Comma 3 6 5 23" xfId="14000"/>
    <cellStyle name="Comma 3 6 5 24" xfId="14001"/>
    <cellStyle name="Comma 3 6 5 25" xfId="14002"/>
    <cellStyle name="Comma 3 6 5 26" xfId="14003"/>
    <cellStyle name="Comma 3 6 5 27" xfId="14004"/>
    <cellStyle name="Comma 3 6 5 28" xfId="14005"/>
    <cellStyle name="Comma 3 6 5 29" xfId="14006"/>
    <cellStyle name="Comma 3 6 5 3" xfId="14007"/>
    <cellStyle name="Comma 3 6 5 3 10" xfId="14008"/>
    <cellStyle name="Comma 3 6 5 3 11" xfId="14009"/>
    <cellStyle name="Comma 3 6 5 3 12" xfId="14010"/>
    <cellStyle name="Comma 3 6 5 3 13" xfId="14011"/>
    <cellStyle name="Comma 3 6 5 3 14" xfId="14012"/>
    <cellStyle name="Comma 3 6 5 3 15" xfId="14013"/>
    <cellStyle name="Comma 3 6 5 3 16" xfId="14014"/>
    <cellStyle name="Comma 3 6 5 3 17" xfId="14015"/>
    <cellStyle name="Comma 3 6 5 3 18" xfId="14016"/>
    <cellStyle name="Comma 3 6 5 3 19" xfId="14017"/>
    <cellStyle name="Comma 3 6 5 3 2" xfId="14018"/>
    <cellStyle name="Comma 3 6 5 3 20" xfId="14019"/>
    <cellStyle name="Comma 3 6 5 3 21" xfId="14020"/>
    <cellStyle name="Comma 3 6 5 3 22" xfId="14021"/>
    <cellStyle name="Comma 3 6 5 3 3" xfId="14022"/>
    <cellStyle name="Comma 3 6 5 3 4" xfId="14023"/>
    <cellStyle name="Comma 3 6 5 3 5" xfId="14024"/>
    <cellStyle name="Comma 3 6 5 3 6" xfId="14025"/>
    <cellStyle name="Comma 3 6 5 3 7" xfId="14026"/>
    <cellStyle name="Comma 3 6 5 3 8" xfId="14027"/>
    <cellStyle name="Comma 3 6 5 3 9" xfId="14028"/>
    <cellStyle name="Comma 3 6 5 30" xfId="14029"/>
    <cellStyle name="Comma 3 6 5 31" xfId="14030"/>
    <cellStyle name="Comma 3 6 5 32" xfId="14031"/>
    <cellStyle name="Comma 3 6 5 33" xfId="14032"/>
    <cellStyle name="Comma 3 6 5 4" xfId="14033"/>
    <cellStyle name="Comma 3 6 5 4 10" xfId="14034"/>
    <cellStyle name="Comma 3 6 5 4 11" xfId="14035"/>
    <cellStyle name="Comma 3 6 5 4 12" xfId="14036"/>
    <cellStyle name="Comma 3 6 5 4 13" xfId="14037"/>
    <cellStyle name="Comma 3 6 5 4 14" xfId="14038"/>
    <cellStyle name="Comma 3 6 5 4 15" xfId="14039"/>
    <cellStyle name="Comma 3 6 5 4 16" xfId="14040"/>
    <cellStyle name="Comma 3 6 5 4 17" xfId="14041"/>
    <cellStyle name="Comma 3 6 5 4 18" xfId="14042"/>
    <cellStyle name="Comma 3 6 5 4 19" xfId="14043"/>
    <cellStyle name="Comma 3 6 5 4 2" xfId="14044"/>
    <cellStyle name="Comma 3 6 5 4 20" xfId="14045"/>
    <cellStyle name="Comma 3 6 5 4 21" xfId="14046"/>
    <cellStyle name="Comma 3 6 5 4 22" xfId="14047"/>
    <cellStyle name="Comma 3 6 5 4 3" xfId="14048"/>
    <cellStyle name="Comma 3 6 5 4 4" xfId="14049"/>
    <cellStyle name="Comma 3 6 5 4 5" xfId="14050"/>
    <cellStyle name="Comma 3 6 5 4 6" xfId="14051"/>
    <cellStyle name="Comma 3 6 5 4 7" xfId="14052"/>
    <cellStyle name="Comma 3 6 5 4 8" xfId="14053"/>
    <cellStyle name="Comma 3 6 5 4 9" xfId="14054"/>
    <cellStyle name="Comma 3 6 5 5" xfId="14055"/>
    <cellStyle name="Comma 3 6 5 5 10" xfId="14056"/>
    <cellStyle name="Comma 3 6 5 5 11" xfId="14057"/>
    <cellStyle name="Comma 3 6 5 5 12" xfId="14058"/>
    <cellStyle name="Comma 3 6 5 5 13" xfId="14059"/>
    <cellStyle name="Comma 3 6 5 5 14" xfId="14060"/>
    <cellStyle name="Comma 3 6 5 5 15" xfId="14061"/>
    <cellStyle name="Comma 3 6 5 5 16" xfId="14062"/>
    <cellStyle name="Comma 3 6 5 5 17" xfId="14063"/>
    <cellStyle name="Comma 3 6 5 5 18" xfId="14064"/>
    <cellStyle name="Comma 3 6 5 5 19" xfId="14065"/>
    <cellStyle name="Comma 3 6 5 5 2" xfId="14066"/>
    <cellStyle name="Comma 3 6 5 5 20" xfId="14067"/>
    <cellStyle name="Comma 3 6 5 5 21" xfId="14068"/>
    <cellStyle name="Comma 3 6 5 5 22" xfId="14069"/>
    <cellStyle name="Comma 3 6 5 5 3" xfId="14070"/>
    <cellStyle name="Comma 3 6 5 5 4" xfId="14071"/>
    <cellStyle name="Comma 3 6 5 5 5" xfId="14072"/>
    <cellStyle name="Comma 3 6 5 5 6" xfId="14073"/>
    <cellStyle name="Comma 3 6 5 5 7" xfId="14074"/>
    <cellStyle name="Comma 3 6 5 5 8" xfId="14075"/>
    <cellStyle name="Comma 3 6 5 5 9" xfId="14076"/>
    <cellStyle name="Comma 3 6 5 6" xfId="14077"/>
    <cellStyle name="Comma 3 6 5 6 10" xfId="14078"/>
    <cellStyle name="Comma 3 6 5 6 11" xfId="14079"/>
    <cellStyle name="Comma 3 6 5 6 12" xfId="14080"/>
    <cellStyle name="Comma 3 6 5 6 13" xfId="14081"/>
    <cellStyle name="Comma 3 6 5 6 14" xfId="14082"/>
    <cellStyle name="Comma 3 6 5 6 15" xfId="14083"/>
    <cellStyle name="Comma 3 6 5 6 16" xfId="14084"/>
    <cellStyle name="Comma 3 6 5 6 17" xfId="14085"/>
    <cellStyle name="Comma 3 6 5 6 18" xfId="14086"/>
    <cellStyle name="Comma 3 6 5 6 19" xfId="14087"/>
    <cellStyle name="Comma 3 6 5 6 2" xfId="14088"/>
    <cellStyle name="Comma 3 6 5 6 20" xfId="14089"/>
    <cellStyle name="Comma 3 6 5 6 21" xfId="14090"/>
    <cellStyle name="Comma 3 6 5 6 22" xfId="14091"/>
    <cellStyle name="Comma 3 6 5 6 3" xfId="14092"/>
    <cellStyle name="Comma 3 6 5 6 4" xfId="14093"/>
    <cellStyle name="Comma 3 6 5 6 5" xfId="14094"/>
    <cellStyle name="Comma 3 6 5 6 6" xfId="14095"/>
    <cellStyle name="Comma 3 6 5 6 7" xfId="14096"/>
    <cellStyle name="Comma 3 6 5 6 8" xfId="14097"/>
    <cellStyle name="Comma 3 6 5 6 9" xfId="14098"/>
    <cellStyle name="Comma 3 6 5 7" xfId="14099"/>
    <cellStyle name="Comma 3 6 5 7 10" xfId="14100"/>
    <cellStyle name="Comma 3 6 5 7 11" xfId="14101"/>
    <cellStyle name="Comma 3 6 5 7 12" xfId="14102"/>
    <cellStyle name="Comma 3 6 5 7 13" xfId="14103"/>
    <cellStyle name="Comma 3 6 5 7 14" xfId="14104"/>
    <cellStyle name="Comma 3 6 5 7 15" xfId="14105"/>
    <cellStyle name="Comma 3 6 5 7 16" xfId="14106"/>
    <cellStyle name="Comma 3 6 5 7 17" xfId="14107"/>
    <cellStyle name="Comma 3 6 5 7 18" xfId="14108"/>
    <cellStyle name="Comma 3 6 5 7 19" xfId="14109"/>
    <cellStyle name="Comma 3 6 5 7 2" xfId="14110"/>
    <cellStyle name="Comma 3 6 5 7 20" xfId="14111"/>
    <cellStyle name="Comma 3 6 5 7 21" xfId="14112"/>
    <cellStyle name="Comma 3 6 5 7 22" xfId="14113"/>
    <cellStyle name="Comma 3 6 5 7 3" xfId="14114"/>
    <cellStyle name="Comma 3 6 5 7 4" xfId="14115"/>
    <cellStyle name="Comma 3 6 5 7 5" xfId="14116"/>
    <cellStyle name="Comma 3 6 5 7 6" xfId="14117"/>
    <cellStyle name="Comma 3 6 5 7 7" xfId="14118"/>
    <cellStyle name="Comma 3 6 5 7 8" xfId="14119"/>
    <cellStyle name="Comma 3 6 5 7 9" xfId="14120"/>
    <cellStyle name="Comma 3 6 5 8" xfId="14121"/>
    <cellStyle name="Comma 3 6 5 8 10" xfId="14122"/>
    <cellStyle name="Comma 3 6 5 8 11" xfId="14123"/>
    <cellStyle name="Comma 3 6 5 8 12" xfId="14124"/>
    <cellStyle name="Comma 3 6 5 8 13" xfId="14125"/>
    <cellStyle name="Comma 3 6 5 8 14" xfId="14126"/>
    <cellStyle name="Comma 3 6 5 8 15" xfId="14127"/>
    <cellStyle name="Comma 3 6 5 8 16" xfId="14128"/>
    <cellStyle name="Comma 3 6 5 8 17" xfId="14129"/>
    <cellStyle name="Comma 3 6 5 8 18" xfId="14130"/>
    <cellStyle name="Comma 3 6 5 8 19" xfId="14131"/>
    <cellStyle name="Comma 3 6 5 8 2" xfId="14132"/>
    <cellStyle name="Comma 3 6 5 8 20" xfId="14133"/>
    <cellStyle name="Comma 3 6 5 8 21" xfId="14134"/>
    <cellStyle name="Comma 3 6 5 8 22" xfId="14135"/>
    <cellStyle name="Comma 3 6 5 8 3" xfId="14136"/>
    <cellStyle name="Comma 3 6 5 8 4" xfId="14137"/>
    <cellStyle name="Comma 3 6 5 8 5" xfId="14138"/>
    <cellStyle name="Comma 3 6 5 8 6" xfId="14139"/>
    <cellStyle name="Comma 3 6 5 8 7" xfId="14140"/>
    <cellStyle name="Comma 3 6 5 8 8" xfId="14141"/>
    <cellStyle name="Comma 3 6 5 8 9" xfId="14142"/>
    <cellStyle name="Comma 3 6 5 9" xfId="14143"/>
    <cellStyle name="Comma 3 6 5 9 10" xfId="14144"/>
    <cellStyle name="Comma 3 6 5 9 11" xfId="14145"/>
    <cellStyle name="Comma 3 6 5 9 12" xfId="14146"/>
    <cellStyle name="Comma 3 6 5 9 13" xfId="14147"/>
    <cellStyle name="Comma 3 6 5 9 14" xfId="14148"/>
    <cellStyle name="Comma 3 6 5 9 15" xfId="14149"/>
    <cellStyle name="Comma 3 6 5 9 16" xfId="14150"/>
    <cellStyle name="Comma 3 6 5 9 17" xfId="14151"/>
    <cellStyle name="Comma 3 6 5 9 18" xfId="14152"/>
    <cellStyle name="Comma 3 6 5 9 19" xfId="14153"/>
    <cellStyle name="Comma 3 6 5 9 2" xfId="14154"/>
    <cellStyle name="Comma 3 6 5 9 20" xfId="14155"/>
    <cellStyle name="Comma 3 6 5 9 21" xfId="14156"/>
    <cellStyle name="Comma 3 6 5 9 22" xfId="14157"/>
    <cellStyle name="Comma 3 6 5 9 3" xfId="14158"/>
    <cellStyle name="Comma 3 6 5 9 4" xfId="14159"/>
    <cellStyle name="Comma 3 6 5 9 5" xfId="14160"/>
    <cellStyle name="Comma 3 6 5 9 6" xfId="14161"/>
    <cellStyle name="Comma 3 6 5 9 7" xfId="14162"/>
    <cellStyle name="Comma 3 6 5 9 8" xfId="14163"/>
    <cellStyle name="Comma 3 6 5 9 9" xfId="14164"/>
    <cellStyle name="Comma 3 6 6" xfId="14165"/>
    <cellStyle name="Comma 3 6 6 10" xfId="14166"/>
    <cellStyle name="Comma 3 6 6 10 10" xfId="14167"/>
    <cellStyle name="Comma 3 6 6 10 11" xfId="14168"/>
    <cellStyle name="Comma 3 6 6 10 12" xfId="14169"/>
    <cellStyle name="Comma 3 6 6 10 13" xfId="14170"/>
    <cellStyle name="Comma 3 6 6 10 14" xfId="14171"/>
    <cellStyle name="Comma 3 6 6 10 15" xfId="14172"/>
    <cellStyle name="Comma 3 6 6 10 16" xfId="14173"/>
    <cellStyle name="Comma 3 6 6 10 17" xfId="14174"/>
    <cellStyle name="Comma 3 6 6 10 18" xfId="14175"/>
    <cellStyle name="Comma 3 6 6 10 19" xfId="14176"/>
    <cellStyle name="Comma 3 6 6 10 2" xfId="14177"/>
    <cellStyle name="Comma 3 6 6 10 20" xfId="14178"/>
    <cellStyle name="Comma 3 6 6 10 21" xfId="14179"/>
    <cellStyle name="Comma 3 6 6 10 22" xfId="14180"/>
    <cellStyle name="Comma 3 6 6 10 3" xfId="14181"/>
    <cellStyle name="Comma 3 6 6 10 4" xfId="14182"/>
    <cellStyle name="Comma 3 6 6 10 5" xfId="14183"/>
    <cellStyle name="Comma 3 6 6 10 6" xfId="14184"/>
    <cellStyle name="Comma 3 6 6 10 7" xfId="14185"/>
    <cellStyle name="Comma 3 6 6 10 8" xfId="14186"/>
    <cellStyle name="Comma 3 6 6 10 9" xfId="14187"/>
    <cellStyle name="Comma 3 6 6 11" xfId="14188"/>
    <cellStyle name="Comma 3 6 6 11 10" xfId="14189"/>
    <cellStyle name="Comma 3 6 6 11 11" xfId="14190"/>
    <cellStyle name="Comma 3 6 6 11 12" xfId="14191"/>
    <cellStyle name="Comma 3 6 6 11 13" xfId="14192"/>
    <cellStyle name="Comma 3 6 6 11 14" xfId="14193"/>
    <cellStyle name="Comma 3 6 6 11 15" xfId="14194"/>
    <cellStyle name="Comma 3 6 6 11 16" xfId="14195"/>
    <cellStyle name="Comma 3 6 6 11 17" xfId="14196"/>
    <cellStyle name="Comma 3 6 6 11 18" xfId="14197"/>
    <cellStyle name="Comma 3 6 6 11 19" xfId="14198"/>
    <cellStyle name="Comma 3 6 6 11 2" xfId="14199"/>
    <cellStyle name="Comma 3 6 6 11 20" xfId="14200"/>
    <cellStyle name="Comma 3 6 6 11 21" xfId="14201"/>
    <cellStyle name="Comma 3 6 6 11 22" xfId="14202"/>
    <cellStyle name="Comma 3 6 6 11 3" xfId="14203"/>
    <cellStyle name="Comma 3 6 6 11 4" xfId="14204"/>
    <cellStyle name="Comma 3 6 6 11 5" xfId="14205"/>
    <cellStyle name="Comma 3 6 6 11 6" xfId="14206"/>
    <cellStyle name="Comma 3 6 6 11 7" xfId="14207"/>
    <cellStyle name="Comma 3 6 6 11 8" xfId="14208"/>
    <cellStyle name="Comma 3 6 6 11 9" xfId="14209"/>
    <cellStyle name="Comma 3 6 6 12" xfId="14210"/>
    <cellStyle name="Comma 3 6 6 12 10" xfId="14211"/>
    <cellStyle name="Comma 3 6 6 12 11" xfId="14212"/>
    <cellStyle name="Comma 3 6 6 12 12" xfId="14213"/>
    <cellStyle name="Comma 3 6 6 12 13" xfId="14214"/>
    <cellStyle name="Comma 3 6 6 12 14" xfId="14215"/>
    <cellStyle name="Comma 3 6 6 12 15" xfId="14216"/>
    <cellStyle name="Comma 3 6 6 12 16" xfId="14217"/>
    <cellStyle name="Comma 3 6 6 12 17" xfId="14218"/>
    <cellStyle name="Comma 3 6 6 12 18" xfId="14219"/>
    <cellStyle name="Comma 3 6 6 12 19" xfId="14220"/>
    <cellStyle name="Comma 3 6 6 12 2" xfId="14221"/>
    <cellStyle name="Comma 3 6 6 12 20" xfId="14222"/>
    <cellStyle name="Comma 3 6 6 12 21" xfId="14223"/>
    <cellStyle name="Comma 3 6 6 12 22" xfId="14224"/>
    <cellStyle name="Comma 3 6 6 12 3" xfId="14225"/>
    <cellStyle name="Comma 3 6 6 12 4" xfId="14226"/>
    <cellStyle name="Comma 3 6 6 12 5" xfId="14227"/>
    <cellStyle name="Comma 3 6 6 12 6" xfId="14228"/>
    <cellStyle name="Comma 3 6 6 12 7" xfId="14229"/>
    <cellStyle name="Comma 3 6 6 12 8" xfId="14230"/>
    <cellStyle name="Comma 3 6 6 12 9" xfId="14231"/>
    <cellStyle name="Comma 3 6 6 13" xfId="14232"/>
    <cellStyle name="Comma 3 6 6 14" xfId="14233"/>
    <cellStyle name="Comma 3 6 6 15" xfId="14234"/>
    <cellStyle name="Comma 3 6 6 16" xfId="14235"/>
    <cellStyle name="Comma 3 6 6 17" xfId="14236"/>
    <cellStyle name="Comma 3 6 6 18" xfId="14237"/>
    <cellStyle name="Comma 3 6 6 19" xfId="14238"/>
    <cellStyle name="Comma 3 6 6 2" xfId="14239"/>
    <cellStyle name="Comma 3 6 6 2 10" xfId="14240"/>
    <cellStyle name="Comma 3 6 6 2 11" xfId="14241"/>
    <cellStyle name="Comma 3 6 6 2 12" xfId="14242"/>
    <cellStyle name="Comma 3 6 6 2 13" xfId="14243"/>
    <cellStyle name="Comma 3 6 6 2 14" xfId="14244"/>
    <cellStyle name="Comma 3 6 6 2 15" xfId="14245"/>
    <cellStyle name="Comma 3 6 6 2 16" xfId="14246"/>
    <cellStyle name="Comma 3 6 6 2 17" xfId="14247"/>
    <cellStyle name="Comma 3 6 6 2 18" xfId="14248"/>
    <cellStyle name="Comma 3 6 6 2 19" xfId="14249"/>
    <cellStyle name="Comma 3 6 6 2 2" xfId="14250"/>
    <cellStyle name="Comma 3 6 6 2 20" xfId="14251"/>
    <cellStyle name="Comma 3 6 6 2 21" xfId="14252"/>
    <cellStyle name="Comma 3 6 6 2 22" xfId="14253"/>
    <cellStyle name="Comma 3 6 6 2 3" xfId="14254"/>
    <cellStyle name="Comma 3 6 6 2 4" xfId="14255"/>
    <cellStyle name="Comma 3 6 6 2 5" xfId="14256"/>
    <cellStyle name="Comma 3 6 6 2 6" xfId="14257"/>
    <cellStyle name="Comma 3 6 6 2 7" xfId="14258"/>
    <cellStyle name="Comma 3 6 6 2 8" xfId="14259"/>
    <cellStyle name="Comma 3 6 6 2 9" xfId="14260"/>
    <cellStyle name="Comma 3 6 6 20" xfId="14261"/>
    <cellStyle name="Comma 3 6 6 21" xfId="14262"/>
    <cellStyle name="Comma 3 6 6 22" xfId="14263"/>
    <cellStyle name="Comma 3 6 6 23" xfId="14264"/>
    <cellStyle name="Comma 3 6 6 24" xfId="14265"/>
    <cellStyle name="Comma 3 6 6 25" xfId="14266"/>
    <cellStyle name="Comma 3 6 6 26" xfId="14267"/>
    <cellStyle name="Comma 3 6 6 27" xfId="14268"/>
    <cellStyle name="Comma 3 6 6 28" xfId="14269"/>
    <cellStyle name="Comma 3 6 6 29" xfId="14270"/>
    <cellStyle name="Comma 3 6 6 3" xfId="14271"/>
    <cellStyle name="Comma 3 6 6 3 10" xfId="14272"/>
    <cellStyle name="Comma 3 6 6 3 11" xfId="14273"/>
    <cellStyle name="Comma 3 6 6 3 12" xfId="14274"/>
    <cellStyle name="Comma 3 6 6 3 13" xfId="14275"/>
    <cellStyle name="Comma 3 6 6 3 14" xfId="14276"/>
    <cellStyle name="Comma 3 6 6 3 15" xfId="14277"/>
    <cellStyle name="Comma 3 6 6 3 16" xfId="14278"/>
    <cellStyle name="Comma 3 6 6 3 17" xfId="14279"/>
    <cellStyle name="Comma 3 6 6 3 18" xfId="14280"/>
    <cellStyle name="Comma 3 6 6 3 19" xfId="14281"/>
    <cellStyle name="Comma 3 6 6 3 2" xfId="14282"/>
    <cellStyle name="Comma 3 6 6 3 20" xfId="14283"/>
    <cellStyle name="Comma 3 6 6 3 21" xfId="14284"/>
    <cellStyle name="Comma 3 6 6 3 22" xfId="14285"/>
    <cellStyle name="Comma 3 6 6 3 3" xfId="14286"/>
    <cellStyle name="Comma 3 6 6 3 4" xfId="14287"/>
    <cellStyle name="Comma 3 6 6 3 5" xfId="14288"/>
    <cellStyle name="Comma 3 6 6 3 6" xfId="14289"/>
    <cellStyle name="Comma 3 6 6 3 7" xfId="14290"/>
    <cellStyle name="Comma 3 6 6 3 8" xfId="14291"/>
    <cellStyle name="Comma 3 6 6 3 9" xfId="14292"/>
    <cellStyle name="Comma 3 6 6 30" xfId="14293"/>
    <cellStyle name="Comma 3 6 6 31" xfId="14294"/>
    <cellStyle name="Comma 3 6 6 32" xfId="14295"/>
    <cellStyle name="Comma 3 6 6 33" xfId="14296"/>
    <cellStyle name="Comma 3 6 6 4" xfId="14297"/>
    <cellStyle name="Comma 3 6 6 4 10" xfId="14298"/>
    <cellStyle name="Comma 3 6 6 4 11" xfId="14299"/>
    <cellStyle name="Comma 3 6 6 4 12" xfId="14300"/>
    <cellStyle name="Comma 3 6 6 4 13" xfId="14301"/>
    <cellStyle name="Comma 3 6 6 4 14" xfId="14302"/>
    <cellStyle name="Comma 3 6 6 4 15" xfId="14303"/>
    <cellStyle name="Comma 3 6 6 4 16" xfId="14304"/>
    <cellStyle name="Comma 3 6 6 4 17" xfId="14305"/>
    <cellStyle name="Comma 3 6 6 4 18" xfId="14306"/>
    <cellStyle name="Comma 3 6 6 4 19" xfId="14307"/>
    <cellStyle name="Comma 3 6 6 4 2" xfId="14308"/>
    <cellStyle name="Comma 3 6 6 4 20" xfId="14309"/>
    <cellStyle name="Comma 3 6 6 4 21" xfId="14310"/>
    <cellStyle name="Comma 3 6 6 4 22" xfId="14311"/>
    <cellStyle name="Comma 3 6 6 4 3" xfId="14312"/>
    <cellStyle name="Comma 3 6 6 4 4" xfId="14313"/>
    <cellStyle name="Comma 3 6 6 4 5" xfId="14314"/>
    <cellStyle name="Comma 3 6 6 4 6" xfId="14315"/>
    <cellStyle name="Comma 3 6 6 4 7" xfId="14316"/>
    <cellStyle name="Comma 3 6 6 4 8" xfId="14317"/>
    <cellStyle name="Comma 3 6 6 4 9" xfId="14318"/>
    <cellStyle name="Comma 3 6 6 5" xfId="14319"/>
    <cellStyle name="Comma 3 6 6 5 10" xfId="14320"/>
    <cellStyle name="Comma 3 6 6 5 11" xfId="14321"/>
    <cellStyle name="Comma 3 6 6 5 12" xfId="14322"/>
    <cellStyle name="Comma 3 6 6 5 13" xfId="14323"/>
    <cellStyle name="Comma 3 6 6 5 14" xfId="14324"/>
    <cellStyle name="Comma 3 6 6 5 15" xfId="14325"/>
    <cellStyle name="Comma 3 6 6 5 16" xfId="14326"/>
    <cellStyle name="Comma 3 6 6 5 17" xfId="14327"/>
    <cellStyle name="Comma 3 6 6 5 18" xfId="14328"/>
    <cellStyle name="Comma 3 6 6 5 19" xfId="14329"/>
    <cellStyle name="Comma 3 6 6 5 2" xfId="14330"/>
    <cellStyle name="Comma 3 6 6 5 20" xfId="14331"/>
    <cellStyle name="Comma 3 6 6 5 21" xfId="14332"/>
    <cellStyle name="Comma 3 6 6 5 22" xfId="14333"/>
    <cellStyle name="Comma 3 6 6 5 3" xfId="14334"/>
    <cellStyle name="Comma 3 6 6 5 4" xfId="14335"/>
    <cellStyle name="Comma 3 6 6 5 5" xfId="14336"/>
    <cellStyle name="Comma 3 6 6 5 6" xfId="14337"/>
    <cellStyle name="Comma 3 6 6 5 7" xfId="14338"/>
    <cellStyle name="Comma 3 6 6 5 8" xfId="14339"/>
    <cellStyle name="Comma 3 6 6 5 9" xfId="14340"/>
    <cellStyle name="Comma 3 6 6 6" xfId="14341"/>
    <cellStyle name="Comma 3 6 6 6 10" xfId="14342"/>
    <cellStyle name="Comma 3 6 6 6 11" xfId="14343"/>
    <cellStyle name="Comma 3 6 6 6 12" xfId="14344"/>
    <cellStyle name="Comma 3 6 6 6 13" xfId="14345"/>
    <cellStyle name="Comma 3 6 6 6 14" xfId="14346"/>
    <cellStyle name="Comma 3 6 6 6 15" xfId="14347"/>
    <cellStyle name="Comma 3 6 6 6 16" xfId="14348"/>
    <cellStyle name="Comma 3 6 6 6 17" xfId="14349"/>
    <cellStyle name="Comma 3 6 6 6 18" xfId="14350"/>
    <cellStyle name="Comma 3 6 6 6 19" xfId="14351"/>
    <cellStyle name="Comma 3 6 6 6 2" xfId="14352"/>
    <cellStyle name="Comma 3 6 6 6 20" xfId="14353"/>
    <cellStyle name="Comma 3 6 6 6 21" xfId="14354"/>
    <cellStyle name="Comma 3 6 6 6 22" xfId="14355"/>
    <cellStyle name="Comma 3 6 6 6 3" xfId="14356"/>
    <cellStyle name="Comma 3 6 6 6 4" xfId="14357"/>
    <cellStyle name="Comma 3 6 6 6 5" xfId="14358"/>
    <cellStyle name="Comma 3 6 6 6 6" xfId="14359"/>
    <cellStyle name="Comma 3 6 6 6 7" xfId="14360"/>
    <cellStyle name="Comma 3 6 6 6 8" xfId="14361"/>
    <cellStyle name="Comma 3 6 6 6 9" xfId="14362"/>
    <cellStyle name="Comma 3 6 6 7" xfId="14363"/>
    <cellStyle name="Comma 3 6 6 7 10" xfId="14364"/>
    <cellStyle name="Comma 3 6 6 7 11" xfId="14365"/>
    <cellStyle name="Comma 3 6 6 7 12" xfId="14366"/>
    <cellStyle name="Comma 3 6 6 7 13" xfId="14367"/>
    <cellStyle name="Comma 3 6 6 7 14" xfId="14368"/>
    <cellStyle name="Comma 3 6 6 7 15" xfId="14369"/>
    <cellStyle name="Comma 3 6 6 7 16" xfId="14370"/>
    <cellStyle name="Comma 3 6 6 7 17" xfId="14371"/>
    <cellStyle name="Comma 3 6 6 7 18" xfId="14372"/>
    <cellStyle name="Comma 3 6 6 7 19" xfId="14373"/>
    <cellStyle name="Comma 3 6 6 7 2" xfId="14374"/>
    <cellStyle name="Comma 3 6 6 7 20" xfId="14375"/>
    <cellStyle name="Comma 3 6 6 7 21" xfId="14376"/>
    <cellStyle name="Comma 3 6 6 7 22" xfId="14377"/>
    <cellStyle name="Comma 3 6 6 7 3" xfId="14378"/>
    <cellStyle name="Comma 3 6 6 7 4" xfId="14379"/>
    <cellStyle name="Comma 3 6 6 7 5" xfId="14380"/>
    <cellStyle name="Comma 3 6 6 7 6" xfId="14381"/>
    <cellStyle name="Comma 3 6 6 7 7" xfId="14382"/>
    <cellStyle name="Comma 3 6 6 7 8" xfId="14383"/>
    <cellStyle name="Comma 3 6 6 7 9" xfId="14384"/>
    <cellStyle name="Comma 3 6 6 8" xfId="14385"/>
    <cellStyle name="Comma 3 6 6 8 10" xfId="14386"/>
    <cellStyle name="Comma 3 6 6 8 11" xfId="14387"/>
    <cellStyle name="Comma 3 6 6 8 12" xfId="14388"/>
    <cellStyle name="Comma 3 6 6 8 13" xfId="14389"/>
    <cellStyle name="Comma 3 6 6 8 14" xfId="14390"/>
    <cellStyle name="Comma 3 6 6 8 15" xfId="14391"/>
    <cellStyle name="Comma 3 6 6 8 16" xfId="14392"/>
    <cellStyle name="Comma 3 6 6 8 17" xfId="14393"/>
    <cellStyle name="Comma 3 6 6 8 18" xfId="14394"/>
    <cellStyle name="Comma 3 6 6 8 19" xfId="14395"/>
    <cellStyle name="Comma 3 6 6 8 2" xfId="14396"/>
    <cellStyle name="Comma 3 6 6 8 20" xfId="14397"/>
    <cellStyle name="Comma 3 6 6 8 21" xfId="14398"/>
    <cellStyle name="Comma 3 6 6 8 22" xfId="14399"/>
    <cellStyle name="Comma 3 6 6 8 3" xfId="14400"/>
    <cellStyle name="Comma 3 6 6 8 4" xfId="14401"/>
    <cellStyle name="Comma 3 6 6 8 5" xfId="14402"/>
    <cellStyle name="Comma 3 6 6 8 6" xfId="14403"/>
    <cellStyle name="Comma 3 6 6 8 7" xfId="14404"/>
    <cellStyle name="Comma 3 6 6 8 8" xfId="14405"/>
    <cellStyle name="Comma 3 6 6 8 9" xfId="14406"/>
    <cellStyle name="Comma 3 6 6 9" xfId="14407"/>
    <cellStyle name="Comma 3 6 6 9 10" xfId="14408"/>
    <cellStyle name="Comma 3 6 6 9 11" xfId="14409"/>
    <cellStyle name="Comma 3 6 6 9 12" xfId="14410"/>
    <cellStyle name="Comma 3 6 6 9 13" xfId="14411"/>
    <cellStyle name="Comma 3 6 6 9 14" xfId="14412"/>
    <cellStyle name="Comma 3 6 6 9 15" xfId="14413"/>
    <cellStyle name="Comma 3 6 6 9 16" xfId="14414"/>
    <cellStyle name="Comma 3 6 6 9 17" xfId="14415"/>
    <cellStyle name="Comma 3 6 6 9 18" xfId="14416"/>
    <cellStyle name="Comma 3 6 6 9 19" xfId="14417"/>
    <cellStyle name="Comma 3 6 6 9 2" xfId="14418"/>
    <cellStyle name="Comma 3 6 6 9 20" xfId="14419"/>
    <cellStyle name="Comma 3 6 6 9 21" xfId="14420"/>
    <cellStyle name="Comma 3 6 6 9 22" xfId="14421"/>
    <cellStyle name="Comma 3 6 6 9 3" xfId="14422"/>
    <cellStyle name="Comma 3 6 6 9 4" xfId="14423"/>
    <cellStyle name="Comma 3 6 6 9 5" xfId="14424"/>
    <cellStyle name="Comma 3 6 6 9 6" xfId="14425"/>
    <cellStyle name="Comma 3 6 6 9 7" xfId="14426"/>
    <cellStyle name="Comma 3 6 6 9 8" xfId="14427"/>
    <cellStyle name="Comma 3 6 6 9 9" xfId="14428"/>
    <cellStyle name="Comma 3 6 7" xfId="14429"/>
    <cellStyle name="Comma 3 6 8" xfId="14430"/>
    <cellStyle name="Comma 3 6 9" xfId="14431"/>
    <cellStyle name="Comma 3 60" xfId="14432"/>
    <cellStyle name="Comma 3 61" xfId="14433"/>
    <cellStyle name="Comma 3 62" xfId="14434"/>
    <cellStyle name="Comma 3 63" xfId="14435"/>
    <cellStyle name="Comma 3 64" xfId="14436"/>
    <cellStyle name="Comma 3 65" xfId="14437"/>
    <cellStyle name="Comma 3 66" xfId="14438"/>
    <cellStyle name="Comma 3 67" xfId="14439"/>
    <cellStyle name="Comma 3 68" xfId="14440"/>
    <cellStyle name="Comma 3 69" xfId="14441"/>
    <cellStyle name="Comma 3 7" xfId="257"/>
    <cellStyle name="Comma 3 7 10" xfId="14442"/>
    <cellStyle name="Comma 3 7 10 10" xfId="14443"/>
    <cellStyle name="Comma 3 7 10 11" xfId="14444"/>
    <cellStyle name="Comma 3 7 10 12" xfId="14445"/>
    <cellStyle name="Comma 3 7 10 13" xfId="14446"/>
    <cellStyle name="Comma 3 7 10 14" xfId="14447"/>
    <cellStyle name="Comma 3 7 10 15" xfId="14448"/>
    <cellStyle name="Comma 3 7 10 16" xfId="14449"/>
    <cellStyle name="Comma 3 7 10 17" xfId="14450"/>
    <cellStyle name="Comma 3 7 10 18" xfId="14451"/>
    <cellStyle name="Comma 3 7 10 19" xfId="14452"/>
    <cellStyle name="Comma 3 7 10 2" xfId="14453"/>
    <cellStyle name="Comma 3 7 10 20" xfId="14454"/>
    <cellStyle name="Comma 3 7 10 21" xfId="14455"/>
    <cellStyle name="Comma 3 7 10 22" xfId="14456"/>
    <cellStyle name="Comma 3 7 10 3" xfId="14457"/>
    <cellStyle name="Comma 3 7 10 4" xfId="14458"/>
    <cellStyle name="Comma 3 7 10 5" xfId="14459"/>
    <cellStyle name="Comma 3 7 10 6" xfId="14460"/>
    <cellStyle name="Comma 3 7 10 7" xfId="14461"/>
    <cellStyle name="Comma 3 7 10 8" xfId="14462"/>
    <cellStyle name="Comma 3 7 10 9" xfId="14463"/>
    <cellStyle name="Comma 3 7 11" xfId="14464"/>
    <cellStyle name="Comma 3 7 11 10" xfId="14465"/>
    <cellStyle name="Comma 3 7 11 11" xfId="14466"/>
    <cellStyle name="Comma 3 7 11 12" xfId="14467"/>
    <cellStyle name="Comma 3 7 11 13" xfId="14468"/>
    <cellStyle name="Comma 3 7 11 14" xfId="14469"/>
    <cellStyle name="Comma 3 7 11 15" xfId="14470"/>
    <cellStyle name="Comma 3 7 11 16" xfId="14471"/>
    <cellStyle name="Comma 3 7 11 17" xfId="14472"/>
    <cellStyle name="Comma 3 7 11 18" xfId="14473"/>
    <cellStyle name="Comma 3 7 11 19" xfId="14474"/>
    <cellStyle name="Comma 3 7 11 2" xfId="14475"/>
    <cellStyle name="Comma 3 7 11 20" xfId="14476"/>
    <cellStyle name="Comma 3 7 11 21" xfId="14477"/>
    <cellStyle name="Comma 3 7 11 22" xfId="14478"/>
    <cellStyle name="Comma 3 7 11 3" xfId="14479"/>
    <cellStyle name="Comma 3 7 11 4" xfId="14480"/>
    <cellStyle name="Comma 3 7 11 5" xfId="14481"/>
    <cellStyle name="Comma 3 7 11 6" xfId="14482"/>
    <cellStyle name="Comma 3 7 11 7" xfId="14483"/>
    <cellStyle name="Comma 3 7 11 8" xfId="14484"/>
    <cellStyle name="Comma 3 7 11 9" xfId="14485"/>
    <cellStyle name="Comma 3 7 12" xfId="14486"/>
    <cellStyle name="Comma 3 7 12 10" xfId="14487"/>
    <cellStyle name="Comma 3 7 12 11" xfId="14488"/>
    <cellStyle name="Comma 3 7 12 12" xfId="14489"/>
    <cellStyle name="Comma 3 7 12 13" xfId="14490"/>
    <cellStyle name="Comma 3 7 12 14" xfId="14491"/>
    <cellStyle name="Comma 3 7 12 15" xfId="14492"/>
    <cellStyle name="Comma 3 7 12 16" xfId="14493"/>
    <cellStyle name="Comma 3 7 12 17" xfId="14494"/>
    <cellStyle name="Comma 3 7 12 18" xfId="14495"/>
    <cellStyle name="Comma 3 7 12 19" xfId="14496"/>
    <cellStyle name="Comma 3 7 12 2" xfId="14497"/>
    <cellStyle name="Comma 3 7 12 20" xfId="14498"/>
    <cellStyle name="Comma 3 7 12 21" xfId="14499"/>
    <cellStyle name="Comma 3 7 12 22" xfId="14500"/>
    <cellStyle name="Comma 3 7 12 3" xfId="14501"/>
    <cellStyle name="Comma 3 7 12 4" xfId="14502"/>
    <cellStyle name="Comma 3 7 12 5" xfId="14503"/>
    <cellStyle name="Comma 3 7 12 6" xfId="14504"/>
    <cellStyle name="Comma 3 7 12 7" xfId="14505"/>
    <cellStyle name="Comma 3 7 12 8" xfId="14506"/>
    <cellStyle name="Comma 3 7 12 9" xfId="14507"/>
    <cellStyle name="Comma 3 7 13" xfId="14508"/>
    <cellStyle name="Comma 3 7 13 10" xfId="14509"/>
    <cellStyle name="Comma 3 7 13 11" xfId="14510"/>
    <cellStyle name="Comma 3 7 13 12" xfId="14511"/>
    <cellStyle name="Comma 3 7 13 13" xfId="14512"/>
    <cellStyle name="Comma 3 7 13 14" xfId="14513"/>
    <cellStyle name="Comma 3 7 13 15" xfId="14514"/>
    <cellStyle name="Comma 3 7 13 16" xfId="14515"/>
    <cellStyle name="Comma 3 7 13 17" xfId="14516"/>
    <cellStyle name="Comma 3 7 13 18" xfId="14517"/>
    <cellStyle name="Comma 3 7 13 19" xfId="14518"/>
    <cellStyle name="Comma 3 7 13 2" xfId="14519"/>
    <cellStyle name="Comma 3 7 13 20" xfId="14520"/>
    <cellStyle name="Comma 3 7 13 21" xfId="14521"/>
    <cellStyle name="Comma 3 7 13 22" xfId="14522"/>
    <cellStyle name="Comma 3 7 13 3" xfId="14523"/>
    <cellStyle name="Comma 3 7 13 4" xfId="14524"/>
    <cellStyle name="Comma 3 7 13 5" xfId="14525"/>
    <cellStyle name="Comma 3 7 13 6" xfId="14526"/>
    <cellStyle name="Comma 3 7 13 7" xfId="14527"/>
    <cellStyle name="Comma 3 7 13 8" xfId="14528"/>
    <cellStyle name="Comma 3 7 13 9" xfId="14529"/>
    <cellStyle name="Comma 3 7 14" xfId="14530"/>
    <cellStyle name="Comma 3 7 14 10" xfId="14531"/>
    <cellStyle name="Comma 3 7 14 11" xfId="14532"/>
    <cellStyle name="Comma 3 7 14 12" xfId="14533"/>
    <cellStyle name="Comma 3 7 14 13" xfId="14534"/>
    <cellStyle name="Comma 3 7 14 14" xfId="14535"/>
    <cellStyle name="Comma 3 7 14 15" xfId="14536"/>
    <cellStyle name="Comma 3 7 14 16" xfId="14537"/>
    <cellStyle name="Comma 3 7 14 17" xfId="14538"/>
    <cellStyle name="Comma 3 7 14 18" xfId="14539"/>
    <cellStyle name="Comma 3 7 14 19" xfId="14540"/>
    <cellStyle name="Comma 3 7 14 2" xfId="14541"/>
    <cellStyle name="Comma 3 7 14 20" xfId="14542"/>
    <cellStyle name="Comma 3 7 14 21" xfId="14543"/>
    <cellStyle name="Comma 3 7 14 22" xfId="14544"/>
    <cellStyle name="Comma 3 7 14 3" xfId="14545"/>
    <cellStyle name="Comma 3 7 14 4" xfId="14546"/>
    <cellStyle name="Comma 3 7 14 5" xfId="14547"/>
    <cellStyle name="Comma 3 7 14 6" xfId="14548"/>
    <cellStyle name="Comma 3 7 14 7" xfId="14549"/>
    <cellStyle name="Comma 3 7 14 8" xfId="14550"/>
    <cellStyle name="Comma 3 7 14 9" xfId="14551"/>
    <cellStyle name="Comma 3 7 15" xfId="14552"/>
    <cellStyle name="Comma 3 7 15 10" xfId="14553"/>
    <cellStyle name="Comma 3 7 15 11" xfId="14554"/>
    <cellStyle name="Comma 3 7 15 12" xfId="14555"/>
    <cellStyle name="Comma 3 7 15 13" xfId="14556"/>
    <cellStyle name="Comma 3 7 15 14" xfId="14557"/>
    <cellStyle name="Comma 3 7 15 15" xfId="14558"/>
    <cellStyle name="Comma 3 7 15 16" xfId="14559"/>
    <cellStyle name="Comma 3 7 15 17" xfId="14560"/>
    <cellStyle name="Comma 3 7 15 18" xfId="14561"/>
    <cellStyle name="Comma 3 7 15 19" xfId="14562"/>
    <cellStyle name="Comma 3 7 15 2" xfId="14563"/>
    <cellStyle name="Comma 3 7 15 20" xfId="14564"/>
    <cellStyle name="Comma 3 7 15 21" xfId="14565"/>
    <cellStyle name="Comma 3 7 15 22" xfId="14566"/>
    <cellStyle name="Comma 3 7 15 3" xfId="14567"/>
    <cellStyle name="Comma 3 7 15 4" xfId="14568"/>
    <cellStyle name="Comma 3 7 15 5" xfId="14569"/>
    <cellStyle name="Comma 3 7 15 6" xfId="14570"/>
    <cellStyle name="Comma 3 7 15 7" xfId="14571"/>
    <cellStyle name="Comma 3 7 15 8" xfId="14572"/>
    <cellStyle name="Comma 3 7 15 9" xfId="14573"/>
    <cellStyle name="Comma 3 7 16" xfId="14574"/>
    <cellStyle name="Comma 3 7 16 10" xfId="14575"/>
    <cellStyle name="Comma 3 7 16 11" xfId="14576"/>
    <cellStyle name="Comma 3 7 16 12" xfId="14577"/>
    <cellStyle name="Comma 3 7 16 13" xfId="14578"/>
    <cellStyle name="Comma 3 7 16 14" xfId="14579"/>
    <cellStyle name="Comma 3 7 16 15" xfId="14580"/>
    <cellStyle name="Comma 3 7 16 16" xfId="14581"/>
    <cellStyle name="Comma 3 7 16 17" xfId="14582"/>
    <cellStyle name="Comma 3 7 16 18" xfId="14583"/>
    <cellStyle name="Comma 3 7 16 19" xfId="14584"/>
    <cellStyle name="Comma 3 7 16 2" xfId="14585"/>
    <cellStyle name="Comma 3 7 16 20" xfId="14586"/>
    <cellStyle name="Comma 3 7 16 21" xfId="14587"/>
    <cellStyle name="Comma 3 7 16 22" xfId="14588"/>
    <cellStyle name="Comma 3 7 16 3" xfId="14589"/>
    <cellStyle name="Comma 3 7 16 4" xfId="14590"/>
    <cellStyle name="Comma 3 7 16 5" xfId="14591"/>
    <cellStyle name="Comma 3 7 16 6" xfId="14592"/>
    <cellStyle name="Comma 3 7 16 7" xfId="14593"/>
    <cellStyle name="Comma 3 7 16 8" xfId="14594"/>
    <cellStyle name="Comma 3 7 16 9" xfId="14595"/>
    <cellStyle name="Comma 3 7 17" xfId="14596"/>
    <cellStyle name="Comma 3 7 17 10" xfId="14597"/>
    <cellStyle name="Comma 3 7 17 11" xfId="14598"/>
    <cellStyle name="Comma 3 7 17 12" xfId="14599"/>
    <cellStyle name="Comma 3 7 17 13" xfId="14600"/>
    <cellStyle name="Comma 3 7 17 14" xfId="14601"/>
    <cellStyle name="Comma 3 7 17 15" xfId="14602"/>
    <cellStyle name="Comma 3 7 17 16" xfId="14603"/>
    <cellStyle name="Comma 3 7 17 17" xfId="14604"/>
    <cellStyle name="Comma 3 7 17 18" xfId="14605"/>
    <cellStyle name="Comma 3 7 17 19" xfId="14606"/>
    <cellStyle name="Comma 3 7 17 2" xfId="14607"/>
    <cellStyle name="Comma 3 7 17 20" xfId="14608"/>
    <cellStyle name="Comma 3 7 17 21" xfId="14609"/>
    <cellStyle name="Comma 3 7 17 22" xfId="14610"/>
    <cellStyle name="Comma 3 7 17 3" xfId="14611"/>
    <cellStyle name="Comma 3 7 17 4" xfId="14612"/>
    <cellStyle name="Comma 3 7 17 5" xfId="14613"/>
    <cellStyle name="Comma 3 7 17 6" xfId="14614"/>
    <cellStyle name="Comma 3 7 17 7" xfId="14615"/>
    <cellStyle name="Comma 3 7 17 8" xfId="14616"/>
    <cellStyle name="Comma 3 7 17 9" xfId="14617"/>
    <cellStyle name="Comma 3 7 18" xfId="14618"/>
    <cellStyle name="Comma 3 7 18 10" xfId="14619"/>
    <cellStyle name="Comma 3 7 18 11" xfId="14620"/>
    <cellStyle name="Comma 3 7 18 12" xfId="14621"/>
    <cellStyle name="Comma 3 7 18 13" xfId="14622"/>
    <cellStyle name="Comma 3 7 18 14" xfId="14623"/>
    <cellStyle name="Comma 3 7 18 15" xfId="14624"/>
    <cellStyle name="Comma 3 7 18 16" xfId="14625"/>
    <cellStyle name="Comma 3 7 18 17" xfId="14626"/>
    <cellStyle name="Comma 3 7 18 18" xfId="14627"/>
    <cellStyle name="Comma 3 7 18 19" xfId="14628"/>
    <cellStyle name="Comma 3 7 18 2" xfId="14629"/>
    <cellStyle name="Comma 3 7 18 20" xfId="14630"/>
    <cellStyle name="Comma 3 7 18 21" xfId="14631"/>
    <cellStyle name="Comma 3 7 18 22" xfId="14632"/>
    <cellStyle name="Comma 3 7 18 3" xfId="14633"/>
    <cellStyle name="Comma 3 7 18 4" xfId="14634"/>
    <cellStyle name="Comma 3 7 18 5" xfId="14635"/>
    <cellStyle name="Comma 3 7 18 6" xfId="14636"/>
    <cellStyle name="Comma 3 7 18 7" xfId="14637"/>
    <cellStyle name="Comma 3 7 18 8" xfId="14638"/>
    <cellStyle name="Comma 3 7 18 9" xfId="14639"/>
    <cellStyle name="Comma 3 7 19" xfId="14640"/>
    <cellStyle name="Comma 3 7 19 10" xfId="14641"/>
    <cellStyle name="Comma 3 7 19 11" xfId="14642"/>
    <cellStyle name="Comma 3 7 19 12" xfId="14643"/>
    <cellStyle name="Comma 3 7 19 13" xfId="14644"/>
    <cellStyle name="Comma 3 7 19 14" xfId="14645"/>
    <cellStyle name="Comma 3 7 19 15" xfId="14646"/>
    <cellStyle name="Comma 3 7 19 16" xfId="14647"/>
    <cellStyle name="Comma 3 7 19 17" xfId="14648"/>
    <cellStyle name="Comma 3 7 19 18" xfId="14649"/>
    <cellStyle name="Comma 3 7 19 19" xfId="14650"/>
    <cellStyle name="Comma 3 7 19 2" xfId="14651"/>
    <cellStyle name="Comma 3 7 19 20" xfId="14652"/>
    <cellStyle name="Comma 3 7 19 21" xfId="14653"/>
    <cellStyle name="Comma 3 7 19 22" xfId="14654"/>
    <cellStyle name="Comma 3 7 19 3" xfId="14655"/>
    <cellStyle name="Comma 3 7 19 4" xfId="14656"/>
    <cellStyle name="Comma 3 7 19 5" xfId="14657"/>
    <cellStyle name="Comma 3 7 19 6" xfId="14658"/>
    <cellStyle name="Comma 3 7 19 7" xfId="14659"/>
    <cellStyle name="Comma 3 7 19 8" xfId="14660"/>
    <cellStyle name="Comma 3 7 19 9" xfId="14661"/>
    <cellStyle name="Comma 3 7 2" xfId="14662"/>
    <cellStyle name="Comma 3 7 2 10" xfId="14663"/>
    <cellStyle name="Comma 3 7 2 11" xfId="14664"/>
    <cellStyle name="Comma 3 7 2 12" xfId="14665"/>
    <cellStyle name="Comma 3 7 2 13" xfId="14666"/>
    <cellStyle name="Comma 3 7 2 14" xfId="14667"/>
    <cellStyle name="Comma 3 7 2 15" xfId="14668"/>
    <cellStyle name="Comma 3 7 2 16" xfId="14669"/>
    <cellStyle name="Comma 3 7 2 17" xfId="14670"/>
    <cellStyle name="Comma 3 7 2 18" xfId="14671"/>
    <cellStyle name="Comma 3 7 2 19" xfId="14672"/>
    <cellStyle name="Comma 3 7 2 2" xfId="14673"/>
    <cellStyle name="Comma 3 7 2 20" xfId="14674"/>
    <cellStyle name="Comma 3 7 2 21" xfId="14675"/>
    <cellStyle name="Comma 3 7 2 22" xfId="14676"/>
    <cellStyle name="Comma 3 7 2 23" xfId="14677"/>
    <cellStyle name="Comma 3 7 2 24" xfId="14678"/>
    <cellStyle name="Comma 3 7 2 25" xfId="14679"/>
    <cellStyle name="Comma 3 7 2 26" xfId="14680"/>
    <cellStyle name="Comma 3 7 2 27" xfId="14681"/>
    <cellStyle name="Comma 3 7 2 28" xfId="14682"/>
    <cellStyle name="Comma 3 7 2 29" xfId="14683"/>
    <cellStyle name="Comma 3 7 2 3" xfId="14684"/>
    <cellStyle name="Comma 3 7 2 30" xfId="14685"/>
    <cellStyle name="Comma 3 7 2 31" xfId="14686"/>
    <cellStyle name="Comma 3 7 2 32" xfId="14687"/>
    <cellStyle name="Comma 3 7 2 33" xfId="14688"/>
    <cellStyle name="Comma 3 7 2 34" xfId="14689"/>
    <cellStyle name="Comma 3 7 2 35" xfId="14690"/>
    <cellStyle name="Comma 3 7 2 36" xfId="14691"/>
    <cellStyle name="Comma 3 7 2 37" xfId="14692"/>
    <cellStyle name="Comma 3 7 2 38" xfId="14693"/>
    <cellStyle name="Comma 3 7 2 39" xfId="14694"/>
    <cellStyle name="Comma 3 7 2 4" xfId="14695"/>
    <cellStyle name="Comma 3 7 2 40" xfId="14696"/>
    <cellStyle name="Comma 3 7 2 5" xfId="14697"/>
    <cellStyle name="Comma 3 7 2 6" xfId="14698"/>
    <cellStyle name="Comma 3 7 2 7" xfId="14699"/>
    <cellStyle name="Comma 3 7 2 8" xfId="14700"/>
    <cellStyle name="Comma 3 7 2 9" xfId="14701"/>
    <cellStyle name="Comma 3 7 20" xfId="14702"/>
    <cellStyle name="Comma 3 7 21" xfId="14703"/>
    <cellStyle name="Comma 3 7 22" xfId="14704"/>
    <cellStyle name="Comma 3 7 23" xfId="14705"/>
    <cellStyle name="Comma 3 7 24" xfId="14706"/>
    <cellStyle name="Comma 3 7 25" xfId="14707"/>
    <cellStyle name="Comma 3 7 26" xfId="14708"/>
    <cellStyle name="Comma 3 7 27" xfId="14709"/>
    <cellStyle name="Comma 3 7 28" xfId="14710"/>
    <cellStyle name="Comma 3 7 29" xfId="14711"/>
    <cellStyle name="Comma 3 7 3" xfId="14712"/>
    <cellStyle name="Comma 3 7 30" xfId="14713"/>
    <cellStyle name="Comma 3 7 31" xfId="14714"/>
    <cellStyle name="Comma 3 7 32" xfId="14715"/>
    <cellStyle name="Comma 3 7 33" xfId="14716"/>
    <cellStyle name="Comma 3 7 34" xfId="14717"/>
    <cellStyle name="Comma 3 7 35" xfId="14718"/>
    <cellStyle name="Comma 3 7 36" xfId="14719"/>
    <cellStyle name="Comma 3 7 37" xfId="14720"/>
    <cellStyle name="Comma 3 7 38" xfId="14721"/>
    <cellStyle name="Comma 3 7 39" xfId="14722"/>
    <cellStyle name="Comma 3 7 4" xfId="14723"/>
    <cellStyle name="Comma 3 7 40" xfId="14724"/>
    <cellStyle name="Comma 3 7 5" xfId="14725"/>
    <cellStyle name="Comma 3 7 6" xfId="14726"/>
    <cellStyle name="Comma 3 7 7" xfId="14727"/>
    <cellStyle name="Comma 3 7 8" xfId="14728"/>
    <cellStyle name="Comma 3 7 9" xfId="14729"/>
    <cellStyle name="Comma 3 7 9 10" xfId="14730"/>
    <cellStyle name="Comma 3 7 9 11" xfId="14731"/>
    <cellStyle name="Comma 3 7 9 12" xfId="14732"/>
    <cellStyle name="Comma 3 7 9 13" xfId="14733"/>
    <cellStyle name="Comma 3 7 9 14" xfId="14734"/>
    <cellStyle name="Comma 3 7 9 15" xfId="14735"/>
    <cellStyle name="Comma 3 7 9 16" xfId="14736"/>
    <cellStyle name="Comma 3 7 9 17" xfId="14737"/>
    <cellStyle name="Comma 3 7 9 18" xfId="14738"/>
    <cellStyle name="Comma 3 7 9 19" xfId="14739"/>
    <cellStyle name="Comma 3 7 9 2" xfId="14740"/>
    <cellStyle name="Comma 3 7 9 20" xfId="14741"/>
    <cellStyle name="Comma 3 7 9 21" xfId="14742"/>
    <cellStyle name="Comma 3 7 9 22" xfId="14743"/>
    <cellStyle name="Comma 3 7 9 3" xfId="14744"/>
    <cellStyle name="Comma 3 7 9 4" xfId="14745"/>
    <cellStyle name="Comma 3 7 9 5" xfId="14746"/>
    <cellStyle name="Comma 3 7 9 6" xfId="14747"/>
    <cellStyle name="Comma 3 7 9 7" xfId="14748"/>
    <cellStyle name="Comma 3 7 9 8" xfId="14749"/>
    <cellStyle name="Comma 3 7 9 9" xfId="14750"/>
    <cellStyle name="Comma 3 70" xfId="14751"/>
    <cellStyle name="Comma 3 71" xfId="14752"/>
    <cellStyle name="Comma 3 72" xfId="14753"/>
    <cellStyle name="Comma 3 73" xfId="14754"/>
    <cellStyle name="Comma 3 74" xfId="14755"/>
    <cellStyle name="Comma 3 75" xfId="14756"/>
    <cellStyle name="Comma 3 76" xfId="14757"/>
    <cellStyle name="Comma 3 77" xfId="14758"/>
    <cellStyle name="Comma 3 78" xfId="14759"/>
    <cellStyle name="Comma 3 79" xfId="14760"/>
    <cellStyle name="Comma 3 8" xfId="561"/>
    <cellStyle name="Comma 3 80" xfId="14761"/>
    <cellStyle name="Comma 3 81" xfId="14762"/>
    <cellStyle name="Comma 3 82" xfId="14763"/>
    <cellStyle name="Comma 3 83" xfId="14764"/>
    <cellStyle name="Comma 3 84" xfId="14765"/>
    <cellStyle name="Comma 3 85" xfId="14766"/>
    <cellStyle name="Comma 3 86" xfId="14767"/>
    <cellStyle name="Comma 3 87" xfId="14768"/>
    <cellStyle name="Comma 3 88" xfId="14769"/>
    <cellStyle name="Comma 3 89" xfId="14770"/>
    <cellStyle name="Comma 3 9" xfId="14771"/>
    <cellStyle name="Comma 3 90" xfId="14772"/>
    <cellStyle name="Comma 3 91" xfId="14773"/>
    <cellStyle name="Comma 3 92" xfId="14774"/>
    <cellStyle name="Comma 3 93" xfId="14775"/>
    <cellStyle name="Comma 3 94" xfId="14776"/>
    <cellStyle name="Comma 3 95" xfId="14777"/>
    <cellStyle name="Comma 3 96" xfId="14778"/>
    <cellStyle name="Comma 3 97" xfId="14779"/>
    <cellStyle name="Comma 3 98" xfId="14780"/>
    <cellStyle name="Comma 3 99" xfId="14781"/>
    <cellStyle name="Comma 30" xfId="96"/>
    <cellStyle name="Comma 30 2" xfId="97"/>
    <cellStyle name="Comma 30 3" xfId="14782"/>
    <cellStyle name="Comma 30 4" xfId="14783"/>
    <cellStyle name="Comma 31" xfId="98"/>
    <cellStyle name="Comma 32" xfId="99"/>
    <cellStyle name="Comma 32 2" xfId="100"/>
    <cellStyle name="Comma 32 3" xfId="14784"/>
    <cellStyle name="Comma 33" xfId="101"/>
    <cellStyle name="Comma 33 10" xfId="14785"/>
    <cellStyle name="Comma 33 11" xfId="14786"/>
    <cellStyle name="Comma 33 12" xfId="14787"/>
    <cellStyle name="Comma 33 13" xfId="14788"/>
    <cellStyle name="Comma 33 14" xfId="14789"/>
    <cellStyle name="Comma 33 15" xfId="14790"/>
    <cellStyle name="Comma 33 16" xfId="14791"/>
    <cellStyle name="Comma 33 17" xfId="14792"/>
    <cellStyle name="Comma 33 18" xfId="14793"/>
    <cellStyle name="Comma 33 19" xfId="14794"/>
    <cellStyle name="Comma 33 2" xfId="102"/>
    <cellStyle name="Comma 33 20" xfId="14795"/>
    <cellStyle name="Comma 33 21" xfId="14796"/>
    <cellStyle name="Comma 33 22" xfId="14797"/>
    <cellStyle name="Comma 33 3" xfId="103"/>
    <cellStyle name="Comma 33 4" xfId="104"/>
    <cellStyle name="Comma 33 5" xfId="14798"/>
    <cellStyle name="Comma 33 6" xfId="14799"/>
    <cellStyle name="Comma 33 7" xfId="14800"/>
    <cellStyle name="Comma 33 8" xfId="14801"/>
    <cellStyle name="Comma 33 9" xfId="14802"/>
    <cellStyle name="Comma 34" xfId="105"/>
    <cellStyle name="Comma 34 2" xfId="206"/>
    <cellStyle name="Comma 35" xfId="4"/>
    <cellStyle name="Comma 35 2" xfId="388"/>
    <cellStyle name="Comma 35 3" xfId="389"/>
    <cellStyle name="Comma 36" xfId="158"/>
    <cellStyle name="Comma 36 2" xfId="390"/>
    <cellStyle name="Comma 36 3" xfId="391"/>
    <cellStyle name="Comma 36 4" xfId="392"/>
    <cellStyle name="Comma 37" xfId="160"/>
    <cellStyle name="Comma 37 2" xfId="393"/>
    <cellStyle name="Comma 37 3" xfId="394"/>
    <cellStyle name="Comma 37 4" xfId="395"/>
    <cellStyle name="Comma 38" xfId="244"/>
    <cellStyle name="Comma 38 10" xfId="14803"/>
    <cellStyle name="Comma 38 11" xfId="14804"/>
    <cellStyle name="Comma 38 12" xfId="14805"/>
    <cellStyle name="Comma 38 13" xfId="14806"/>
    <cellStyle name="Comma 38 14" xfId="14807"/>
    <cellStyle name="Comma 38 15" xfId="14808"/>
    <cellStyle name="Comma 38 16" xfId="14809"/>
    <cellStyle name="Comma 38 17" xfId="14810"/>
    <cellStyle name="Comma 38 18" xfId="14811"/>
    <cellStyle name="Comma 38 19" xfId="14812"/>
    <cellStyle name="Comma 38 2" xfId="396"/>
    <cellStyle name="Comma 38 20" xfId="14813"/>
    <cellStyle name="Comma 38 21" xfId="14814"/>
    <cellStyle name="Comma 38 22" xfId="14815"/>
    <cellStyle name="Comma 38 23" xfId="14816"/>
    <cellStyle name="Comma 38 3" xfId="397"/>
    <cellStyle name="Comma 38 4" xfId="398"/>
    <cellStyle name="Comma 38 5" xfId="547"/>
    <cellStyle name="Comma 38 6" xfId="14817"/>
    <cellStyle name="Comma 38 7" xfId="14818"/>
    <cellStyle name="Comma 38 8" xfId="14819"/>
    <cellStyle name="Comma 38 9" xfId="14820"/>
    <cellStyle name="Comma 39" xfId="246"/>
    <cellStyle name="Comma 39 10" xfId="14821"/>
    <cellStyle name="Comma 39 11" xfId="14822"/>
    <cellStyle name="Comma 39 12" xfId="14823"/>
    <cellStyle name="Comma 39 13" xfId="14824"/>
    <cellStyle name="Comma 39 14" xfId="14825"/>
    <cellStyle name="Comma 39 15" xfId="14826"/>
    <cellStyle name="Comma 39 16" xfId="14827"/>
    <cellStyle name="Comma 39 17" xfId="14828"/>
    <cellStyle name="Comma 39 18" xfId="14829"/>
    <cellStyle name="Comma 39 19" xfId="14830"/>
    <cellStyle name="Comma 39 2" xfId="399"/>
    <cellStyle name="Comma 39 20" xfId="14831"/>
    <cellStyle name="Comma 39 21" xfId="14832"/>
    <cellStyle name="Comma 39 22" xfId="14833"/>
    <cellStyle name="Comma 39 3" xfId="14834"/>
    <cellStyle name="Comma 39 4" xfId="14835"/>
    <cellStyle name="Comma 39 5" xfId="14836"/>
    <cellStyle name="Comma 39 6" xfId="14837"/>
    <cellStyle name="Comma 39 7" xfId="14838"/>
    <cellStyle name="Comma 39 8" xfId="14839"/>
    <cellStyle name="Comma 39 9" xfId="14840"/>
    <cellStyle name="Comma 4" xfId="106"/>
    <cellStyle name="Comma 4 10" xfId="14841"/>
    <cellStyle name="Comma 4 10 2" xfId="14842"/>
    <cellStyle name="Comma 4 11" xfId="14843"/>
    <cellStyle name="Comma 4 12" xfId="14844"/>
    <cellStyle name="Comma 4 13" xfId="14845"/>
    <cellStyle name="Comma 4 14" xfId="14846"/>
    <cellStyle name="Comma 4 15" xfId="14847"/>
    <cellStyle name="Comma 4 16" xfId="14848"/>
    <cellStyle name="Comma 4 17" xfId="14849"/>
    <cellStyle name="Comma 4 18" xfId="14850"/>
    <cellStyle name="Comma 4 19" xfId="14851"/>
    <cellStyle name="Comma 4 2" xfId="107"/>
    <cellStyle name="Comma 4 2 10" xfId="14852"/>
    <cellStyle name="Comma 4 2 11" xfId="14853"/>
    <cellStyle name="Comma 4 2 12" xfId="14854"/>
    <cellStyle name="Comma 4 2 13" xfId="14855"/>
    <cellStyle name="Comma 4 2 14" xfId="14856"/>
    <cellStyle name="Comma 4 2 15" xfId="14857"/>
    <cellStyle name="Comma 4 2 15 10" xfId="14858"/>
    <cellStyle name="Comma 4 2 15 11" xfId="14859"/>
    <cellStyle name="Comma 4 2 15 12" xfId="14860"/>
    <cellStyle name="Comma 4 2 15 13" xfId="14861"/>
    <cellStyle name="Comma 4 2 15 14" xfId="14862"/>
    <cellStyle name="Comma 4 2 15 15" xfId="14863"/>
    <cellStyle name="Comma 4 2 15 16" xfId="14864"/>
    <cellStyle name="Comma 4 2 15 17" xfId="14865"/>
    <cellStyle name="Comma 4 2 15 18" xfId="14866"/>
    <cellStyle name="Comma 4 2 15 19" xfId="14867"/>
    <cellStyle name="Comma 4 2 15 2" xfId="14868"/>
    <cellStyle name="Comma 4 2 15 20" xfId="14869"/>
    <cellStyle name="Comma 4 2 15 21" xfId="14870"/>
    <cellStyle name="Comma 4 2 15 22" xfId="14871"/>
    <cellStyle name="Comma 4 2 15 3" xfId="14872"/>
    <cellStyle name="Comma 4 2 15 4" xfId="14873"/>
    <cellStyle name="Comma 4 2 15 5" xfId="14874"/>
    <cellStyle name="Comma 4 2 15 6" xfId="14875"/>
    <cellStyle name="Comma 4 2 15 7" xfId="14876"/>
    <cellStyle name="Comma 4 2 15 8" xfId="14877"/>
    <cellStyle name="Comma 4 2 15 9" xfId="14878"/>
    <cellStyle name="Comma 4 2 16" xfId="14879"/>
    <cellStyle name="Comma 4 2 16 10" xfId="14880"/>
    <cellStyle name="Comma 4 2 16 11" xfId="14881"/>
    <cellStyle name="Comma 4 2 16 12" xfId="14882"/>
    <cellStyle name="Comma 4 2 16 13" xfId="14883"/>
    <cellStyle name="Comma 4 2 16 14" xfId="14884"/>
    <cellStyle name="Comma 4 2 16 15" xfId="14885"/>
    <cellStyle name="Comma 4 2 16 16" xfId="14886"/>
    <cellStyle name="Comma 4 2 16 17" xfId="14887"/>
    <cellStyle name="Comma 4 2 16 18" xfId="14888"/>
    <cellStyle name="Comma 4 2 16 19" xfId="14889"/>
    <cellStyle name="Comma 4 2 16 2" xfId="14890"/>
    <cellStyle name="Comma 4 2 16 20" xfId="14891"/>
    <cellStyle name="Comma 4 2 16 21" xfId="14892"/>
    <cellStyle name="Comma 4 2 16 22" xfId="14893"/>
    <cellStyle name="Comma 4 2 16 3" xfId="14894"/>
    <cellStyle name="Comma 4 2 16 4" xfId="14895"/>
    <cellStyle name="Comma 4 2 16 5" xfId="14896"/>
    <cellStyle name="Comma 4 2 16 6" xfId="14897"/>
    <cellStyle name="Comma 4 2 16 7" xfId="14898"/>
    <cellStyle name="Comma 4 2 16 8" xfId="14899"/>
    <cellStyle name="Comma 4 2 16 9" xfId="14900"/>
    <cellStyle name="Comma 4 2 17" xfId="14901"/>
    <cellStyle name="Comma 4 2 17 10" xfId="14902"/>
    <cellStyle name="Comma 4 2 17 11" xfId="14903"/>
    <cellStyle name="Comma 4 2 17 12" xfId="14904"/>
    <cellStyle name="Comma 4 2 17 13" xfId="14905"/>
    <cellStyle name="Comma 4 2 17 14" xfId="14906"/>
    <cellStyle name="Comma 4 2 17 15" xfId="14907"/>
    <cellStyle name="Comma 4 2 17 16" xfId="14908"/>
    <cellStyle name="Comma 4 2 17 17" xfId="14909"/>
    <cellStyle name="Comma 4 2 17 18" xfId="14910"/>
    <cellStyle name="Comma 4 2 17 19" xfId="14911"/>
    <cellStyle name="Comma 4 2 17 2" xfId="14912"/>
    <cellStyle name="Comma 4 2 17 20" xfId="14913"/>
    <cellStyle name="Comma 4 2 17 21" xfId="14914"/>
    <cellStyle name="Comma 4 2 17 22" xfId="14915"/>
    <cellStyle name="Comma 4 2 17 3" xfId="14916"/>
    <cellStyle name="Comma 4 2 17 4" xfId="14917"/>
    <cellStyle name="Comma 4 2 17 5" xfId="14918"/>
    <cellStyle name="Comma 4 2 17 6" xfId="14919"/>
    <cellStyle name="Comma 4 2 17 7" xfId="14920"/>
    <cellStyle name="Comma 4 2 17 8" xfId="14921"/>
    <cellStyle name="Comma 4 2 17 9" xfId="14922"/>
    <cellStyle name="Comma 4 2 18" xfId="14923"/>
    <cellStyle name="Comma 4 2 18 10" xfId="14924"/>
    <cellStyle name="Comma 4 2 18 11" xfId="14925"/>
    <cellStyle name="Comma 4 2 18 12" xfId="14926"/>
    <cellStyle name="Comma 4 2 18 13" xfId="14927"/>
    <cellStyle name="Comma 4 2 18 14" xfId="14928"/>
    <cellStyle name="Comma 4 2 18 15" xfId="14929"/>
    <cellStyle name="Comma 4 2 18 16" xfId="14930"/>
    <cellStyle name="Comma 4 2 18 17" xfId="14931"/>
    <cellStyle name="Comma 4 2 18 18" xfId="14932"/>
    <cellStyle name="Comma 4 2 18 19" xfId="14933"/>
    <cellStyle name="Comma 4 2 18 2" xfId="14934"/>
    <cellStyle name="Comma 4 2 18 20" xfId="14935"/>
    <cellStyle name="Comma 4 2 18 21" xfId="14936"/>
    <cellStyle name="Comma 4 2 18 22" xfId="14937"/>
    <cellStyle name="Comma 4 2 18 3" xfId="14938"/>
    <cellStyle name="Comma 4 2 18 4" xfId="14939"/>
    <cellStyle name="Comma 4 2 18 5" xfId="14940"/>
    <cellStyle name="Comma 4 2 18 6" xfId="14941"/>
    <cellStyle name="Comma 4 2 18 7" xfId="14942"/>
    <cellStyle name="Comma 4 2 18 8" xfId="14943"/>
    <cellStyle name="Comma 4 2 18 9" xfId="14944"/>
    <cellStyle name="Comma 4 2 19" xfId="14945"/>
    <cellStyle name="Comma 4 2 19 10" xfId="14946"/>
    <cellStyle name="Comma 4 2 19 11" xfId="14947"/>
    <cellStyle name="Comma 4 2 19 12" xfId="14948"/>
    <cellStyle name="Comma 4 2 19 13" xfId="14949"/>
    <cellStyle name="Comma 4 2 19 14" xfId="14950"/>
    <cellStyle name="Comma 4 2 19 15" xfId="14951"/>
    <cellStyle name="Comma 4 2 19 16" xfId="14952"/>
    <cellStyle name="Comma 4 2 19 17" xfId="14953"/>
    <cellStyle name="Comma 4 2 19 18" xfId="14954"/>
    <cellStyle name="Comma 4 2 19 19" xfId="14955"/>
    <cellStyle name="Comma 4 2 19 2" xfId="14956"/>
    <cellStyle name="Comma 4 2 19 20" xfId="14957"/>
    <cellStyle name="Comma 4 2 19 21" xfId="14958"/>
    <cellStyle name="Comma 4 2 19 22" xfId="14959"/>
    <cellStyle name="Comma 4 2 19 3" xfId="14960"/>
    <cellStyle name="Comma 4 2 19 4" xfId="14961"/>
    <cellStyle name="Comma 4 2 19 5" xfId="14962"/>
    <cellStyle name="Comma 4 2 19 6" xfId="14963"/>
    <cellStyle name="Comma 4 2 19 7" xfId="14964"/>
    <cellStyle name="Comma 4 2 19 8" xfId="14965"/>
    <cellStyle name="Comma 4 2 19 9" xfId="14966"/>
    <cellStyle name="Comma 4 2 2" xfId="207"/>
    <cellStyle name="Comma 4 2 2 10" xfId="14967"/>
    <cellStyle name="Comma 4 2 2 11" xfId="14968"/>
    <cellStyle name="Comma 4 2 2 12" xfId="14969"/>
    <cellStyle name="Comma 4 2 2 13" xfId="14970"/>
    <cellStyle name="Comma 4 2 2 14" xfId="14971"/>
    <cellStyle name="Comma 4 2 2 15" xfId="14972"/>
    <cellStyle name="Comma 4 2 2 16" xfId="14973"/>
    <cellStyle name="Comma 4 2 2 17" xfId="14974"/>
    <cellStyle name="Comma 4 2 2 18" xfId="14975"/>
    <cellStyle name="Comma 4 2 2 19" xfId="14976"/>
    <cellStyle name="Comma 4 2 2 2" xfId="208"/>
    <cellStyle name="Comma 4 2 2 2 10" xfId="14977"/>
    <cellStyle name="Comma 4 2 2 2 11" xfId="14978"/>
    <cellStyle name="Comma 4 2 2 2 12" xfId="14979"/>
    <cellStyle name="Comma 4 2 2 2 13" xfId="14980"/>
    <cellStyle name="Comma 4 2 2 2 14" xfId="14981"/>
    <cellStyle name="Comma 4 2 2 2 14 10" xfId="14982"/>
    <cellStyle name="Comma 4 2 2 2 14 11" xfId="14983"/>
    <cellStyle name="Comma 4 2 2 2 14 12" xfId="14984"/>
    <cellStyle name="Comma 4 2 2 2 14 13" xfId="14985"/>
    <cellStyle name="Comma 4 2 2 2 14 14" xfId="14986"/>
    <cellStyle name="Comma 4 2 2 2 14 15" xfId="14987"/>
    <cellStyle name="Comma 4 2 2 2 14 16" xfId="14988"/>
    <cellStyle name="Comma 4 2 2 2 14 17" xfId="14989"/>
    <cellStyle name="Comma 4 2 2 2 14 18" xfId="14990"/>
    <cellStyle name="Comma 4 2 2 2 14 19" xfId="14991"/>
    <cellStyle name="Comma 4 2 2 2 14 2" xfId="14992"/>
    <cellStyle name="Comma 4 2 2 2 14 20" xfId="14993"/>
    <cellStyle name="Comma 4 2 2 2 14 21" xfId="14994"/>
    <cellStyle name="Comma 4 2 2 2 14 22" xfId="14995"/>
    <cellStyle name="Comma 4 2 2 2 14 3" xfId="14996"/>
    <cellStyle name="Comma 4 2 2 2 14 4" xfId="14997"/>
    <cellStyle name="Comma 4 2 2 2 14 5" xfId="14998"/>
    <cellStyle name="Comma 4 2 2 2 14 6" xfId="14999"/>
    <cellStyle name="Comma 4 2 2 2 14 7" xfId="15000"/>
    <cellStyle name="Comma 4 2 2 2 14 8" xfId="15001"/>
    <cellStyle name="Comma 4 2 2 2 14 9" xfId="15002"/>
    <cellStyle name="Comma 4 2 2 2 15" xfId="15003"/>
    <cellStyle name="Comma 4 2 2 2 15 10" xfId="15004"/>
    <cellStyle name="Comma 4 2 2 2 15 11" xfId="15005"/>
    <cellStyle name="Comma 4 2 2 2 15 12" xfId="15006"/>
    <cellStyle name="Comma 4 2 2 2 15 13" xfId="15007"/>
    <cellStyle name="Comma 4 2 2 2 15 14" xfId="15008"/>
    <cellStyle name="Comma 4 2 2 2 15 15" xfId="15009"/>
    <cellStyle name="Comma 4 2 2 2 15 16" xfId="15010"/>
    <cellStyle name="Comma 4 2 2 2 15 17" xfId="15011"/>
    <cellStyle name="Comma 4 2 2 2 15 18" xfId="15012"/>
    <cellStyle name="Comma 4 2 2 2 15 19" xfId="15013"/>
    <cellStyle name="Comma 4 2 2 2 15 2" xfId="15014"/>
    <cellStyle name="Comma 4 2 2 2 15 20" xfId="15015"/>
    <cellStyle name="Comma 4 2 2 2 15 21" xfId="15016"/>
    <cellStyle name="Comma 4 2 2 2 15 22" xfId="15017"/>
    <cellStyle name="Comma 4 2 2 2 15 3" xfId="15018"/>
    <cellStyle name="Comma 4 2 2 2 15 4" xfId="15019"/>
    <cellStyle name="Comma 4 2 2 2 15 5" xfId="15020"/>
    <cellStyle name="Comma 4 2 2 2 15 6" xfId="15021"/>
    <cellStyle name="Comma 4 2 2 2 15 7" xfId="15022"/>
    <cellStyle name="Comma 4 2 2 2 15 8" xfId="15023"/>
    <cellStyle name="Comma 4 2 2 2 15 9" xfId="15024"/>
    <cellStyle name="Comma 4 2 2 2 16" xfId="15025"/>
    <cellStyle name="Comma 4 2 2 2 16 10" xfId="15026"/>
    <cellStyle name="Comma 4 2 2 2 16 11" xfId="15027"/>
    <cellStyle name="Comma 4 2 2 2 16 12" xfId="15028"/>
    <cellStyle name="Comma 4 2 2 2 16 13" xfId="15029"/>
    <cellStyle name="Comma 4 2 2 2 16 14" xfId="15030"/>
    <cellStyle name="Comma 4 2 2 2 16 15" xfId="15031"/>
    <cellStyle name="Comma 4 2 2 2 16 16" xfId="15032"/>
    <cellStyle name="Comma 4 2 2 2 16 17" xfId="15033"/>
    <cellStyle name="Comma 4 2 2 2 16 18" xfId="15034"/>
    <cellStyle name="Comma 4 2 2 2 16 19" xfId="15035"/>
    <cellStyle name="Comma 4 2 2 2 16 2" xfId="15036"/>
    <cellStyle name="Comma 4 2 2 2 16 20" xfId="15037"/>
    <cellStyle name="Comma 4 2 2 2 16 21" xfId="15038"/>
    <cellStyle name="Comma 4 2 2 2 16 22" xfId="15039"/>
    <cellStyle name="Comma 4 2 2 2 16 3" xfId="15040"/>
    <cellStyle name="Comma 4 2 2 2 16 4" xfId="15041"/>
    <cellStyle name="Comma 4 2 2 2 16 5" xfId="15042"/>
    <cellStyle name="Comma 4 2 2 2 16 6" xfId="15043"/>
    <cellStyle name="Comma 4 2 2 2 16 7" xfId="15044"/>
    <cellStyle name="Comma 4 2 2 2 16 8" xfId="15045"/>
    <cellStyle name="Comma 4 2 2 2 16 9" xfId="15046"/>
    <cellStyle name="Comma 4 2 2 2 17" xfId="15047"/>
    <cellStyle name="Comma 4 2 2 2 17 10" xfId="15048"/>
    <cellStyle name="Comma 4 2 2 2 17 11" xfId="15049"/>
    <cellStyle name="Comma 4 2 2 2 17 12" xfId="15050"/>
    <cellStyle name="Comma 4 2 2 2 17 13" xfId="15051"/>
    <cellStyle name="Comma 4 2 2 2 17 14" xfId="15052"/>
    <cellStyle name="Comma 4 2 2 2 17 15" xfId="15053"/>
    <cellStyle name="Comma 4 2 2 2 17 16" xfId="15054"/>
    <cellStyle name="Comma 4 2 2 2 17 17" xfId="15055"/>
    <cellStyle name="Comma 4 2 2 2 17 18" xfId="15056"/>
    <cellStyle name="Comma 4 2 2 2 17 19" xfId="15057"/>
    <cellStyle name="Comma 4 2 2 2 17 2" xfId="15058"/>
    <cellStyle name="Comma 4 2 2 2 17 20" xfId="15059"/>
    <cellStyle name="Comma 4 2 2 2 17 21" xfId="15060"/>
    <cellStyle name="Comma 4 2 2 2 17 22" xfId="15061"/>
    <cellStyle name="Comma 4 2 2 2 17 3" xfId="15062"/>
    <cellStyle name="Comma 4 2 2 2 17 4" xfId="15063"/>
    <cellStyle name="Comma 4 2 2 2 17 5" xfId="15064"/>
    <cellStyle name="Comma 4 2 2 2 17 6" xfId="15065"/>
    <cellStyle name="Comma 4 2 2 2 17 7" xfId="15066"/>
    <cellStyle name="Comma 4 2 2 2 17 8" xfId="15067"/>
    <cellStyle name="Comma 4 2 2 2 17 9" xfId="15068"/>
    <cellStyle name="Comma 4 2 2 2 18" xfId="15069"/>
    <cellStyle name="Comma 4 2 2 2 18 10" xfId="15070"/>
    <cellStyle name="Comma 4 2 2 2 18 11" xfId="15071"/>
    <cellStyle name="Comma 4 2 2 2 18 12" xfId="15072"/>
    <cellStyle name="Comma 4 2 2 2 18 13" xfId="15073"/>
    <cellStyle name="Comma 4 2 2 2 18 14" xfId="15074"/>
    <cellStyle name="Comma 4 2 2 2 18 15" xfId="15075"/>
    <cellStyle name="Comma 4 2 2 2 18 16" xfId="15076"/>
    <cellStyle name="Comma 4 2 2 2 18 17" xfId="15077"/>
    <cellStyle name="Comma 4 2 2 2 18 18" xfId="15078"/>
    <cellStyle name="Comma 4 2 2 2 18 19" xfId="15079"/>
    <cellStyle name="Comma 4 2 2 2 18 2" xfId="15080"/>
    <cellStyle name="Comma 4 2 2 2 18 20" xfId="15081"/>
    <cellStyle name="Comma 4 2 2 2 18 21" xfId="15082"/>
    <cellStyle name="Comma 4 2 2 2 18 22" xfId="15083"/>
    <cellStyle name="Comma 4 2 2 2 18 3" xfId="15084"/>
    <cellStyle name="Comma 4 2 2 2 18 4" xfId="15085"/>
    <cellStyle name="Comma 4 2 2 2 18 5" xfId="15086"/>
    <cellStyle name="Comma 4 2 2 2 18 6" xfId="15087"/>
    <cellStyle name="Comma 4 2 2 2 18 7" xfId="15088"/>
    <cellStyle name="Comma 4 2 2 2 18 8" xfId="15089"/>
    <cellStyle name="Comma 4 2 2 2 18 9" xfId="15090"/>
    <cellStyle name="Comma 4 2 2 2 19" xfId="15091"/>
    <cellStyle name="Comma 4 2 2 2 19 10" xfId="15092"/>
    <cellStyle name="Comma 4 2 2 2 19 11" xfId="15093"/>
    <cellStyle name="Comma 4 2 2 2 19 12" xfId="15094"/>
    <cellStyle name="Comma 4 2 2 2 19 13" xfId="15095"/>
    <cellStyle name="Comma 4 2 2 2 19 14" xfId="15096"/>
    <cellStyle name="Comma 4 2 2 2 19 15" xfId="15097"/>
    <cellStyle name="Comma 4 2 2 2 19 16" xfId="15098"/>
    <cellStyle name="Comma 4 2 2 2 19 17" xfId="15099"/>
    <cellStyle name="Comma 4 2 2 2 19 18" xfId="15100"/>
    <cellStyle name="Comma 4 2 2 2 19 19" xfId="15101"/>
    <cellStyle name="Comma 4 2 2 2 19 2" xfId="15102"/>
    <cellStyle name="Comma 4 2 2 2 19 20" xfId="15103"/>
    <cellStyle name="Comma 4 2 2 2 19 21" xfId="15104"/>
    <cellStyle name="Comma 4 2 2 2 19 22" xfId="15105"/>
    <cellStyle name="Comma 4 2 2 2 19 3" xfId="15106"/>
    <cellStyle name="Comma 4 2 2 2 19 4" xfId="15107"/>
    <cellStyle name="Comma 4 2 2 2 19 5" xfId="15108"/>
    <cellStyle name="Comma 4 2 2 2 19 6" xfId="15109"/>
    <cellStyle name="Comma 4 2 2 2 19 7" xfId="15110"/>
    <cellStyle name="Comma 4 2 2 2 19 8" xfId="15111"/>
    <cellStyle name="Comma 4 2 2 2 19 9" xfId="15112"/>
    <cellStyle name="Comma 4 2 2 2 2" xfId="15113"/>
    <cellStyle name="Comma 4 2 2 2 2 10" xfId="15114"/>
    <cellStyle name="Comma 4 2 2 2 2 11" xfId="15115"/>
    <cellStyle name="Comma 4 2 2 2 2 12" xfId="15116"/>
    <cellStyle name="Comma 4 2 2 2 2 13" xfId="15117"/>
    <cellStyle name="Comma 4 2 2 2 2 14" xfId="15118"/>
    <cellStyle name="Comma 4 2 2 2 2 15" xfId="15119"/>
    <cellStyle name="Comma 4 2 2 2 2 16" xfId="15120"/>
    <cellStyle name="Comma 4 2 2 2 2 17" xfId="15121"/>
    <cellStyle name="Comma 4 2 2 2 2 18" xfId="15122"/>
    <cellStyle name="Comma 4 2 2 2 2 19" xfId="15123"/>
    <cellStyle name="Comma 4 2 2 2 2 2" xfId="15124"/>
    <cellStyle name="Comma 4 2 2 2 2 2 10" xfId="15125"/>
    <cellStyle name="Comma 4 2 2 2 2 2 10 10" xfId="15126"/>
    <cellStyle name="Comma 4 2 2 2 2 2 10 11" xfId="15127"/>
    <cellStyle name="Comma 4 2 2 2 2 2 10 12" xfId="15128"/>
    <cellStyle name="Comma 4 2 2 2 2 2 10 13" xfId="15129"/>
    <cellStyle name="Comma 4 2 2 2 2 2 10 14" xfId="15130"/>
    <cellStyle name="Comma 4 2 2 2 2 2 10 15" xfId="15131"/>
    <cellStyle name="Comma 4 2 2 2 2 2 10 16" xfId="15132"/>
    <cellStyle name="Comma 4 2 2 2 2 2 10 17" xfId="15133"/>
    <cellStyle name="Comma 4 2 2 2 2 2 10 18" xfId="15134"/>
    <cellStyle name="Comma 4 2 2 2 2 2 10 19" xfId="15135"/>
    <cellStyle name="Comma 4 2 2 2 2 2 10 2" xfId="15136"/>
    <cellStyle name="Comma 4 2 2 2 2 2 10 20" xfId="15137"/>
    <cellStyle name="Comma 4 2 2 2 2 2 10 21" xfId="15138"/>
    <cellStyle name="Comma 4 2 2 2 2 2 10 22" xfId="15139"/>
    <cellStyle name="Comma 4 2 2 2 2 2 10 3" xfId="15140"/>
    <cellStyle name="Comma 4 2 2 2 2 2 10 4" xfId="15141"/>
    <cellStyle name="Comma 4 2 2 2 2 2 10 5" xfId="15142"/>
    <cellStyle name="Comma 4 2 2 2 2 2 10 6" xfId="15143"/>
    <cellStyle name="Comma 4 2 2 2 2 2 10 7" xfId="15144"/>
    <cellStyle name="Comma 4 2 2 2 2 2 10 8" xfId="15145"/>
    <cellStyle name="Comma 4 2 2 2 2 2 10 9" xfId="15146"/>
    <cellStyle name="Comma 4 2 2 2 2 2 11" xfId="15147"/>
    <cellStyle name="Comma 4 2 2 2 2 2 11 10" xfId="15148"/>
    <cellStyle name="Comma 4 2 2 2 2 2 11 11" xfId="15149"/>
    <cellStyle name="Comma 4 2 2 2 2 2 11 12" xfId="15150"/>
    <cellStyle name="Comma 4 2 2 2 2 2 11 13" xfId="15151"/>
    <cellStyle name="Comma 4 2 2 2 2 2 11 14" xfId="15152"/>
    <cellStyle name="Comma 4 2 2 2 2 2 11 15" xfId="15153"/>
    <cellStyle name="Comma 4 2 2 2 2 2 11 16" xfId="15154"/>
    <cellStyle name="Comma 4 2 2 2 2 2 11 17" xfId="15155"/>
    <cellStyle name="Comma 4 2 2 2 2 2 11 18" xfId="15156"/>
    <cellStyle name="Comma 4 2 2 2 2 2 11 19" xfId="15157"/>
    <cellStyle name="Comma 4 2 2 2 2 2 11 2" xfId="15158"/>
    <cellStyle name="Comma 4 2 2 2 2 2 11 20" xfId="15159"/>
    <cellStyle name="Comma 4 2 2 2 2 2 11 21" xfId="15160"/>
    <cellStyle name="Comma 4 2 2 2 2 2 11 22" xfId="15161"/>
    <cellStyle name="Comma 4 2 2 2 2 2 11 3" xfId="15162"/>
    <cellStyle name="Comma 4 2 2 2 2 2 11 4" xfId="15163"/>
    <cellStyle name="Comma 4 2 2 2 2 2 11 5" xfId="15164"/>
    <cellStyle name="Comma 4 2 2 2 2 2 11 6" xfId="15165"/>
    <cellStyle name="Comma 4 2 2 2 2 2 11 7" xfId="15166"/>
    <cellStyle name="Comma 4 2 2 2 2 2 11 8" xfId="15167"/>
    <cellStyle name="Comma 4 2 2 2 2 2 11 9" xfId="15168"/>
    <cellStyle name="Comma 4 2 2 2 2 2 12" xfId="15169"/>
    <cellStyle name="Comma 4 2 2 2 2 2 12 10" xfId="15170"/>
    <cellStyle name="Comma 4 2 2 2 2 2 12 11" xfId="15171"/>
    <cellStyle name="Comma 4 2 2 2 2 2 12 12" xfId="15172"/>
    <cellStyle name="Comma 4 2 2 2 2 2 12 13" xfId="15173"/>
    <cellStyle name="Comma 4 2 2 2 2 2 12 14" xfId="15174"/>
    <cellStyle name="Comma 4 2 2 2 2 2 12 15" xfId="15175"/>
    <cellStyle name="Comma 4 2 2 2 2 2 12 16" xfId="15176"/>
    <cellStyle name="Comma 4 2 2 2 2 2 12 17" xfId="15177"/>
    <cellStyle name="Comma 4 2 2 2 2 2 12 18" xfId="15178"/>
    <cellStyle name="Comma 4 2 2 2 2 2 12 19" xfId="15179"/>
    <cellStyle name="Comma 4 2 2 2 2 2 12 2" xfId="15180"/>
    <cellStyle name="Comma 4 2 2 2 2 2 12 20" xfId="15181"/>
    <cellStyle name="Comma 4 2 2 2 2 2 12 21" xfId="15182"/>
    <cellStyle name="Comma 4 2 2 2 2 2 12 22" xfId="15183"/>
    <cellStyle name="Comma 4 2 2 2 2 2 12 3" xfId="15184"/>
    <cellStyle name="Comma 4 2 2 2 2 2 12 4" xfId="15185"/>
    <cellStyle name="Comma 4 2 2 2 2 2 12 5" xfId="15186"/>
    <cellStyle name="Comma 4 2 2 2 2 2 12 6" xfId="15187"/>
    <cellStyle name="Comma 4 2 2 2 2 2 12 7" xfId="15188"/>
    <cellStyle name="Comma 4 2 2 2 2 2 12 8" xfId="15189"/>
    <cellStyle name="Comma 4 2 2 2 2 2 12 9" xfId="15190"/>
    <cellStyle name="Comma 4 2 2 2 2 2 13" xfId="15191"/>
    <cellStyle name="Comma 4 2 2 2 2 2 13 10" xfId="15192"/>
    <cellStyle name="Comma 4 2 2 2 2 2 13 11" xfId="15193"/>
    <cellStyle name="Comma 4 2 2 2 2 2 13 12" xfId="15194"/>
    <cellStyle name="Comma 4 2 2 2 2 2 13 13" xfId="15195"/>
    <cellStyle name="Comma 4 2 2 2 2 2 13 14" xfId="15196"/>
    <cellStyle name="Comma 4 2 2 2 2 2 13 15" xfId="15197"/>
    <cellStyle name="Comma 4 2 2 2 2 2 13 16" xfId="15198"/>
    <cellStyle name="Comma 4 2 2 2 2 2 13 17" xfId="15199"/>
    <cellStyle name="Comma 4 2 2 2 2 2 13 18" xfId="15200"/>
    <cellStyle name="Comma 4 2 2 2 2 2 13 19" xfId="15201"/>
    <cellStyle name="Comma 4 2 2 2 2 2 13 2" xfId="15202"/>
    <cellStyle name="Comma 4 2 2 2 2 2 13 20" xfId="15203"/>
    <cellStyle name="Comma 4 2 2 2 2 2 13 21" xfId="15204"/>
    <cellStyle name="Comma 4 2 2 2 2 2 13 22" xfId="15205"/>
    <cellStyle name="Comma 4 2 2 2 2 2 13 3" xfId="15206"/>
    <cellStyle name="Comma 4 2 2 2 2 2 13 4" xfId="15207"/>
    <cellStyle name="Comma 4 2 2 2 2 2 13 5" xfId="15208"/>
    <cellStyle name="Comma 4 2 2 2 2 2 13 6" xfId="15209"/>
    <cellStyle name="Comma 4 2 2 2 2 2 13 7" xfId="15210"/>
    <cellStyle name="Comma 4 2 2 2 2 2 13 8" xfId="15211"/>
    <cellStyle name="Comma 4 2 2 2 2 2 13 9" xfId="15212"/>
    <cellStyle name="Comma 4 2 2 2 2 2 14" xfId="15213"/>
    <cellStyle name="Comma 4 2 2 2 2 2 14 10" xfId="15214"/>
    <cellStyle name="Comma 4 2 2 2 2 2 14 11" xfId="15215"/>
    <cellStyle name="Comma 4 2 2 2 2 2 14 12" xfId="15216"/>
    <cellStyle name="Comma 4 2 2 2 2 2 14 13" xfId="15217"/>
    <cellStyle name="Comma 4 2 2 2 2 2 14 14" xfId="15218"/>
    <cellStyle name="Comma 4 2 2 2 2 2 14 15" xfId="15219"/>
    <cellStyle name="Comma 4 2 2 2 2 2 14 16" xfId="15220"/>
    <cellStyle name="Comma 4 2 2 2 2 2 14 17" xfId="15221"/>
    <cellStyle name="Comma 4 2 2 2 2 2 14 18" xfId="15222"/>
    <cellStyle name="Comma 4 2 2 2 2 2 14 19" xfId="15223"/>
    <cellStyle name="Comma 4 2 2 2 2 2 14 2" xfId="15224"/>
    <cellStyle name="Comma 4 2 2 2 2 2 14 20" xfId="15225"/>
    <cellStyle name="Comma 4 2 2 2 2 2 14 21" xfId="15226"/>
    <cellStyle name="Comma 4 2 2 2 2 2 14 22" xfId="15227"/>
    <cellStyle name="Comma 4 2 2 2 2 2 14 3" xfId="15228"/>
    <cellStyle name="Comma 4 2 2 2 2 2 14 4" xfId="15229"/>
    <cellStyle name="Comma 4 2 2 2 2 2 14 5" xfId="15230"/>
    <cellStyle name="Comma 4 2 2 2 2 2 14 6" xfId="15231"/>
    <cellStyle name="Comma 4 2 2 2 2 2 14 7" xfId="15232"/>
    <cellStyle name="Comma 4 2 2 2 2 2 14 8" xfId="15233"/>
    <cellStyle name="Comma 4 2 2 2 2 2 14 9" xfId="15234"/>
    <cellStyle name="Comma 4 2 2 2 2 2 15" xfId="15235"/>
    <cellStyle name="Comma 4 2 2 2 2 2 15 10" xfId="15236"/>
    <cellStyle name="Comma 4 2 2 2 2 2 15 11" xfId="15237"/>
    <cellStyle name="Comma 4 2 2 2 2 2 15 12" xfId="15238"/>
    <cellStyle name="Comma 4 2 2 2 2 2 15 13" xfId="15239"/>
    <cellStyle name="Comma 4 2 2 2 2 2 15 14" xfId="15240"/>
    <cellStyle name="Comma 4 2 2 2 2 2 15 15" xfId="15241"/>
    <cellStyle name="Comma 4 2 2 2 2 2 15 16" xfId="15242"/>
    <cellStyle name="Comma 4 2 2 2 2 2 15 17" xfId="15243"/>
    <cellStyle name="Comma 4 2 2 2 2 2 15 18" xfId="15244"/>
    <cellStyle name="Comma 4 2 2 2 2 2 15 19" xfId="15245"/>
    <cellStyle name="Comma 4 2 2 2 2 2 15 2" xfId="15246"/>
    <cellStyle name="Comma 4 2 2 2 2 2 15 20" xfId="15247"/>
    <cellStyle name="Comma 4 2 2 2 2 2 15 21" xfId="15248"/>
    <cellStyle name="Comma 4 2 2 2 2 2 15 22" xfId="15249"/>
    <cellStyle name="Comma 4 2 2 2 2 2 15 3" xfId="15250"/>
    <cellStyle name="Comma 4 2 2 2 2 2 15 4" xfId="15251"/>
    <cellStyle name="Comma 4 2 2 2 2 2 15 5" xfId="15252"/>
    <cellStyle name="Comma 4 2 2 2 2 2 15 6" xfId="15253"/>
    <cellStyle name="Comma 4 2 2 2 2 2 15 7" xfId="15254"/>
    <cellStyle name="Comma 4 2 2 2 2 2 15 8" xfId="15255"/>
    <cellStyle name="Comma 4 2 2 2 2 2 15 9" xfId="15256"/>
    <cellStyle name="Comma 4 2 2 2 2 2 16" xfId="15257"/>
    <cellStyle name="Comma 4 2 2 2 2 2 16 10" xfId="15258"/>
    <cellStyle name="Comma 4 2 2 2 2 2 16 11" xfId="15259"/>
    <cellStyle name="Comma 4 2 2 2 2 2 16 12" xfId="15260"/>
    <cellStyle name="Comma 4 2 2 2 2 2 16 13" xfId="15261"/>
    <cellStyle name="Comma 4 2 2 2 2 2 16 14" xfId="15262"/>
    <cellStyle name="Comma 4 2 2 2 2 2 16 15" xfId="15263"/>
    <cellStyle name="Comma 4 2 2 2 2 2 16 16" xfId="15264"/>
    <cellStyle name="Comma 4 2 2 2 2 2 16 17" xfId="15265"/>
    <cellStyle name="Comma 4 2 2 2 2 2 16 18" xfId="15266"/>
    <cellStyle name="Comma 4 2 2 2 2 2 16 19" xfId="15267"/>
    <cellStyle name="Comma 4 2 2 2 2 2 16 2" xfId="15268"/>
    <cellStyle name="Comma 4 2 2 2 2 2 16 20" xfId="15269"/>
    <cellStyle name="Comma 4 2 2 2 2 2 16 21" xfId="15270"/>
    <cellStyle name="Comma 4 2 2 2 2 2 16 22" xfId="15271"/>
    <cellStyle name="Comma 4 2 2 2 2 2 16 3" xfId="15272"/>
    <cellStyle name="Comma 4 2 2 2 2 2 16 4" xfId="15273"/>
    <cellStyle name="Comma 4 2 2 2 2 2 16 5" xfId="15274"/>
    <cellStyle name="Comma 4 2 2 2 2 2 16 6" xfId="15275"/>
    <cellStyle name="Comma 4 2 2 2 2 2 16 7" xfId="15276"/>
    <cellStyle name="Comma 4 2 2 2 2 2 16 8" xfId="15277"/>
    <cellStyle name="Comma 4 2 2 2 2 2 16 9" xfId="15278"/>
    <cellStyle name="Comma 4 2 2 2 2 2 17" xfId="15279"/>
    <cellStyle name="Comma 4 2 2 2 2 2 17 10" xfId="15280"/>
    <cellStyle name="Comma 4 2 2 2 2 2 17 11" xfId="15281"/>
    <cellStyle name="Comma 4 2 2 2 2 2 17 12" xfId="15282"/>
    <cellStyle name="Comma 4 2 2 2 2 2 17 13" xfId="15283"/>
    <cellStyle name="Comma 4 2 2 2 2 2 17 14" xfId="15284"/>
    <cellStyle name="Comma 4 2 2 2 2 2 17 15" xfId="15285"/>
    <cellStyle name="Comma 4 2 2 2 2 2 17 16" xfId="15286"/>
    <cellStyle name="Comma 4 2 2 2 2 2 17 17" xfId="15287"/>
    <cellStyle name="Comma 4 2 2 2 2 2 17 18" xfId="15288"/>
    <cellStyle name="Comma 4 2 2 2 2 2 17 19" xfId="15289"/>
    <cellStyle name="Comma 4 2 2 2 2 2 17 2" xfId="15290"/>
    <cellStyle name="Comma 4 2 2 2 2 2 17 20" xfId="15291"/>
    <cellStyle name="Comma 4 2 2 2 2 2 17 21" xfId="15292"/>
    <cellStyle name="Comma 4 2 2 2 2 2 17 22" xfId="15293"/>
    <cellStyle name="Comma 4 2 2 2 2 2 17 3" xfId="15294"/>
    <cellStyle name="Comma 4 2 2 2 2 2 17 4" xfId="15295"/>
    <cellStyle name="Comma 4 2 2 2 2 2 17 5" xfId="15296"/>
    <cellStyle name="Comma 4 2 2 2 2 2 17 6" xfId="15297"/>
    <cellStyle name="Comma 4 2 2 2 2 2 17 7" xfId="15298"/>
    <cellStyle name="Comma 4 2 2 2 2 2 17 8" xfId="15299"/>
    <cellStyle name="Comma 4 2 2 2 2 2 17 9" xfId="15300"/>
    <cellStyle name="Comma 4 2 2 2 2 2 18" xfId="15301"/>
    <cellStyle name="Comma 4 2 2 2 2 2 18 10" xfId="15302"/>
    <cellStyle name="Comma 4 2 2 2 2 2 18 11" xfId="15303"/>
    <cellStyle name="Comma 4 2 2 2 2 2 18 12" xfId="15304"/>
    <cellStyle name="Comma 4 2 2 2 2 2 18 13" xfId="15305"/>
    <cellStyle name="Comma 4 2 2 2 2 2 18 14" xfId="15306"/>
    <cellStyle name="Comma 4 2 2 2 2 2 18 15" xfId="15307"/>
    <cellStyle name="Comma 4 2 2 2 2 2 18 16" xfId="15308"/>
    <cellStyle name="Comma 4 2 2 2 2 2 18 17" xfId="15309"/>
    <cellStyle name="Comma 4 2 2 2 2 2 18 18" xfId="15310"/>
    <cellStyle name="Comma 4 2 2 2 2 2 18 19" xfId="15311"/>
    <cellStyle name="Comma 4 2 2 2 2 2 18 2" xfId="15312"/>
    <cellStyle name="Comma 4 2 2 2 2 2 18 20" xfId="15313"/>
    <cellStyle name="Comma 4 2 2 2 2 2 18 21" xfId="15314"/>
    <cellStyle name="Comma 4 2 2 2 2 2 18 22" xfId="15315"/>
    <cellStyle name="Comma 4 2 2 2 2 2 18 3" xfId="15316"/>
    <cellStyle name="Comma 4 2 2 2 2 2 18 4" xfId="15317"/>
    <cellStyle name="Comma 4 2 2 2 2 2 18 5" xfId="15318"/>
    <cellStyle name="Comma 4 2 2 2 2 2 18 6" xfId="15319"/>
    <cellStyle name="Comma 4 2 2 2 2 2 18 7" xfId="15320"/>
    <cellStyle name="Comma 4 2 2 2 2 2 18 8" xfId="15321"/>
    <cellStyle name="Comma 4 2 2 2 2 2 18 9" xfId="15322"/>
    <cellStyle name="Comma 4 2 2 2 2 2 19" xfId="15323"/>
    <cellStyle name="Comma 4 2 2 2 2 2 19 10" xfId="15324"/>
    <cellStyle name="Comma 4 2 2 2 2 2 19 11" xfId="15325"/>
    <cellStyle name="Comma 4 2 2 2 2 2 19 12" xfId="15326"/>
    <cellStyle name="Comma 4 2 2 2 2 2 19 13" xfId="15327"/>
    <cellStyle name="Comma 4 2 2 2 2 2 19 14" xfId="15328"/>
    <cellStyle name="Comma 4 2 2 2 2 2 19 15" xfId="15329"/>
    <cellStyle name="Comma 4 2 2 2 2 2 19 16" xfId="15330"/>
    <cellStyle name="Comma 4 2 2 2 2 2 19 17" xfId="15331"/>
    <cellStyle name="Comma 4 2 2 2 2 2 19 18" xfId="15332"/>
    <cellStyle name="Comma 4 2 2 2 2 2 19 19" xfId="15333"/>
    <cellStyle name="Comma 4 2 2 2 2 2 19 2" xfId="15334"/>
    <cellStyle name="Comma 4 2 2 2 2 2 19 20" xfId="15335"/>
    <cellStyle name="Comma 4 2 2 2 2 2 19 21" xfId="15336"/>
    <cellStyle name="Comma 4 2 2 2 2 2 19 22" xfId="15337"/>
    <cellStyle name="Comma 4 2 2 2 2 2 19 3" xfId="15338"/>
    <cellStyle name="Comma 4 2 2 2 2 2 19 4" xfId="15339"/>
    <cellStyle name="Comma 4 2 2 2 2 2 19 5" xfId="15340"/>
    <cellStyle name="Comma 4 2 2 2 2 2 19 6" xfId="15341"/>
    <cellStyle name="Comma 4 2 2 2 2 2 19 7" xfId="15342"/>
    <cellStyle name="Comma 4 2 2 2 2 2 19 8" xfId="15343"/>
    <cellStyle name="Comma 4 2 2 2 2 2 19 9" xfId="15344"/>
    <cellStyle name="Comma 4 2 2 2 2 2 2" xfId="15345"/>
    <cellStyle name="Comma 4 2 2 2 2 2 2 10" xfId="15346"/>
    <cellStyle name="Comma 4 2 2 2 2 2 2 11" xfId="15347"/>
    <cellStyle name="Comma 4 2 2 2 2 2 2 12" xfId="15348"/>
    <cellStyle name="Comma 4 2 2 2 2 2 2 13" xfId="15349"/>
    <cellStyle name="Comma 4 2 2 2 2 2 2 14" xfId="15350"/>
    <cellStyle name="Comma 4 2 2 2 2 2 2 15" xfId="15351"/>
    <cellStyle name="Comma 4 2 2 2 2 2 2 16" xfId="15352"/>
    <cellStyle name="Comma 4 2 2 2 2 2 2 17" xfId="15353"/>
    <cellStyle name="Comma 4 2 2 2 2 2 2 18" xfId="15354"/>
    <cellStyle name="Comma 4 2 2 2 2 2 2 19" xfId="15355"/>
    <cellStyle name="Comma 4 2 2 2 2 2 2 2" xfId="15356"/>
    <cellStyle name="Comma 4 2 2 2 2 2 2 20" xfId="15357"/>
    <cellStyle name="Comma 4 2 2 2 2 2 2 21" xfId="15358"/>
    <cellStyle name="Comma 4 2 2 2 2 2 2 22" xfId="15359"/>
    <cellStyle name="Comma 4 2 2 2 2 2 2 23" xfId="15360"/>
    <cellStyle name="Comma 4 2 2 2 2 2 2 24" xfId="15361"/>
    <cellStyle name="Comma 4 2 2 2 2 2 2 25" xfId="15362"/>
    <cellStyle name="Comma 4 2 2 2 2 2 2 26" xfId="15363"/>
    <cellStyle name="Comma 4 2 2 2 2 2 2 27" xfId="15364"/>
    <cellStyle name="Comma 4 2 2 2 2 2 2 28" xfId="15365"/>
    <cellStyle name="Comma 4 2 2 2 2 2 2 29" xfId="15366"/>
    <cellStyle name="Comma 4 2 2 2 2 2 2 3" xfId="15367"/>
    <cellStyle name="Comma 4 2 2 2 2 2 2 30" xfId="15368"/>
    <cellStyle name="Comma 4 2 2 2 2 2 2 31" xfId="15369"/>
    <cellStyle name="Comma 4 2 2 2 2 2 2 32" xfId="15370"/>
    <cellStyle name="Comma 4 2 2 2 2 2 2 33" xfId="15371"/>
    <cellStyle name="Comma 4 2 2 2 2 2 2 34" xfId="15372"/>
    <cellStyle name="Comma 4 2 2 2 2 2 2 35" xfId="15373"/>
    <cellStyle name="Comma 4 2 2 2 2 2 2 36" xfId="15374"/>
    <cellStyle name="Comma 4 2 2 2 2 2 2 37" xfId="15375"/>
    <cellStyle name="Comma 4 2 2 2 2 2 2 38" xfId="15376"/>
    <cellStyle name="Comma 4 2 2 2 2 2 2 39" xfId="15377"/>
    <cellStyle name="Comma 4 2 2 2 2 2 2 4" xfId="15378"/>
    <cellStyle name="Comma 4 2 2 2 2 2 2 40" xfId="15379"/>
    <cellStyle name="Comma 4 2 2 2 2 2 2 5" xfId="15380"/>
    <cellStyle name="Comma 4 2 2 2 2 2 2 6" xfId="15381"/>
    <cellStyle name="Comma 4 2 2 2 2 2 2 7" xfId="15382"/>
    <cellStyle name="Comma 4 2 2 2 2 2 2 8" xfId="15383"/>
    <cellStyle name="Comma 4 2 2 2 2 2 2 9" xfId="15384"/>
    <cellStyle name="Comma 4 2 2 2 2 2 20" xfId="15385"/>
    <cellStyle name="Comma 4 2 2 2 2 2 21" xfId="15386"/>
    <cellStyle name="Comma 4 2 2 2 2 2 22" xfId="15387"/>
    <cellStyle name="Comma 4 2 2 2 2 2 23" xfId="15388"/>
    <cellStyle name="Comma 4 2 2 2 2 2 24" xfId="15389"/>
    <cellStyle name="Comma 4 2 2 2 2 2 25" xfId="15390"/>
    <cellStyle name="Comma 4 2 2 2 2 2 26" xfId="15391"/>
    <cellStyle name="Comma 4 2 2 2 2 2 27" xfId="15392"/>
    <cellStyle name="Comma 4 2 2 2 2 2 28" xfId="15393"/>
    <cellStyle name="Comma 4 2 2 2 2 2 29" xfId="15394"/>
    <cellStyle name="Comma 4 2 2 2 2 2 3" xfId="15395"/>
    <cellStyle name="Comma 4 2 2 2 2 2 30" xfId="15396"/>
    <cellStyle name="Comma 4 2 2 2 2 2 31" xfId="15397"/>
    <cellStyle name="Comma 4 2 2 2 2 2 32" xfId="15398"/>
    <cellStyle name="Comma 4 2 2 2 2 2 33" xfId="15399"/>
    <cellStyle name="Comma 4 2 2 2 2 2 34" xfId="15400"/>
    <cellStyle name="Comma 4 2 2 2 2 2 35" xfId="15401"/>
    <cellStyle name="Comma 4 2 2 2 2 2 36" xfId="15402"/>
    <cellStyle name="Comma 4 2 2 2 2 2 37" xfId="15403"/>
    <cellStyle name="Comma 4 2 2 2 2 2 38" xfId="15404"/>
    <cellStyle name="Comma 4 2 2 2 2 2 39" xfId="15405"/>
    <cellStyle name="Comma 4 2 2 2 2 2 4" xfId="15406"/>
    <cellStyle name="Comma 4 2 2 2 2 2 40" xfId="15407"/>
    <cellStyle name="Comma 4 2 2 2 2 2 5" xfId="15408"/>
    <cellStyle name="Comma 4 2 2 2 2 2 6" xfId="15409"/>
    <cellStyle name="Comma 4 2 2 2 2 2 7" xfId="15410"/>
    <cellStyle name="Comma 4 2 2 2 2 2 8" xfId="15411"/>
    <cellStyle name="Comma 4 2 2 2 2 2 9" xfId="15412"/>
    <cellStyle name="Comma 4 2 2 2 2 2 9 10" xfId="15413"/>
    <cellStyle name="Comma 4 2 2 2 2 2 9 11" xfId="15414"/>
    <cellStyle name="Comma 4 2 2 2 2 2 9 12" xfId="15415"/>
    <cellStyle name="Comma 4 2 2 2 2 2 9 13" xfId="15416"/>
    <cellStyle name="Comma 4 2 2 2 2 2 9 14" xfId="15417"/>
    <cellStyle name="Comma 4 2 2 2 2 2 9 15" xfId="15418"/>
    <cellStyle name="Comma 4 2 2 2 2 2 9 16" xfId="15419"/>
    <cellStyle name="Comma 4 2 2 2 2 2 9 17" xfId="15420"/>
    <cellStyle name="Comma 4 2 2 2 2 2 9 18" xfId="15421"/>
    <cellStyle name="Comma 4 2 2 2 2 2 9 19" xfId="15422"/>
    <cellStyle name="Comma 4 2 2 2 2 2 9 2" xfId="15423"/>
    <cellStyle name="Comma 4 2 2 2 2 2 9 20" xfId="15424"/>
    <cellStyle name="Comma 4 2 2 2 2 2 9 21" xfId="15425"/>
    <cellStyle name="Comma 4 2 2 2 2 2 9 22" xfId="15426"/>
    <cellStyle name="Comma 4 2 2 2 2 2 9 3" xfId="15427"/>
    <cellStyle name="Comma 4 2 2 2 2 2 9 4" xfId="15428"/>
    <cellStyle name="Comma 4 2 2 2 2 2 9 5" xfId="15429"/>
    <cellStyle name="Comma 4 2 2 2 2 2 9 6" xfId="15430"/>
    <cellStyle name="Comma 4 2 2 2 2 2 9 7" xfId="15431"/>
    <cellStyle name="Comma 4 2 2 2 2 2 9 8" xfId="15432"/>
    <cellStyle name="Comma 4 2 2 2 2 2 9 9" xfId="15433"/>
    <cellStyle name="Comma 4 2 2 2 2 20" xfId="15434"/>
    <cellStyle name="Comma 4 2 2 2 2 21" xfId="15435"/>
    <cellStyle name="Comma 4 2 2 2 2 22" xfId="15436"/>
    <cellStyle name="Comma 4 2 2 2 2 23" xfId="15437"/>
    <cellStyle name="Comma 4 2 2 2 2 24" xfId="15438"/>
    <cellStyle name="Comma 4 2 2 2 2 25" xfId="15439"/>
    <cellStyle name="Comma 4 2 2 2 2 26" xfId="15440"/>
    <cellStyle name="Comma 4 2 2 2 2 27" xfId="15441"/>
    <cellStyle name="Comma 4 2 2 2 2 28" xfId="15442"/>
    <cellStyle name="Comma 4 2 2 2 2 29" xfId="15443"/>
    <cellStyle name="Comma 4 2 2 2 2 3" xfId="15444"/>
    <cellStyle name="Comma 4 2 2 2 2 30" xfId="15445"/>
    <cellStyle name="Comma 4 2 2 2 2 31" xfId="15446"/>
    <cellStyle name="Comma 4 2 2 2 2 32" xfId="15447"/>
    <cellStyle name="Comma 4 2 2 2 2 33" xfId="15448"/>
    <cellStyle name="Comma 4 2 2 2 2 34" xfId="15449"/>
    <cellStyle name="Comma 4 2 2 2 2 35" xfId="15450"/>
    <cellStyle name="Comma 4 2 2 2 2 36" xfId="15451"/>
    <cellStyle name="Comma 4 2 2 2 2 37" xfId="15452"/>
    <cellStyle name="Comma 4 2 2 2 2 38" xfId="15453"/>
    <cellStyle name="Comma 4 2 2 2 2 39" xfId="15454"/>
    <cellStyle name="Comma 4 2 2 2 2 4" xfId="15455"/>
    <cellStyle name="Comma 4 2 2 2 2 40" xfId="15456"/>
    <cellStyle name="Comma 4 2 2 2 2 41" xfId="15457"/>
    <cellStyle name="Comma 4 2 2 2 2 42" xfId="15458"/>
    <cellStyle name="Comma 4 2 2 2 2 43" xfId="15459"/>
    <cellStyle name="Comma 4 2 2 2 2 44" xfId="15460"/>
    <cellStyle name="Comma 4 2 2 2 2 45" xfId="15461"/>
    <cellStyle name="Comma 4 2 2 2 2 5" xfId="15462"/>
    <cellStyle name="Comma 4 2 2 2 2 6" xfId="15463"/>
    <cellStyle name="Comma 4 2 2 2 2 7" xfId="15464"/>
    <cellStyle name="Comma 4 2 2 2 2 8" xfId="15465"/>
    <cellStyle name="Comma 4 2 2 2 2 9" xfId="15466"/>
    <cellStyle name="Comma 4 2 2 2 20" xfId="15467"/>
    <cellStyle name="Comma 4 2 2 2 20 10" xfId="15468"/>
    <cellStyle name="Comma 4 2 2 2 20 11" xfId="15469"/>
    <cellStyle name="Comma 4 2 2 2 20 12" xfId="15470"/>
    <cellStyle name="Comma 4 2 2 2 20 13" xfId="15471"/>
    <cellStyle name="Comma 4 2 2 2 20 14" xfId="15472"/>
    <cellStyle name="Comma 4 2 2 2 20 15" xfId="15473"/>
    <cellStyle name="Comma 4 2 2 2 20 16" xfId="15474"/>
    <cellStyle name="Comma 4 2 2 2 20 17" xfId="15475"/>
    <cellStyle name="Comma 4 2 2 2 20 18" xfId="15476"/>
    <cellStyle name="Comma 4 2 2 2 20 19" xfId="15477"/>
    <cellStyle name="Comma 4 2 2 2 20 2" xfId="15478"/>
    <cellStyle name="Comma 4 2 2 2 20 20" xfId="15479"/>
    <cellStyle name="Comma 4 2 2 2 20 21" xfId="15480"/>
    <cellStyle name="Comma 4 2 2 2 20 22" xfId="15481"/>
    <cellStyle name="Comma 4 2 2 2 20 3" xfId="15482"/>
    <cellStyle name="Comma 4 2 2 2 20 4" xfId="15483"/>
    <cellStyle name="Comma 4 2 2 2 20 5" xfId="15484"/>
    <cellStyle name="Comma 4 2 2 2 20 6" xfId="15485"/>
    <cellStyle name="Comma 4 2 2 2 20 7" xfId="15486"/>
    <cellStyle name="Comma 4 2 2 2 20 8" xfId="15487"/>
    <cellStyle name="Comma 4 2 2 2 20 9" xfId="15488"/>
    <cellStyle name="Comma 4 2 2 2 21" xfId="15489"/>
    <cellStyle name="Comma 4 2 2 2 21 10" xfId="15490"/>
    <cellStyle name="Comma 4 2 2 2 21 11" xfId="15491"/>
    <cellStyle name="Comma 4 2 2 2 21 12" xfId="15492"/>
    <cellStyle name="Comma 4 2 2 2 21 13" xfId="15493"/>
    <cellStyle name="Comma 4 2 2 2 21 14" xfId="15494"/>
    <cellStyle name="Comma 4 2 2 2 21 15" xfId="15495"/>
    <cellStyle name="Comma 4 2 2 2 21 16" xfId="15496"/>
    <cellStyle name="Comma 4 2 2 2 21 17" xfId="15497"/>
    <cellStyle name="Comma 4 2 2 2 21 18" xfId="15498"/>
    <cellStyle name="Comma 4 2 2 2 21 19" xfId="15499"/>
    <cellStyle name="Comma 4 2 2 2 21 2" xfId="15500"/>
    <cellStyle name="Comma 4 2 2 2 21 20" xfId="15501"/>
    <cellStyle name="Comma 4 2 2 2 21 21" xfId="15502"/>
    <cellStyle name="Comma 4 2 2 2 21 22" xfId="15503"/>
    <cellStyle name="Comma 4 2 2 2 21 3" xfId="15504"/>
    <cellStyle name="Comma 4 2 2 2 21 4" xfId="15505"/>
    <cellStyle name="Comma 4 2 2 2 21 5" xfId="15506"/>
    <cellStyle name="Comma 4 2 2 2 21 6" xfId="15507"/>
    <cellStyle name="Comma 4 2 2 2 21 7" xfId="15508"/>
    <cellStyle name="Comma 4 2 2 2 21 8" xfId="15509"/>
    <cellStyle name="Comma 4 2 2 2 21 9" xfId="15510"/>
    <cellStyle name="Comma 4 2 2 2 22" xfId="15511"/>
    <cellStyle name="Comma 4 2 2 2 22 10" xfId="15512"/>
    <cellStyle name="Comma 4 2 2 2 22 11" xfId="15513"/>
    <cellStyle name="Comma 4 2 2 2 22 12" xfId="15514"/>
    <cellStyle name="Comma 4 2 2 2 22 13" xfId="15515"/>
    <cellStyle name="Comma 4 2 2 2 22 14" xfId="15516"/>
    <cellStyle name="Comma 4 2 2 2 22 15" xfId="15517"/>
    <cellStyle name="Comma 4 2 2 2 22 16" xfId="15518"/>
    <cellStyle name="Comma 4 2 2 2 22 17" xfId="15519"/>
    <cellStyle name="Comma 4 2 2 2 22 18" xfId="15520"/>
    <cellStyle name="Comma 4 2 2 2 22 19" xfId="15521"/>
    <cellStyle name="Comma 4 2 2 2 22 2" xfId="15522"/>
    <cellStyle name="Comma 4 2 2 2 22 20" xfId="15523"/>
    <cellStyle name="Comma 4 2 2 2 22 21" xfId="15524"/>
    <cellStyle name="Comma 4 2 2 2 22 22" xfId="15525"/>
    <cellStyle name="Comma 4 2 2 2 22 3" xfId="15526"/>
    <cellStyle name="Comma 4 2 2 2 22 4" xfId="15527"/>
    <cellStyle name="Comma 4 2 2 2 22 5" xfId="15528"/>
    <cellStyle name="Comma 4 2 2 2 22 6" xfId="15529"/>
    <cellStyle name="Comma 4 2 2 2 22 7" xfId="15530"/>
    <cellStyle name="Comma 4 2 2 2 22 8" xfId="15531"/>
    <cellStyle name="Comma 4 2 2 2 22 9" xfId="15532"/>
    <cellStyle name="Comma 4 2 2 2 23" xfId="15533"/>
    <cellStyle name="Comma 4 2 2 2 23 10" xfId="15534"/>
    <cellStyle name="Comma 4 2 2 2 23 11" xfId="15535"/>
    <cellStyle name="Comma 4 2 2 2 23 12" xfId="15536"/>
    <cellStyle name="Comma 4 2 2 2 23 13" xfId="15537"/>
    <cellStyle name="Comma 4 2 2 2 23 14" xfId="15538"/>
    <cellStyle name="Comma 4 2 2 2 23 15" xfId="15539"/>
    <cellStyle name="Comma 4 2 2 2 23 16" xfId="15540"/>
    <cellStyle name="Comma 4 2 2 2 23 17" xfId="15541"/>
    <cellStyle name="Comma 4 2 2 2 23 18" xfId="15542"/>
    <cellStyle name="Comma 4 2 2 2 23 19" xfId="15543"/>
    <cellStyle name="Comma 4 2 2 2 23 2" xfId="15544"/>
    <cellStyle name="Comma 4 2 2 2 23 20" xfId="15545"/>
    <cellStyle name="Comma 4 2 2 2 23 21" xfId="15546"/>
    <cellStyle name="Comma 4 2 2 2 23 22" xfId="15547"/>
    <cellStyle name="Comma 4 2 2 2 23 3" xfId="15548"/>
    <cellStyle name="Comma 4 2 2 2 23 4" xfId="15549"/>
    <cellStyle name="Comma 4 2 2 2 23 5" xfId="15550"/>
    <cellStyle name="Comma 4 2 2 2 23 6" xfId="15551"/>
    <cellStyle name="Comma 4 2 2 2 23 7" xfId="15552"/>
    <cellStyle name="Comma 4 2 2 2 23 8" xfId="15553"/>
    <cellStyle name="Comma 4 2 2 2 23 9" xfId="15554"/>
    <cellStyle name="Comma 4 2 2 2 24" xfId="15555"/>
    <cellStyle name="Comma 4 2 2 2 24 10" xfId="15556"/>
    <cellStyle name="Comma 4 2 2 2 24 11" xfId="15557"/>
    <cellStyle name="Comma 4 2 2 2 24 12" xfId="15558"/>
    <cellStyle name="Comma 4 2 2 2 24 13" xfId="15559"/>
    <cellStyle name="Comma 4 2 2 2 24 14" xfId="15560"/>
    <cellStyle name="Comma 4 2 2 2 24 15" xfId="15561"/>
    <cellStyle name="Comma 4 2 2 2 24 16" xfId="15562"/>
    <cellStyle name="Comma 4 2 2 2 24 17" xfId="15563"/>
    <cellStyle name="Comma 4 2 2 2 24 18" xfId="15564"/>
    <cellStyle name="Comma 4 2 2 2 24 19" xfId="15565"/>
    <cellStyle name="Comma 4 2 2 2 24 2" xfId="15566"/>
    <cellStyle name="Comma 4 2 2 2 24 20" xfId="15567"/>
    <cellStyle name="Comma 4 2 2 2 24 21" xfId="15568"/>
    <cellStyle name="Comma 4 2 2 2 24 22" xfId="15569"/>
    <cellStyle name="Comma 4 2 2 2 24 3" xfId="15570"/>
    <cellStyle name="Comma 4 2 2 2 24 4" xfId="15571"/>
    <cellStyle name="Comma 4 2 2 2 24 5" xfId="15572"/>
    <cellStyle name="Comma 4 2 2 2 24 6" xfId="15573"/>
    <cellStyle name="Comma 4 2 2 2 24 7" xfId="15574"/>
    <cellStyle name="Comma 4 2 2 2 24 8" xfId="15575"/>
    <cellStyle name="Comma 4 2 2 2 24 9" xfId="15576"/>
    <cellStyle name="Comma 4 2 2 2 25" xfId="15577"/>
    <cellStyle name="Comma 4 2 2 2 26" xfId="15578"/>
    <cellStyle name="Comma 4 2 2 2 27" xfId="15579"/>
    <cellStyle name="Comma 4 2 2 2 28" xfId="15580"/>
    <cellStyle name="Comma 4 2 2 2 29" xfId="15581"/>
    <cellStyle name="Comma 4 2 2 2 3" xfId="15582"/>
    <cellStyle name="Comma 4 2 2 2 3 10" xfId="15583"/>
    <cellStyle name="Comma 4 2 2 2 3 11" xfId="15584"/>
    <cellStyle name="Comma 4 2 2 2 3 12" xfId="15585"/>
    <cellStyle name="Comma 4 2 2 2 3 13" xfId="15586"/>
    <cellStyle name="Comma 4 2 2 2 3 14" xfId="15587"/>
    <cellStyle name="Comma 4 2 2 2 3 15" xfId="15588"/>
    <cellStyle name="Comma 4 2 2 2 3 16" xfId="15589"/>
    <cellStyle name="Comma 4 2 2 2 3 17" xfId="15590"/>
    <cellStyle name="Comma 4 2 2 2 3 18" xfId="15591"/>
    <cellStyle name="Comma 4 2 2 2 3 19" xfId="15592"/>
    <cellStyle name="Comma 4 2 2 2 3 2" xfId="15593"/>
    <cellStyle name="Comma 4 2 2 2 3 2 10" xfId="15594"/>
    <cellStyle name="Comma 4 2 2 2 3 2 10 10" xfId="15595"/>
    <cellStyle name="Comma 4 2 2 2 3 2 10 11" xfId="15596"/>
    <cellStyle name="Comma 4 2 2 2 3 2 10 12" xfId="15597"/>
    <cellStyle name="Comma 4 2 2 2 3 2 10 13" xfId="15598"/>
    <cellStyle name="Comma 4 2 2 2 3 2 10 14" xfId="15599"/>
    <cellStyle name="Comma 4 2 2 2 3 2 10 15" xfId="15600"/>
    <cellStyle name="Comma 4 2 2 2 3 2 10 16" xfId="15601"/>
    <cellStyle name="Comma 4 2 2 2 3 2 10 17" xfId="15602"/>
    <cellStyle name="Comma 4 2 2 2 3 2 10 18" xfId="15603"/>
    <cellStyle name="Comma 4 2 2 2 3 2 10 19" xfId="15604"/>
    <cellStyle name="Comma 4 2 2 2 3 2 10 2" xfId="15605"/>
    <cellStyle name="Comma 4 2 2 2 3 2 10 20" xfId="15606"/>
    <cellStyle name="Comma 4 2 2 2 3 2 10 21" xfId="15607"/>
    <cellStyle name="Comma 4 2 2 2 3 2 10 22" xfId="15608"/>
    <cellStyle name="Comma 4 2 2 2 3 2 10 3" xfId="15609"/>
    <cellStyle name="Comma 4 2 2 2 3 2 10 4" xfId="15610"/>
    <cellStyle name="Comma 4 2 2 2 3 2 10 5" xfId="15611"/>
    <cellStyle name="Comma 4 2 2 2 3 2 10 6" xfId="15612"/>
    <cellStyle name="Comma 4 2 2 2 3 2 10 7" xfId="15613"/>
    <cellStyle name="Comma 4 2 2 2 3 2 10 8" xfId="15614"/>
    <cellStyle name="Comma 4 2 2 2 3 2 10 9" xfId="15615"/>
    <cellStyle name="Comma 4 2 2 2 3 2 11" xfId="15616"/>
    <cellStyle name="Comma 4 2 2 2 3 2 11 10" xfId="15617"/>
    <cellStyle name="Comma 4 2 2 2 3 2 11 11" xfId="15618"/>
    <cellStyle name="Comma 4 2 2 2 3 2 11 12" xfId="15619"/>
    <cellStyle name="Comma 4 2 2 2 3 2 11 13" xfId="15620"/>
    <cellStyle name="Comma 4 2 2 2 3 2 11 14" xfId="15621"/>
    <cellStyle name="Comma 4 2 2 2 3 2 11 15" xfId="15622"/>
    <cellStyle name="Comma 4 2 2 2 3 2 11 16" xfId="15623"/>
    <cellStyle name="Comma 4 2 2 2 3 2 11 17" xfId="15624"/>
    <cellStyle name="Comma 4 2 2 2 3 2 11 18" xfId="15625"/>
    <cellStyle name="Comma 4 2 2 2 3 2 11 19" xfId="15626"/>
    <cellStyle name="Comma 4 2 2 2 3 2 11 2" xfId="15627"/>
    <cellStyle name="Comma 4 2 2 2 3 2 11 20" xfId="15628"/>
    <cellStyle name="Comma 4 2 2 2 3 2 11 21" xfId="15629"/>
    <cellStyle name="Comma 4 2 2 2 3 2 11 22" xfId="15630"/>
    <cellStyle name="Comma 4 2 2 2 3 2 11 3" xfId="15631"/>
    <cellStyle name="Comma 4 2 2 2 3 2 11 4" xfId="15632"/>
    <cellStyle name="Comma 4 2 2 2 3 2 11 5" xfId="15633"/>
    <cellStyle name="Comma 4 2 2 2 3 2 11 6" xfId="15634"/>
    <cellStyle name="Comma 4 2 2 2 3 2 11 7" xfId="15635"/>
    <cellStyle name="Comma 4 2 2 2 3 2 11 8" xfId="15636"/>
    <cellStyle name="Comma 4 2 2 2 3 2 11 9" xfId="15637"/>
    <cellStyle name="Comma 4 2 2 2 3 2 12" xfId="15638"/>
    <cellStyle name="Comma 4 2 2 2 3 2 12 10" xfId="15639"/>
    <cellStyle name="Comma 4 2 2 2 3 2 12 11" xfId="15640"/>
    <cellStyle name="Comma 4 2 2 2 3 2 12 12" xfId="15641"/>
    <cellStyle name="Comma 4 2 2 2 3 2 12 13" xfId="15642"/>
    <cellStyle name="Comma 4 2 2 2 3 2 12 14" xfId="15643"/>
    <cellStyle name="Comma 4 2 2 2 3 2 12 15" xfId="15644"/>
    <cellStyle name="Comma 4 2 2 2 3 2 12 16" xfId="15645"/>
    <cellStyle name="Comma 4 2 2 2 3 2 12 17" xfId="15646"/>
    <cellStyle name="Comma 4 2 2 2 3 2 12 18" xfId="15647"/>
    <cellStyle name="Comma 4 2 2 2 3 2 12 19" xfId="15648"/>
    <cellStyle name="Comma 4 2 2 2 3 2 12 2" xfId="15649"/>
    <cellStyle name="Comma 4 2 2 2 3 2 12 20" xfId="15650"/>
    <cellStyle name="Comma 4 2 2 2 3 2 12 21" xfId="15651"/>
    <cellStyle name="Comma 4 2 2 2 3 2 12 22" xfId="15652"/>
    <cellStyle name="Comma 4 2 2 2 3 2 12 3" xfId="15653"/>
    <cellStyle name="Comma 4 2 2 2 3 2 12 4" xfId="15654"/>
    <cellStyle name="Comma 4 2 2 2 3 2 12 5" xfId="15655"/>
    <cellStyle name="Comma 4 2 2 2 3 2 12 6" xfId="15656"/>
    <cellStyle name="Comma 4 2 2 2 3 2 12 7" xfId="15657"/>
    <cellStyle name="Comma 4 2 2 2 3 2 12 8" xfId="15658"/>
    <cellStyle name="Comma 4 2 2 2 3 2 12 9" xfId="15659"/>
    <cellStyle name="Comma 4 2 2 2 3 2 13" xfId="15660"/>
    <cellStyle name="Comma 4 2 2 2 3 2 13 10" xfId="15661"/>
    <cellStyle name="Comma 4 2 2 2 3 2 13 11" xfId="15662"/>
    <cellStyle name="Comma 4 2 2 2 3 2 13 12" xfId="15663"/>
    <cellStyle name="Comma 4 2 2 2 3 2 13 13" xfId="15664"/>
    <cellStyle name="Comma 4 2 2 2 3 2 13 14" xfId="15665"/>
    <cellStyle name="Comma 4 2 2 2 3 2 13 15" xfId="15666"/>
    <cellStyle name="Comma 4 2 2 2 3 2 13 16" xfId="15667"/>
    <cellStyle name="Comma 4 2 2 2 3 2 13 17" xfId="15668"/>
    <cellStyle name="Comma 4 2 2 2 3 2 13 18" xfId="15669"/>
    <cellStyle name="Comma 4 2 2 2 3 2 13 19" xfId="15670"/>
    <cellStyle name="Comma 4 2 2 2 3 2 13 2" xfId="15671"/>
    <cellStyle name="Comma 4 2 2 2 3 2 13 20" xfId="15672"/>
    <cellStyle name="Comma 4 2 2 2 3 2 13 21" xfId="15673"/>
    <cellStyle name="Comma 4 2 2 2 3 2 13 22" xfId="15674"/>
    <cellStyle name="Comma 4 2 2 2 3 2 13 3" xfId="15675"/>
    <cellStyle name="Comma 4 2 2 2 3 2 13 4" xfId="15676"/>
    <cellStyle name="Comma 4 2 2 2 3 2 13 5" xfId="15677"/>
    <cellStyle name="Comma 4 2 2 2 3 2 13 6" xfId="15678"/>
    <cellStyle name="Comma 4 2 2 2 3 2 13 7" xfId="15679"/>
    <cellStyle name="Comma 4 2 2 2 3 2 13 8" xfId="15680"/>
    <cellStyle name="Comma 4 2 2 2 3 2 13 9" xfId="15681"/>
    <cellStyle name="Comma 4 2 2 2 3 2 14" xfId="15682"/>
    <cellStyle name="Comma 4 2 2 2 3 2 14 10" xfId="15683"/>
    <cellStyle name="Comma 4 2 2 2 3 2 14 11" xfId="15684"/>
    <cellStyle name="Comma 4 2 2 2 3 2 14 12" xfId="15685"/>
    <cellStyle name="Comma 4 2 2 2 3 2 14 13" xfId="15686"/>
    <cellStyle name="Comma 4 2 2 2 3 2 14 14" xfId="15687"/>
    <cellStyle name="Comma 4 2 2 2 3 2 14 15" xfId="15688"/>
    <cellStyle name="Comma 4 2 2 2 3 2 14 16" xfId="15689"/>
    <cellStyle name="Comma 4 2 2 2 3 2 14 17" xfId="15690"/>
    <cellStyle name="Comma 4 2 2 2 3 2 14 18" xfId="15691"/>
    <cellStyle name="Comma 4 2 2 2 3 2 14 19" xfId="15692"/>
    <cellStyle name="Comma 4 2 2 2 3 2 14 2" xfId="15693"/>
    <cellStyle name="Comma 4 2 2 2 3 2 14 20" xfId="15694"/>
    <cellStyle name="Comma 4 2 2 2 3 2 14 21" xfId="15695"/>
    <cellStyle name="Comma 4 2 2 2 3 2 14 22" xfId="15696"/>
    <cellStyle name="Comma 4 2 2 2 3 2 14 3" xfId="15697"/>
    <cellStyle name="Comma 4 2 2 2 3 2 14 4" xfId="15698"/>
    <cellStyle name="Comma 4 2 2 2 3 2 14 5" xfId="15699"/>
    <cellStyle name="Comma 4 2 2 2 3 2 14 6" xfId="15700"/>
    <cellStyle name="Comma 4 2 2 2 3 2 14 7" xfId="15701"/>
    <cellStyle name="Comma 4 2 2 2 3 2 14 8" xfId="15702"/>
    <cellStyle name="Comma 4 2 2 2 3 2 14 9" xfId="15703"/>
    <cellStyle name="Comma 4 2 2 2 3 2 15" xfId="15704"/>
    <cellStyle name="Comma 4 2 2 2 3 2 15 10" xfId="15705"/>
    <cellStyle name="Comma 4 2 2 2 3 2 15 11" xfId="15706"/>
    <cellStyle name="Comma 4 2 2 2 3 2 15 12" xfId="15707"/>
    <cellStyle name="Comma 4 2 2 2 3 2 15 13" xfId="15708"/>
    <cellStyle name="Comma 4 2 2 2 3 2 15 14" xfId="15709"/>
    <cellStyle name="Comma 4 2 2 2 3 2 15 15" xfId="15710"/>
    <cellStyle name="Comma 4 2 2 2 3 2 15 16" xfId="15711"/>
    <cellStyle name="Comma 4 2 2 2 3 2 15 17" xfId="15712"/>
    <cellStyle name="Comma 4 2 2 2 3 2 15 18" xfId="15713"/>
    <cellStyle name="Comma 4 2 2 2 3 2 15 19" xfId="15714"/>
    <cellStyle name="Comma 4 2 2 2 3 2 15 2" xfId="15715"/>
    <cellStyle name="Comma 4 2 2 2 3 2 15 20" xfId="15716"/>
    <cellStyle name="Comma 4 2 2 2 3 2 15 21" xfId="15717"/>
    <cellStyle name="Comma 4 2 2 2 3 2 15 22" xfId="15718"/>
    <cellStyle name="Comma 4 2 2 2 3 2 15 3" xfId="15719"/>
    <cellStyle name="Comma 4 2 2 2 3 2 15 4" xfId="15720"/>
    <cellStyle name="Comma 4 2 2 2 3 2 15 5" xfId="15721"/>
    <cellStyle name="Comma 4 2 2 2 3 2 15 6" xfId="15722"/>
    <cellStyle name="Comma 4 2 2 2 3 2 15 7" xfId="15723"/>
    <cellStyle name="Comma 4 2 2 2 3 2 15 8" xfId="15724"/>
    <cellStyle name="Comma 4 2 2 2 3 2 15 9" xfId="15725"/>
    <cellStyle name="Comma 4 2 2 2 3 2 16" xfId="15726"/>
    <cellStyle name="Comma 4 2 2 2 3 2 16 10" xfId="15727"/>
    <cellStyle name="Comma 4 2 2 2 3 2 16 11" xfId="15728"/>
    <cellStyle name="Comma 4 2 2 2 3 2 16 12" xfId="15729"/>
    <cellStyle name="Comma 4 2 2 2 3 2 16 13" xfId="15730"/>
    <cellStyle name="Comma 4 2 2 2 3 2 16 14" xfId="15731"/>
    <cellStyle name="Comma 4 2 2 2 3 2 16 15" xfId="15732"/>
    <cellStyle name="Comma 4 2 2 2 3 2 16 16" xfId="15733"/>
    <cellStyle name="Comma 4 2 2 2 3 2 16 17" xfId="15734"/>
    <cellStyle name="Comma 4 2 2 2 3 2 16 18" xfId="15735"/>
    <cellStyle name="Comma 4 2 2 2 3 2 16 19" xfId="15736"/>
    <cellStyle name="Comma 4 2 2 2 3 2 16 2" xfId="15737"/>
    <cellStyle name="Comma 4 2 2 2 3 2 16 20" xfId="15738"/>
    <cellStyle name="Comma 4 2 2 2 3 2 16 21" xfId="15739"/>
    <cellStyle name="Comma 4 2 2 2 3 2 16 22" xfId="15740"/>
    <cellStyle name="Comma 4 2 2 2 3 2 16 3" xfId="15741"/>
    <cellStyle name="Comma 4 2 2 2 3 2 16 4" xfId="15742"/>
    <cellStyle name="Comma 4 2 2 2 3 2 16 5" xfId="15743"/>
    <cellStyle name="Comma 4 2 2 2 3 2 16 6" xfId="15744"/>
    <cellStyle name="Comma 4 2 2 2 3 2 16 7" xfId="15745"/>
    <cellStyle name="Comma 4 2 2 2 3 2 16 8" xfId="15746"/>
    <cellStyle name="Comma 4 2 2 2 3 2 16 9" xfId="15747"/>
    <cellStyle name="Comma 4 2 2 2 3 2 17" xfId="15748"/>
    <cellStyle name="Comma 4 2 2 2 3 2 17 10" xfId="15749"/>
    <cellStyle name="Comma 4 2 2 2 3 2 17 11" xfId="15750"/>
    <cellStyle name="Comma 4 2 2 2 3 2 17 12" xfId="15751"/>
    <cellStyle name="Comma 4 2 2 2 3 2 17 13" xfId="15752"/>
    <cellStyle name="Comma 4 2 2 2 3 2 17 14" xfId="15753"/>
    <cellStyle name="Comma 4 2 2 2 3 2 17 15" xfId="15754"/>
    <cellStyle name="Comma 4 2 2 2 3 2 17 16" xfId="15755"/>
    <cellStyle name="Comma 4 2 2 2 3 2 17 17" xfId="15756"/>
    <cellStyle name="Comma 4 2 2 2 3 2 17 18" xfId="15757"/>
    <cellStyle name="Comma 4 2 2 2 3 2 17 19" xfId="15758"/>
    <cellStyle name="Comma 4 2 2 2 3 2 17 2" xfId="15759"/>
    <cellStyle name="Comma 4 2 2 2 3 2 17 20" xfId="15760"/>
    <cellStyle name="Comma 4 2 2 2 3 2 17 21" xfId="15761"/>
    <cellStyle name="Comma 4 2 2 2 3 2 17 22" xfId="15762"/>
    <cellStyle name="Comma 4 2 2 2 3 2 17 3" xfId="15763"/>
    <cellStyle name="Comma 4 2 2 2 3 2 17 4" xfId="15764"/>
    <cellStyle name="Comma 4 2 2 2 3 2 17 5" xfId="15765"/>
    <cellStyle name="Comma 4 2 2 2 3 2 17 6" xfId="15766"/>
    <cellStyle name="Comma 4 2 2 2 3 2 17 7" xfId="15767"/>
    <cellStyle name="Comma 4 2 2 2 3 2 17 8" xfId="15768"/>
    <cellStyle name="Comma 4 2 2 2 3 2 17 9" xfId="15769"/>
    <cellStyle name="Comma 4 2 2 2 3 2 18" xfId="15770"/>
    <cellStyle name="Comma 4 2 2 2 3 2 18 10" xfId="15771"/>
    <cellStyle name="Comma 4 2 2 2 3 2 18 11" xfId="15772"/>
    <cellStyle name="Comma 4 2 2 2 3 2 18 12" xfId="15773"/>
    <cellStyle name="Comma 4 2 2 2 3 2 18 13" xfId="15774"/>
    <cellStyle name="Comma 4 2 2 2 3 2 18 14" xfId="15775"/>
    <cellStyle name="Comma 4 2 2 2 3 2 18 15" xfId="15776"/>
    <cellStyle name="Comma 4 2 2 2 3 2 18 16" xfId="15777"/>
    <cellStyle name="Comma 4 2 2 2 3 2 18 17" xfId="15778"/>
    <cellStyle name="Comma 4 2 2 2 3 2 18 18" xfId="15779"/>
    <cellStyle name="Comma 4 2 2 2 3 2 18 19" xfId="15780"/>
    <cellStyle name="Comma 4 2 2 2 3 2 18 2" xfId="15781"/>
    <cellStyle name="Comma 4 2 2 2 3 2 18 20" xfId="15782"/>
    <cellStyle name="Comma 4 2 2 2 3 2 18 21" xfId="15783"/>
    <cellStyle name="Comma 4 2 2 2 3 2 18 22" xfId="15784"/>
    <cellStyle name="Comma 4 2 2 2 3 2 18 3" xfId="15785"/>
    <cellStyle name="Comma 4 2 2 2 3 2 18 4" xfId="15786"/>
    <cellStyle name="Comma 4 2 2 2 3 2 18 5" xfId="15787"/>
    <cellStyle name="Comma 4 2 2 2 3 2 18 6" xfId="15788"/>
    <cellStyle name="Comma 4 2 2 2 3 2 18 7" xfId="15789"/>
    <cellStyle name="Comma 4 2 2 2 3 2 18 8" xfId="15790"/>
    <cellStyle name="Comma 4 2 2 2 3 2 18 9" xfId="15791"/>
    <cellStyle name="Comma 4 2 2 2 3 2 19" xfId="15792"/>
    <cellStyle name="Comma 4 2 2 2 3 2 19 10" xfId="15793"/>
    <cellStyle name="Comma 4 2 2 2 3 2 19 11" xfId="15794"/>
    <cellStyle name="Comma 4 2 2 2 3 2 19 12" xfId="15795"/>
    <cellStyle name="Comma 4 2 2 2 3 2 19 13" xfId="15796"/>
    <cellStyle name="Comma 4 2 2 2 3 2 19 14" xfId="15797"/>
    <cellStyle name="Comma 4 2 2 2 3 2 19 15" xfId="15798"/>
    <cellStyle name="Comma 4 2 2 2 3 2 19 16" xfId="15799"/>
    <cellStyle name="Comma 4 2 2 2 3 2 19 17" xfId="15800"/>
    <cellStyle name="Comma 4 2 2 2 3 2 19 18" xfId="15801"/>
    <cellStyle name="Comma 4 2 2 2 3 2 19 19" xfId="15802"/>
    <cellStyle name="Comma 4 2 2 2 3 2 19 2" xfId="15803"/>
    <cellStyle name="Comma 4 2 2 2 3 2 19 20" xfId="15804"/>
    <cellStyle name="Comma 4 2 2 2 3 2 19 21" xfId="15805"/>
    <cellStyle name="Comma 4 2 2 2 3 2 19 22" xfId="15806"/>
    <cellStyle name="Comma 4 2 2 2 3 2 19 3" xfId="15807"/>
    <cellStyle name="Comma 4 2 2 2 3 2 19 4" xfId="15808"/>
    <cellStyle name="Comma 4 2 2 2 3 2 19 5" xfId="15809"/>
    <cellStyle name="Comma 4 2 2 2 3 2 19 6" xfId="15810"/>
    <cellStyle name="Comma 4 2 2 2 3 2 19 7" xfId="15811"/>
    <cellStyle name="Comma 4 2 2 2 3 2 19 8" xfId="15812"/>
    <cellStyle name="Comma 4 2 2 2 3 2 19 9" xfId="15813"/>
    <cellStyle name="Comma 4 2 2 2 3 2 2" xfId="15814"/>
    <cellStyle name="Comma 4 2 2 2 3 2 20" xfId="15815"/>
    <cellStyle name="Comma 4 2 2 2 3 2 21" xfId="15816"/>
    <cellStyle name="Comma 4 2 2 2 3 2 22" xfId="15817"/>
    <cellStyle name="Comma 4 2 2 2 3 2 23" xfId="15818"/>
    <cellStyle name="Comma 4 2 2 2 3 2 24" xfId="15819"/>
    <cellStyle name="Comma 4 2 2 2 3 2 25" xfId="15820"/>
    <cellStyle name="Comma 4 2 2 2 3 2 26" xfId="15821"/>
    <cellStyle name="Comma 4 2 2 2 3 2 27" xfId="15822"/>
    <cellStyle name="Comma 4 2 2 2 3 2 28" xfId="15823"/>
    <cellStyle name="Comma 4 2 2 2 3 2 29" xfId="15824"/>
    <cellStyle name="Comma 4 2 2 2 3 2 3" xfId="15825"/>
    <cellStyle name="Comma 4 2 2 2 3 2 30" xfId="15826"/>
    <cellStyle name="Comma 4 2 2 2 3 2 31" xfId="15827"/>
    <cellStyle name="Comma 4 2 2 2 3 2 32" xfId="15828"/>
    <cellStyle name="Comma 4 2 2 2 3 2 33" xfId="15829"/>
    <cellStyle name="Comma 4 2 2 2 3 2 34" xfId="15830"/>
    <cellStyle name="Comma 4 2 2 2 3 2 35" xfId="15831"/>
    <cellStyle name="Comma 4 2 2 2 3 2 36" xfId="15832"/>
    <cellStyle name="Comma 4 2 2 2 3 2 37" xfId="15833"/>
    <cellStyle name="Comma 4 2 2 2 3 2 38" xfId="15834"/>
    <cellStyle name="Comma 4 2 2 2 3 2 39" xfId="15835"/>
    <cellStyle name="Comma 4 2 2 2 3 2 4" xfId="15836"/>
    <cellStyle name="Comma 4 2 2 2 3 2 40" xfId="15837"/>
    <cellStyle name="Comma 4 2 2 2 3 2 5" xfId="15838"/>
    <cellStyle name="Comma 4 2 2 2 3 2 6" xfId="15839"/>
    <cellStyle name="Comma 4 2 2 2 3 2 7" xfId="15840"/>
    <cellStyle name="Comma 4 2 2 2 3 2 8" xfId="15841"/>
    <cellStyle name="Comma 4 2 2 2 3 2 9" xfId="15842"/>
    <cellStyle name="Comma 4 2 2 2 3 2 9 10" xfId="15843"/>
    <cellStyle name="Comma 4 2 2 2 3 2 9 11" xfId="15844"/>
    <cellStyle name="Comma 4 2 2 2 3 2 9 12" xfId="15845"/>
    <cellStyle name="Comma 4 2 2 2 3 2 9 13" xfId="15846"/>
    <cellStyle name="Comma 4 2 2 2 3 2 9 14" xfId="15847"/>
    <cellStyle name="Comma 4 2 2 2 3 2 9 15" xfId="15848"/>
    <cellStyle name="Comma 4 2 2 2 3 2 9 16" xfId="15849"/>
    <cellStyle name="Comma 4 2 2 2 3 2 9 17" xfId="15850"/>
    <cellStyle name="Comma 4 2 2 2 3 2 9 18" xfId="15851"/>
    <cellStyle name="Comma 4 2 2 2 3 2 9 19" xfId="15852"/>
    <cellStyle name="Comma 4 2 2 2 3 2 9 2" xfId="15853"/>
    <cellStyle name="Comma 4 2 2 2 3 2 9 20" xfId="15854"/>
    <cellStyle name="Comma 4 2 2 2 3 2 9 21" xfId="15855"/>
    <cellStyle name="Comma 4 2 2 2 3 2 9 22" xfId="15856"/>
    <cellStyle name="Comma 4 2 2 2 3 2 9 3" xfId="15857"/>
    <cellStyle name="Comma 4 2 2 2 3 2 9 4" xfId="15858"/>
    <cellStyle name="Comma 4 2 2 2 3 2 9 5" xfId="15859"/>
    <cellStyle name="Comma 4 2 2 2 3 2 9 6" xfId="15860"/>
    <cellStyle name="Comma 4 2 2 2 3 2 9 7" xfId="15861"/>
    <cellStyle name="Comma 4 2 2 2 3 2 9 8" xfId="15862"/>
    <cellStyle name="Comma 4 2 2 2 3 2 9 9" xfId="15863"/>
    <cellStyle name="Comma 4 2 2 2 3 20" xfId="15864"/>
    <cellStyle name="Comma 4 2 2 2 3 21" xfId="15865"/>
    <cellStyle name="Comma 4 2 2 2 3 22" xfId="15866"/>
    <cellStyle name="Comma 4 2 2 2 3 23" xfId="15867"/>
    <cellStyle name="Comma 4 2 2 2 3 24" xfId="15868"/>
    <cellStyle name="Comma 4 2 2 2 3 25" xfId="15869"/>
    <cellStyle name="Comma 4 2 2 2 3 26" xfId="15870"/>
    <cellStyle name="Comma 4 2 2 2 3 27" xfId="15871"/>
    <cellStyle name="Comma 4 2 2 2 3 28" xfId="15872"/>
    <cellStyle name="Comma 4 2 2 2 3 29" xfId="15873"/>
    <cellStyle name="Comma 4 2 2 2 3 3" xfId="15874"/>
    <cellStyle name="Comma 4 2 2 2 3 30" xfId="15875"/>
    <cellStyle name="Comma 4 2 2 2 3 31" xfId="15876"/>
    <cellStyle name="Comma 4 2 2 2 3 32" xfId="15877"/>
    <cellStyle name="Comma 4 2 2 2 3 33" xfId="15878"/>
    <cellStyle name="Comma 4 2 2 2 3 34" xfId="15879"/>
    <cellStyle name="Comma 4 2 2 2 3 35" xfId="15880"/>
    <cellStyle name="Comma 4 2 2 2 3 36" xfId="15881"/>
    <cellStyle name="Comma 4 2 2 2 3 37" xfId="15882"/>
    <cellStyle name="Comma 4 2 2 2 3 38" xfId="15883"/>
    <cellStyle name="Comma 4 2 2 2 3 39" xfId="15884"/>
    <cellStyle name="Comma 4 2 2 2 3 4" xfId="15885"/>
    <cellStyle name="Comma 4 2 2 2 3 40" xfId="15886"/>
    <cellStyle name="Comma 4 2 2 2 3 5" xfId="15887"/>
    <cellStyle name="Comma 4 2 2 2 3 6" xfId="15888"/>
    <cellStyle name="Comma 4 2 2 2 3 7" xfId="15889"/>
    <cellStyle name="Comma 4 2 2 2 3 8" xfId="15890"/>
    <cellStyle name="Comma 4 2 2 2 3 9" xfId="15891"/>
    <cellStyle name="Comma 4 2 2 2 30" xfId="15892"/>
    <cellStyle name="Comma 4 2 2 2 31" xfId="15893"/>
    <cellStyle name="Comma 4 2 2 2 32" xfId="15894"/>
    <cellStyle name="Comma 4 2 2 2 33" xfId="15895"/>
    <cellStyle name="Comma 4 2 2 2 34" xfId="15896"/>
    <cellStyle name="Comma 4 2 2 2 35" xfId="15897"/>
    <cellStyle name="Comma 4 2 2 2 36" xfId="15898"/>
    <cellStyle name="Comma 4 2 2 2 37" xfId="15899"/>
    <cellStyle name="Comma 4 2 2 2 38" xfId="15900"/>
    <cellStyle name="Comma 4 2 2 2 39" xfId="15901"/>
    <cellStyle name="Comma 4 2 2 2 4" xfId="15902"/>
    <cellStyle name="Comma 4 2 2 2 4 10" xfId="15903"/>
    <cellStyle name="Comma 4 2 2 2 4 10 10" xfId="15904"/>
    <cellStyle name="Comma 4 2 2 2 4 10 11" xfId="15905"/>
    <cellStyle name="Comma 4 2 2 2 4 10 12" xfId="15906"/>
    <cellStyle name="Comma 4 2 2 2 4 10 13" xfId="15907"/>
    <cellStyle name="Comma 4 2 2 2 4 10 14" xfId="15908"/>
    <cellStyle name="Comma 4 2 2 2 4 10 15" xfId="15909"/>
    <cellStyle name="Comma 4 2 2 2 4 10 16" xfId="15910"/>
    <cellStyle name="Comma 4 2 2 2 4 10 17" xfId="15911"/>
    <cellStyle name="Comma 4 2 2 2 4 10 18" xfId="15912"/>
    <cellStyle name="Comma 4 2 2 2 4 10 19" xfId="15913"/>
    <cellStyle name="Comma 4 2 2 2 4 10 2" xfId="15914"/>
    <cellStyle name="Comma 4 2 2 2 4 10 20" xfId="15915"/>
    <cellStyle name="Comma 4 2 2 2 4 10 21" xfId="15916"/>
    <cellStyle name="Comma 4 2 2 2 4 10 22" xfId="15917"/>
    <cellStyle name="Comma 4 2 2 2 4 10 3" xfId="15918"/>
    <cellStyle name="Comma 4 2 2 2 4 10 4" xfId="15919"/>
    <cellStyle name="Comma 4 2 2 2 4 10 5" xfId="15920"/>
    <cellStyle name="Comma 4 2 2 2 4 10 6" xfId="15921"/>
    <cellStyle name="Comma 4 2 2 2 4 10 7" xfId="15922"/>
    <cellStyle name="Comma 4 2 2 2 4 10 8" xfId="15923"/>
    <cellStyle name="Comma 4 2 2 2 4 10 9" xfId="15924"/>
    <cellStyle name="Comma 4 2 2 2 4 11" xfId="15925"/>
    <cellStyle name="Comma 4 2 2 2 4 11 10" xfId="15926"/>
    <cellStyle name="Comma 4 2 2 2 4 11 11" xfId="15927"/>
    <cellStyle name="Comma 4 2 2 2 4 11 12" xfId="15928"/>
    <cellStyle name="Comma 4 2 2 2 4 11 13" xfId="15929"/>
    <cellStyle name="Comma 4 2 2 2 4 11 14" xfId="15930"/>
    <cellStyle name="Comma 4 2 2 2 4 11 15" xfId="15931"/>
    <cellStyle name="Comma 4 2 2 2 4 11 16" xfId="15932"/>
    <cellStyle name="Comma 4 2 2 2 4 11 17" xfId="15933"/>
    <cellStyle name="Comma 4 2 2 2 4 11 18" xfId="15934"/>
    <cellStyle name="Comma 4 2 2 2 4 11 19" xfId="15935"/>
    <cellStyle name="Comma 4 2 2 2 4 11 2" xfId="15936"/>
    <cellStyle name="Comma 4 2 2 2 4 11 20" xfId="15937"/>
    <cellStyle name="Comma 4 2 2 2 4 11 21" xfId="15938"/>
    <cellStyle name="Comma 4 2 2 2 4 11 22" xfId="15939"/>
    <cellStyle name="Comma 4 2 2 2 4 11 3" xfId="15940"/>
    <cellStyle name="Comma 4 2 2 2 4 11 4" xfId="15941"/>
    <cellStyle name="Comma 4 2 2 2 4 11 5" xfId="15942"/>
    <cellStyle name="Comma 4 2 2 2 4 11 6" xfId="15943"/>
    <cellStyle name="Comma 4 2 2 2 4 11 7" xfId="15944"/>
    <cellStyle name="Comma 4 2 2 2 4 11 8" xfId="15945"/>
    <cellStyle name="Comma 4 2 2 2 4 11 9" xfId="15946"/>
    <cellStyle name="Comma 4 2 2 2 4 12" xfId="15947"/>
    <cellStyle name="Comma 4 2 2 2 4 12 10" xfId="15948"/>
    <cellStyle name="Comma 4 2 2 2 4 12 11" xfId="15949"/>
    <cellStyle name="Comma 4 2 2 2 4 12 12" xfId="15950"/>
    <cellStyle name="Comma 4 2 2 2 4 12 13" xfId="15951"/>
    <cellStyle name="Comma 4 2 2 2 4 12 14" xfId="15952"/>
    <cellStyle name="Comma 4 2 2 2 4 12 15" xfId="15953"/>
    <cellStyle name="Comma 4 2 2 2 4 12 16" xfId="15954"/>
    <cellStyle name="Comma 4 2 2 2 4 12 17" xfId="15955"/>
    <cellStyle name="Comma 4 2 2 2 4 12 18" xfId="15956"/>
    <cellStyle name="Comma 4 2 2 2 4 12 19" xfId="15957"/>
    <cellStyle name="Comma 4 2 2 2 4 12 2" xfId="15958"/>
    <cellStyle name="Comma 4 2 2 2 4 12 20" xfId="15959"/>
    <cellStyle name="Comma 4 2 2 2 4 12 21" xfId="15960"/>
    <cellStyle name="Comma 4 2 2 2 4 12 22" xfId="15961"/>
    <cellStyle name="Comma 4 2 2 2 4 12 3" xfId="15962"/>
    <cellStyle name="Comma 4 2 2 2 4 12 4" xfId="15963"/>
    <cellStyle name="Comma 4 2 2 2 4 12 5" xfId="15964"/>
    <cellStyle name="Comma 4 2 2 2 4 12 6" xfId="15965"/>
    <cellStyle name="Comma 4 2 2 2 4 12 7" xfId="15966"/>
    <cellStyle name="Comma 4 2 2 2 4 12 8" xfId="15967"/>
    <cellStyle name="Comma 4 2 2 2 4 12 9" xfId="15968"/>
    <cellStyle name="Comma 4 2 2 2 4 13" xfId="15969"/>
    <cellStyle name="Comma 4 2 2 2 4 14" xfId="15970"/>
    <cellStyle name="Comma 4 2 2 2 4 15" xfId="15971"/>
    <cellStyle name="Comma 4 2 2 2 4 16" xfId="15972"/>
    <cellStyle name="Comma 4 2 2 2 4 17" xfId="15973"/>
    <cellStyle name="Comma 4 2 2 2 4 18" xfId="15974"/>
    <cellStyle name="Comma 4 2 2 2 4 19" xfId="15975"/>
    <cellStyle name="Comma 4 2 2 2 4 2" xfId="15976"/>
    <cellStyle name="Comma 4 2 2 2 4 2 10" xfId="15977"/>
    <cellStyle name="Comma 4 2 2 2 4 2 11" xfId="15978"/>
    <cellStyle name="Comma 4 2 2 2 4 2 12" xfId="15979"/>
    <cellStyle name="Comma 4 2 2 2 4 2 13" xfId="15980"/>
    <cellStyle name="Comma 4 2 2 2 4 2 14" xfId="15981"/>
    <cellStyle name="Comma 4 2 2 2 4 2 15" xfId="15982"/>
    <cellStyle name="Comma 4 2 2 2 4 2 16" xfId="15983"/>
    <cellStyle name="Comma 4 2 2 2 4 2 17" xfId="15984"/>
    <cellStyle name="Comma 4 2 2 2 4 2 18" xfId="15985"/>
    <cellStyle name="Comma 4 2 2 2 4 2 19" xfId="15986"/>
    <cellStyle name="Comma 4 2 2 2 4 2 2" xfId="15987"/>
    <cellStyle name="Comma 4 2 2 2 4 2 20" xfId="15988"/>
    <cellStyle name="Comma 4 2 2 2 4 2 21" xfId="15989"/>
    <cellStyle name="Comma 4 2 2 2 4 2 22" xfId="15990"/>
    <cellStyle name="Comma 4 2 2 2 4 2 3" xfId="15991"/>
    <cellStyle name="Comma 4 2 2 2 4 2 4" xfId="15992"/>
    <cellStyle name="Comma 4 2 2 2 4 2 5" xfId="15993"/>
    <cellStyle name="Comma 4 2 2 2 4 2 6" xfId="15994"/>
    <cellStyle name="Comma 4 2 2 2 4 2 7" xfId="15995"/>
    <cellStyle name="Comma 4 2 2 2 4 2 8" xfId="15996"/>
    <cellStyle name="Comma 4 2 2 2 4 2 9" xfId="15997"/>
    <cellStyle name="Comma 4 2 2 2 4 20" xfId="15998"/>
    <cellStyle name="Comma 4 2 2 2 4 21" xfId="15999"/>
    <cellStyle name="Comma 4 2 2 2 4 22" xfId="16000"/>
    <cellStyle name="Comma 4 2 2 2 4 23" xfId="16001"/>
    <cellStyle name="Comma 4 2 2 2 4 24" xfId="16002"/>
    <cellStyle name="Comma 4 2 2 2 4 25" xfId="16003"/>
    <cellStyle name="Comma 4 2 2 2 4 26" xfId="16004"/>
    <cellStyle name="Comma 4 2 2 2 4 27" xfId="16005"/>
    <cellStyle name="Comma 4 2 2 2 4 28" xfId="16006"/>
    <cellStyle name="Comma 4 2 2 2 4 29" xfId="16007"/>
    <cellStyle name="Comma 4 2 2 2 4 3" xfId="16008"/>
    <cellStyle name="Comma 4 2 2 2 4 3 10" xfId="16009"/>
    <cellStyle name="Comma 4 2 2 2 4 3 11" xfId="16010"/>
    <cellStyle name="Comma 4 2 2 2 4 3 12" xfId="16011"/>
    <cellStyle name="Comma 4 2 2 2 4 3 13" xfId="16012"/>
    <cellStyle name="Comma 4 2 2 2 4 3 14" xfId="16013"/>
    <cellStyle name="Comma 4 2 2 2 4 3 15" xfId="16014"/>
    <cellStyle name="Comma 4 2 2 2 4 3 16" xfId="16015"/>
    <cellStyle name="Comma 4 2 2 2 4 3 17" xfId="16016"/>
    <cellStyle name="Comma 4 2 2 2 4 3 18" xfId="16017"/>
    <cellStyle name="Comma 4 2 2 2 4 3 19" xfId="16018"/>
    <cellStyle name="Comma 4 2 2 2 4 3 2" xfId="16019"/>
    <cellStyle name="Comma 4 2 2 2 4 3 20" xfId="16020"/>
    <cellStyle name="Comma 4 2 2 2 4 3 21" xfId="16021"/>
    <cellStyle name="Comma 4 2 2 2 4 3 22" xfId="16022"/>
    <cellStyle name="Comma 4 2 2 2 4 3 3" xfId="16023"/>
    <cellStyle name="Comma 4 2 2 2 4 3 4" xfId="16024"/>
    <cellStyle name="Comma 4 2 2 2 4 3 5" xfId="16025"/>
    <cellStyle name="Comma 4 2 2 2 4 3 6" xfId="16026"/>
    <cellStyle name="Comma 4 2 2 2 4 3 7" xfId="16027"/>
    <cellStyle name="Comma 4 2 2 2 4 3 8" xfId="16028"/>
    <cellStyle name="Comma 4 2 2 2 4 3 9" xfId="16029"/>
    <cellStyle name="Comma 4 2 2 2 4 30" xfId="16030"/>
    <cellStyle name="Comma 4 2 2 2 4 31" xfId="16031"/>
    <cellStyle name="Comma 4 2 2 2 4 32" xfId="16032"/>
    <cellStyle name="Comma 4 2 2 2 4 33" xfId="16033"/>
    <cellStyle name="Comma 4 2 2 2 4 4" xfId="16034"/>
    <cellStyle name="Comma 4 2 2 2 4 4 10" xfId="16035"/>
    <cellStyle name="Comma 4 2 2 2 4 4 11" xfId="16036"/>
    <cellStyle name="Comma 4 2 2 2 4 4 12" xfId="16037"/>
    <cellStyle name="Comma 4 2 2 2 4 4 13" xfId="16038"/>
    <cellStyle name="Comma 4 2 2 2 4 4 14" xfId="16039"/>
    <cellStyle name="Comma 4 2 2 2 4 4 15" xfId="16040"/>
    <cellStyle name="Comma 4 2 2 2 4 4 16" xfId="16041"/>
    <cellStyle name="Comma 4 2 2 2 4 4 17" xfId="16042"/>
    <cellStyle name="Comma 4 2 2 2 4 4 18" xfId="16043"/>
    <cellStyle name="Comma 4 2 2 2 4 4 19" xfId="16044"/>
    <cellStyle name="Comma 4 2 2 2 4 4 2" xfId="16045"/>
    <cellStyle name="Comma 4 2 2 2 4 4 20" xfId="16046"/>
    <cellStyle name="Comma 4 2 2 2 4 4 21" xfId="16047"/>
    <cellStyle name="Comma 4 2 2 2 4 4 22" xfId="16048"/>
    <cellStyle name="Comma 4 2 2 2 4 4 3" xfId="16049"/>
    <cellStyle name="Comma 4 2 2 2 4 4 4" xfId="16050"/>
    <cellStyle name="Comma 4 2 2 2 4 4 5" xfId="16051"/>
    <cellStyle name="Comma 4 2 2 2 4 4 6" xfId="16052"/>
    <cellStyle name="Comma 4 2 2 2 4 4 7" xfId="16053"/>
    <cellStyle name="Comma 4 2 2 2 4 4 8" xfId="16054"/>
    <cellStyle name="Comma 4 2 2 2 4 4 9" xfId="16055"/>
    <cellStyle name="Comma 4 2 2 2 4 5" xfId="16056"/>
    <cellStyle name="Comma 4 2 2 2 4 5 10" xfId="16057"/>
    <cellStyle name="Comma 4 2 2 2 4 5 11" xfId="16058"/>
    <cellStyle name="Comma 4 2 2 2 4 5 12" xfId="16059"/>
    <cellStyle name="Comma 4 2 2 2 4 5 13" xfId="16060"/>
    <cellStyle name="Comma 4 2 2 2 4 5 14" xfId="16061"/>
    <cellStyle name="Comma 4 2 2 2 4 5 15" xfId="16062"/>
    <cellStyle name="Comma 4 2 2 2 4 5 16" xfId="16063"/>
    <cellStyle name="Comma 4 2 2 2 4 5 17" xfId="16064"/>
    <cellStyle name="Comma 4 2 2 2 4 5 18" xfId="16065"/>
    <cellStyle name="Comma 4 2 2 2 4 5 19" xfId="16066"/>
    <cellStyle name="Comma 4 2 2 2 4 5 2" xfId="16067"/>
    <cellStyle name="Comma 4 2 2 2 4 5 20" xfId="16068"/>
    <cellStyle name="Comma 4 2 2 2 4 5 21" xfId="16069"/>
    <cellStyle name="Comma 4 2 2 2 4 5 22" xfId="16070"/>
    <cellStyle name="Comma 4 2 2 2 4 5 3" xfId="16071"/>
    <cellStyle name="Comma 4 2 2 2 4 5 4" xfId="16072"/>
    <cellStyle name="Comma 4 2 2 2 4 5 5" xfId="16073"/>
    <cellStyle name="Comma 4 2 2 2 4 5 6" xfId="16074"/>
    <cellStyle name="Comma 4 2 2 2 4 5 7" xfId="16075"/>
    <cellStyle name="Comma 4 2 2 2 4 5 8" xfId="16076"/>
    <cellStyle name="Comma 4 2 2 2 4 5 9" xfId="16077"/>
    <cellStyle name="Comma 4 2 2 2 4 6" xfId="16078"/>
    <cellStyle name="Comma 4 2 2 2 4 6 10" xfId="16079"/>
    <cellStyle name="Comma 4 2 2 2 4 6 11" xfId="16080"/>
    <cellStyle name="Comma 4 2 2 2 4 6 12" xfId="16081"/>
    <cellStyle name="Comma 4 2 2 2 4 6 13" xfId="16082"/>
    <cellStyle name="Comma 4 2 2 2 4 6 14" xfId="16083"/>
    <cellStyle name="Comma 4 2 2 2 4 6 15" xfId="16084"/>
    <cellStyle name="Comma 4 2 2 2 4 6 16" xfId="16085"/>
    <cellStyle name="Comma 4 2 2 2 4 6 17" xfId="16086"/>
    <cellStyle name="Comma 4 2 2 2 4 6 18" xfId="16087"/>
    <cellStyle name="Comma 4 2 2 2 4 6 19" xfId="16088"/>
    <cellStyle name="Comma 4 2 2 2 4 6 2" xfId="16089"/>
    <cellStyle name="Comma 4 2 2 2 4 6 20" xfId="16090"/>
    <cellStyle name="Comma 4 2 2 2 4 6 21" xfId="16091"/>
    <cellStyle name="Comma 4 2 2 2 4 6 22" xfId="16092"/>
    <cellStyle name="Comma 4 2 2 2 4 6 3" xfId="16093"/>
    <cellStyle name="Comma 4 2 2 2 4 6 4" xfId="16094"/>
    <cellStyle name="Comma 4 2 2 2 4 6 5" xfId="16095"/>
    <cellStyle name="Comma 4 2 2 2 4 6 6" xfId="16096"/>
    <cellStyle name="Comma 4 2 2 2 4 6 7" xfId="16097"/>
    <cellStyle name="Comma 4 2 2 2 4 6 8" xfId="16098"/>
    <cellStyle name="Comma 4 2 2 2 4 6 9" xfId="16099"/>
    <cellStyle name="Comma 4 2 2 2 4 7" xfId="16100"/>
    <cellStyle name="Comma 4 2 2 2 4 7 10" xfId="16101"/>
    <cellStyle name="Comma 4 2 2 2 4 7 11" xfId="16102"/>
    <cellStyle name="Comma 4 2 2 2 4 7 12" xfId="16103"/>
    <cellStyle name="Comma 4 2 2 2 4 7 13" xfId="16104"/>
    <cellStyle name="Comma 4 2 2 2 4 7 14" xfId="16105"/>
    <cellStyle name="Comma 4 2 2 2 4 7 15" xfId="16106"/>
    <cellStyle name="Comma 4 2 2 2 4 7 16" xfId="16107"/>
    <cellStyle name="Comma 4 2 2 2 4 7 17" xfId="16108"/>
    <cellStyle name="Comma 4 2 2 2 4 7 18" xfId="16109"/>
    <cellStyle name="Comma 4 2 2 2 4 7 19" xfId="16110"/>
    <cellStyle name="Comma 4 2 2 2 4 7 2" xfId="16111"/>
    <cellStyle name="Comma 4 2 2 2 4 7 20" xfId="16112"/>
    <cellStyle name="Comma 4 2 2 2 4 7 21" xfId="16113"/>
    <cellStyle name="Comma 4 2 2 2 4 7 22" xfId="16114"/>
    <cellStyle name="Comma 4 2 2 2 4 7 3" xfId="16115"/>
    <cellStyle name="Comma 4 2 2 2 4 7 4" xfId="16116"/>
    <cellStyle name="Comma 4 2 2 2 4 7 5" xfId="16117"/>
    <cellStyle name="Comma 4 2 2 2 4 7 6" xfId="16118"/>
    <cellStyle name="Comma 4 2 2 2 4 7 7" xfId="16119"/>
    <cellStyle name="Comma 4 2 2 2 4 7 8" xfId="16120"/>
    <cellStyle name="Comma 4 2 2 2 4 7 9" xfId="16121"/>
    <cellStyle name="Comma 4 2 2 2 4 8" xfId="16122"/>
    <cellStyle name="Comma 4 2 2 2 4 8 10" xfId="16123"/>
    <cellStyle name="Comma 4 2 2 2 4 8 11" xfId="16124"/>
    <cellStyle name="Comma 4 2 2 2 4 8 12" xfId="16125"/>
    <cellStyle name="Comma 4 2 2 2 4 8 13" xfId="16126"/>
    <cellStyle name="Comma 4 2 2 2 4 8 14" xfId="16127"/>
    <cellStyle name="Comma 4 2 2 2 4 8 15" xfId="16128"/>
    <cellStyle name="Comma 4 2 2 2 4 8 16" xfId="16129"/>
    <cellStyle name="Comma 4 2 2 2 4 8 17" xfId="16130"/>
    <cellStyle name="Comma 4 2 2 2 4 8 18" xfId="16131"/>
    <cellStyle name="Comma 4 2 2 2 4 8 19" xfId="16132"/>
    <cellStyle name="Comma 4 2 2 2 4 8 2" xfId="16133"/>
    <cellStyle name="Comma 4 2 2 2 4 8 20" xfId="16134"/>
    <cellStyle name="Comma 4 2 2 2 4 8 21" xfId="16135"/>
    <cellStyle name="Comma 4 2 2 2 4 8 22" xfId="16136"/>
    <cellStyle name="Comma 4 2 2 2 4 8 3" xfId="16137"/>
    <cellStyle name="Comma 4 2 2 2 4 8 4" xfId="16138"/>
    <cellStyle name="Comma 4 2 2 2 4 8 5" xfId="16139"/>
    <cellStyle name="Comma 4 2 2 2 4 8 6" xfId="16140"/>
    <cellStyle name="Comma 4 2 2 2 4 8 7" xfId="16141"/>
    <cellStyle name="Comma 4 2 2 2 4 8 8" xfId="16142"/>
    <cellStyle name="Comma 4 2 2 2 4 8 9" xfId="16143"/>
    <cellStyle name="Comma 4 2 2 2 4 9" xfId="16144"/>
    <cellStyle name="Comma 4 2 2 2 4 9 10" xfId="16145"/>
    <cellStyle name="Comma 4 2 2 2 4 9 11" xfId="16146"/>
    <cellStyle name="Comma 4 2 2 2 4 9 12" xfId="16147"/>
    <cellStyle name="Comma 4 2 2 2 4 9 13" xfId="16148"/>
    <cellStyle name="Comma 4 2 2 2 4 9 14" xfId="16149"/>
    <cellStyle name="Comma 4 2 2 2 4 9 15" xfId="16150"/>
    <cellStyle name="Comma 4 2 2 2 4 9 16" xfId="16151"/>
    <cellStyle name="Comma 4 2 2 2 4 9 17" xfId="16152"/>
    <cellStyle name="Comma 4 2 2 2 4 9 18" xfId="16153"/>
    <cellStyle name="Comma 4 2 2 2 4 9 19" xfId="16154"/>
    <cellStyle name="Comma 4 2 2 2 4 9 2" xfId="16155"/>
    <cellStyle name="Comma 4 2 2 2 4 9 20" xfId="16156"/>
    <cellStyle name="Comma 4 2 2 2 4 9 21" xfId="16157"/>
    <cellStyle name="Comma 4 2 2 2 4 9 22" xfId="16158"/>
    <cellStyle name="Comma 4 2 2 2 4 9 3" xfId="16159"/>
    <cellStyle name="Comma 4 2 2 2 4 9 4" xfId="16160"/>
    <cellStyle name="Comma 4 2 2 2 4 9 5" xfId="16161"/>
    <cellStyle name="Comma 4 2 2 2 4 9 6" xfId="16162"/>
    <cellStyle name="Comma 4 2 2 2 4 9 7" xfId="16163"/>
    <cellStyle name="Comma 4 2 2 2 4 9 8" xfId="16164"/>
    <cellStyle name="Comma 4 2 2 2 4 9 9" xfId="16165"/>
    <cellStyle name="Comma 4 2 2 2 40" xfId="16166"/>
    <cellStyle name="Comma 4 2 2 2 41" xfId="16167"/>
    <cellStyle name="Comma 4 2 2 2 42" xfId="16168"/>
    <cellStyle name="Comma 4 2 2 2 43" xfId="16169"/>
    <cellStyle name="Comma 4 2 2 2 44" xfId="16170"/>
    <cellStyle name="Comma 4 2 2 2 45" xfId="16171"/>
    <cellStyle name="Comma 4 2 2 2 5" xfId="16172"/>
    <cellStyle name="Comma 4 2 2 2 5 10" xfId="16173"/>
    <cellStyle name="Comma 4 2 2 2 5 10 10" xfId="16174"/>
    <cellStyle name="Comma 4 2 2 2 5 10 11" xfId="16175"/>
    <cellStyle name="Comma 4 2 2 2 5 10 12" xfId="16176"/>
    <cellStyle name="Comma 4 2 2 2 5 10 13" xfId="16177"/>
    <cellStyle name="Comma 4 2 2 2 5 10 14" xfId="16178"/>
    <cellStyle name="Comma 4 2 2 2 5 10 15" xfId="16179"/>
    <cellStyle name="Comma 4 2 2 2 5 10 16" xfId="16180"/>
    <cellStyle name="Comma 4 2 2 2 5 10 17" xfId="16181"/>
    <cellStyle name="Comma 4 2 2 2 5 10 18" xfId="16182"/>
    <cellStyle name="Comma 4 2 2 2 5 10 19" xfId="16183"/>
    <cellStyle name="Comma 4 2 2 2 5 10 2" xfId="16184"/>
    <cellStyle name="Comma 4 2 2 2 5 10 20" xfId="16185"/>
    <cellStyle name="Comma 4 2 2 2 5 10 21" xfId="16186"/>
    <cellStyle name="Comma 4 2 2 2 5 10 22" xfId="16187"/>
    <cellStyle name="Comma 4 2 2 2 5 10 3" xfId="16188"/>
    <cellStyle name="Comma 4 2 2 2 5 10 4" xfId="16189"/>
    <cellStyle name="Comma 4 2 2 2 5 10 5" xfId="16190"/>
    <cellStyle name="Comma 4 2 2 2 5 10 6" xfId="16191"/>
    <cellStyle name="Comma 4 2 2 2 5 10 7" xfId="16192"/>
    <cellStyle name="Comma 4 2 2 2 5 10 8" xfId="16193"/>
    <cellStyle name="Comma 4 2 2 2 5 10 9" xfId="16194"/>
    <cellStyle name="Comma 4 2 2 2 5 11" xfId="16195"/>
    <cellStyle name="Comma 4 2 2 2 5 11 10" xfId="16196"/>
    <cellStyle name="Comma 4 2 2 2 5 11 11" xfId="16197"/>
    <cellStyle name="Comma 4 2 2 2 5 11 12" xfId="16198"/>
    <cellStyle name="Comma 4 2 2 2 5 11 13" xfId="16199"/>
    <cellStyle name="Comma 4 2 2 2 5 11 14" xfId="16200"/>
    <cellStyle name="Comma 4 2 2 2 5 11 15" xfId="16201"/>
    <cellStyle name="Comma 4 2 2 2 5 11 16" xfId="16202"/>
    <cellStyle name="Comma 4 2 2 2 5 11 17" xfId="16203"/>
    <cellStyle name="Comma 4 2 2 2 5 11 18" xfId="16204"/>
    <cellStyle name="Comma 4 2 2 2 5 11 19" xfId="16205"/>
    <cellStyle name="Comma 4 2 2 2 5 11 2" xfId="16206"/>
    <cellStyle name="Comma 4 2 2 2 5 11 20" xfId="16207"/>
    <cellStyle name="Comma 4 2 2 2 5 11 21" xfId="16208"/>
    <cellStyle name="Comma 4 2 2 2 5 11 22" xfId="16209"/>
    <cellStyle name="Comma 4 2 2 2 5 11 3" xfId="16210"/>
    <cellStyle name="Comma 4 2 2 2 5 11 4" xfId="16211"/>
    <cellStyle name="Comma 4 2 2 2 5 11 5" xfId="16212"/>
    <cellStyle name="Comma 4 2 2 2 5 11 6" xfId="16213"/>
    <cellStyle name="Comma 4 2 2 2 5 11 7" xfId="16214"/>
    <cellStyle name="Comma 4 2 2 2 5 11 8" xfId="16215"/>
    <cellStyle name="Comma 4 2 2 2 5 11 9" xfId="16216"/>
    <cellStyle name="Comma 4 2 2 2 5 12" xfId="16217"/>
    <cellStyle name="Comma 4 2 2 2 5 12 10" xfId="16218"/>
    <cellStyle name="Comma 4 2 2 2 5 12 11" xfId="16219"/>
    <cellStyle name="Comma 4 2 2 2 5 12 12" xfId="16220"/>
    <cellStyle name="Comma 4 2 2 2 5 12 13" xfId="16221"/>
    <cellStyle name="Comma 4 2 2 2 5 12 14" xfId="16222"/>
    <cellStyle name="Comma 4 2 2 2 5 12 15" xfId="16223"/>
    <cellStyle name="Comma 4 2 2 2 5 12 16" xfId="16224"/>
    <cellStyle name="Comma 4 2 2 2 5 12 17" xfId="16225"/>
    <cellStyle name="Comma 4 2 2 2 5 12 18" xfId="16226"/>
    <cellStyle name="Comma 4 2 2 2 5 12 19" xfId="16227"/>
    <cellStyle name="Comma 4 2 2 2 5 12 2" xfId="16228"/>
    <cellStyle name="Comma 4 2 2 2 5 12 20" xfId="16229"/>
    <cellStyle name="Comma 4 2 2 2 5 12 21" xfId="16230"/>
    <cellStyle name="Comma 4 2 2 2 5 12 22" xfId="16231"/>
    <cellStyle name="Comma 4 2 2 2 5 12 3" xfId="16232"/>
    <cellStyle name="Comma 4 2 2 2 5 12 4" xfId="16233"/>
    <cellStyle name="Comma 4 2 2 2 5 12 5" xfId="16234"/>
    <cellStyle name="Comma 4 2 2 2 5 12 6" xfId="16235"/>
    <cellStyle name="Comma 4 2 2 2 5 12 7" xfId="16236"/>
    <cellStyle name="Comma 4 2 2 2 5 12 8" xfId="16237"/>
    <cellStyle name="Comma 4 2 2 2 5 12 9" xfId="16238"/>
    <cellStyle name="Comma 4 2 2 2 5 13" xfId="16239"/>
    <cellStyle name="Comma 4 2 2 2 5 14" xfId="16240"/>
    <cellStyle name="Comma 4 2 2 2 5 15" xfId="16241"/>
    <cellStyle name="Comma 4 2 2 2 5 16" xfId="16242"/>
    <cellStyle name="Comma 4 2 2 2 5 17" xfId="16243"/>
    <cellStyle name="Comma 4 2 2 2 5 18" xfId="16244"/>
    <cellStyle name="Comma 4 2 2 2 5 19" xfId="16245"/>
    <cellStyle name="Comma 4 2 2 2 5 2" xfId="16246"/>
    <cellStyle name="Comma 4 2 2 2 5 2 10" xfId="16247"/>
    <cellStyle name="Comma 4 2 2 2 5 2 11" xfId="16248"/>
    <cellStyle name="Comma 4 2 2 2 5 2 12" xfId="16249"/>
    <cellStyle name="Comma 4 2 2 2 5 2 13" xfId="16250"/>
    <cellStyle name="Comma 4 2 2 2 5 2 14" xfId="16251"/>
    <cellStyle name="Comma 4 2 2 2 5 2 15" xfId="16252"/>
    <cellStyle name="Comma 4 2 2 2 5 2 16" xfId="16253"/>
    <cellStyle name="Comma 4 2 2 2 5 2 17" xfId="16254"/>
    <cellStyle name="Comma 4 2 2 2 5 2 18" xfId="16255"/>
    <cellStyle name="Comma 4 2 2 2 5 2 19" xfId="16256"/>
    <cellStyle name="Comma 4 2 2 2 5 2 2" xfId="16257"/>
    <cellStyle name="Comma 4 2 2 2 5 2 20" xfId="16258"/>
    <cellStyle name="Comma 4 2 2 2 5 2 21" xfId="16259"/>
    <cellStyle name="Comma 4 2 2 2 5 2 22" xfId="16260"/>
    <cellStyle name="Comma 4 2 2 2 5 2 3" xfId="16261"/>
    <cellStyle name="Comma 4 2 2 2 5 2 4" xfId="16262"/>
    <cellStyle name="Comma 4 2 2 2 5 2 5" xfId="16263"/>
    <cellStyle name="Comma 4 2 2 2 5 2 6" xfId="16264"/>
    <cellStyle name="Comma 4 2 2 2 5 2 7" xfId="16265"/>
    <cellStyle name="Comma 4 2 2 2 5 2 8" xfId="16266"/>
    <cellStyle name="Comma 4 2 2 2 5 2 9" xfId="16267"/>
    <cellStyle name="Comma 4 2 2 2 5 20" xfId="16268"/>
    <cellStyle name="Comma 4 2 2 2 5 21" xfId="16269"/>
    <cellStyle name="Comma 4 2 2 2 5 22" xfId="16270"/>
    <cellStyle name="Comma 4 2 2 2 5 23" xfId="16271"/>
    <cellStyle name="Comma 4 2 2 2 5 24" xfId="16272"/>
    <cellStyle name="Comma 4 2 2 2 5 25" xfId="16273"/>
    <cellStyle name="Comma 4 2 2 2 5 26" xfId="16274"/>
    <cellStyle name="Comma 4 2 2 2 5 27" xfId="16275"/>
    <cellStyle name="Comma 4 2 2 2 5 28" xfId="16276"/>
    <cellStyle name="Comma 4 2 2 2 5 29" xfId="16277"/>
    <cellStyle name="Comma 4 2 2 2 5 3" xfId="16278"/>
    <cellStyle name="Comma 4 2 2 2 5 3 10" xfId="16279"/>
    <cellStyle name="Comma 4 2 2 2 5 3 11" xfId="16280"/>
    <cellStyle name="Comma 4 2 2 2 5 3 12" xfId="16281"/>
    <cellStyle name="Comma 4 2 2 2 5 3 13" xfId="16282"/>
    <cellStyle name="Comma 4 2 2 2 5 3 14" xfId="16283"/>
    <cellStyle name="Comma 4 2 2 2 5 3 15" xfId="16284"/>
    <cellStyle name="Comma 4 2 2 2 5 3 16" xfId="16285"/>
    <cellStyle name="Comma 4 2 2 2 5 3 17" xfId="16286"/>
    <cellStyle name="Comma 4 2 2 2 5 3 18" xfId="16287"/>
    <cellStyle name="Comma 4 2 2 2 5 3 19" xfId="16288"/>
    <cellStyle name="Comma 4 2 2 2 5 3 2" xfId="16289"/>
    <cellStyle name="Comma 4 2 2 2 5 3 20" xfId="16290"/>
    <cellStyle name="Comma 4 2 2 2 5 3 21" xfId="16291"/>
    <cellStyle name="Comma 4 2 2 2 5 3 22" xfId="16292"/>
    <cellStyle name="Comma 4 2 2 2 5 3 3" xfId="16293"/>
    <cellStyle name="Comma 4 2 2 2 5 3 4" xfId="16294"/>
    <cellStyle name="Comma 4 2 2 2 5 3 5" xfId="16295"/>
    <cellStyle name="Comma 4 2 2 2 5 3 6" xfId="16296"/>
    <cellStyle name="Comma 4 2 2 2 5 3 7" xfId="16297"/>
    <cellStyle name="Comma 4 2 2 2 5 3 8" xfId="16298"/>
    <cellStyle name="Comma 4 2 2 2 5 3 9" xfId="16299"/>
    <cellStyle name="Comma 4 2 2 2 5 30" xfId="16300"/>
    <cellStyle name="Comma 4 2 2 2 5 31" xfId="16301"/>
    <cellStyle name="Comma 4 2 2 2 5 32" xfId="16302"/>
    <cellStyle name="Comma 4 2 2 2 5 33" xfId="16303"/>
    <cellStyle name="Comma 4 2 2 2 5 4" xfId="16304"/>
    <cellStyle name="Comma 4 2 2 2 5 4 10" xfId="16305"/>
    <cellStyle name="Comma 4 2 2 2 5 4 11" xfId="16306"/>
    <cellStyle name="Comma 4 2 2 2 5 4 12" xfId="16307"/>
    <cellStyle name="Comma 4 2 2 2 5 4 13" xfId="16308"/>
    <cellStyle name="Comma 4 2 2 2 5 4 14" xfId="16309"/>
    <cellStyle name="Comma 4 2 2 2 5 4 15" xfId="16310"/>
    <cellStyle name="Comma 4 2 2 2 5 4 16" xfId="16311"/>
    <cellStyle name="Comma 4 2 2 2 5 4 17" xfId="16312"/>
    <cellStyle name="Comma 4 2 2 2 5 4 18" xfId="16313"/>
    <cellStyle name="Comma 4 2 2 2 5 4 19" xfId="16314"/>
    <cellStyle name="Comma 4 2 2 2 5 4 2" xfId="16315"/>
    <cellStyle name="Comma 4 2 2 2 5 4 20" xfId="16316"/>
    <cellStyle name="Comma 4 2 2 2 5 4 21" xfId="16317"/>
    <cellStyle name="Comma 4 2 2 2 5 4 22" xfId="16318"/>
    <cellStyle name="Comma 4 2 2 2 5 4 3" xfId="16319"/>
    <cellStyle name="Comma 4 2 2 2 5 4 4" xfId="16320"/>
    <cellStyle name="Comma 4 2 2 2 5 4 5" xfId="16321"/>
    <cellStyle name="Comma 4 2 2 2 5 4 6" xfId="16322"/>
    <cellStyle name="Comma 4 2 2 2 5 4 7" xfId="16323"/>
    <cellStyle name="Comma 4 2 2 2 5 4 8" xfId="16324"/>
    <cellStyle name="Comma 4 2 2 2 5 4 9" xfId="16325"/>
    <cellStyle name="Comma 4 2 2 2 5 5" xfId="16326"/>
    <cellStyle name="Comma 4 2 2 2 5 5 10" xfId="16327"/>
    <cellStyle name="Comma 4 2 2 2 5 5 11" xfId="16328"/>
    <cellStyle name="Comma 4 2 2 2 5 5 12" xfId="16329"/>
    <cellStyle name="Comma 4 2 2 2 5 5 13" xfId="16330"/>
    <cellStyle name="Comma 4 2 2 2 5 5 14" xfId="16331"/>
    <cellStyle name="Comma 4 2 2 2 5 5 15" xfId="16332"/>
    <cellStyle name="Comma 4 2 2 2 5 5 16" xfId="16333"/>
    <cellStyle name="Comma 4 2 2 2 5 5 17" xfId="16334"/>
    <cellStyle name="Comma 4 2 2 2 5 5 18" xfId="16335"/>
    <cellStyle name="Comma 4 2 2 2 5 5 19" xfId="16336"/>
    <cellStyle name="Comma 4 2 2 2 5 5 2" xfId="16337"/>
    <cellStyle name="Comma 4 2 2 2 5 5 20" xfId="16338"/>
    <cellStyle name="Comma 4 2 2 2 5 5 21" xfId="16339"/>
    <cellStyle name="Comma 4 2 2 2 5 5 22" xfId="16340"/>
    <cellStyle name="Comma 4 2 2 2 5 5 3" xfId="16341"/>
    <cellStyle name="Comma 4 2 2 2 5 5 4" xfId="16342"/>
    <cellStyle name="Comma 4 2 2 2 5 5 5" xfId="16343"/>
    <cellStyle name="Comma 4 2 2 2 5 5 6" xfId="16344"/>
    <cellStyle name="Comma 4 2 2 2 5 5 7" xfId="16345"/>
    <cellStyle name="Comma 4 2 2 2 5 5 8" xfId="16346"/>
    <cellStyle name="Comma 4 2 2 2 5 5 9" xfId="16347"/>
    <cellStyle name="Comma 4 2 2 2 5 6" xfId="16348"/>
    <cellStyle name="Comma 4 2 2 2 5 6 10" xfId="16349"/>
    <cellStyle name="Comma 4 2 2 2 5 6 11" xfId="16350"/>
    <cellStyle name="Comma 4 2 2 2 5 6 12" xfId="16351"/>
    <cellStyle name="Comma 4 2 2 2 5 6 13" xfId="16352"/>
    <cellStyle name="Comma 4 2 2 2 5 6 14" xfId="16353"/>
    <cellStyle name="Comma 4 2 2 2 5 6 15" xfId="16354"/>
    <cellStyle name="Comma 4 2 2 2 5 6 16" xfId="16355"/>
    <cellStyle name="Comma 4 2 2 2 5 6 17" xfId="16356"/>
    <cellStyle name="Comma 4 2 2 2 5 6 18" xfId="16357"/>
    <cellStyle name="Comma 4 2 2 2 5 6 19" xfId="16358"/>
    <cellStyle name="Comma 4 2 2 2 5 6 2" xfId="16359"/>
    <cellStyle name="Comma 4 2 2 2 5 6 20" xfId="16360"/>
    <cellStyle name="Comma 4 2 2 2 5 6 21" xfId="16361"/>
    <cellStyle name="Comma 4 2 2 2 5 6 22" xfId="16362"/>
    <cellStyle name="Comma 4 2 2 2 5 6 3" xfId="16363"/>
    <cellStyle name="Comma 4 2 2 2 5 6 4" xfId="16364"/>
    <cellStyle name="Comma 4 2 2 2 5 6 5" xfId="16365"/>
    <cellStyle name="Comma 4 2 2 2 5 6 6" xfId="16366"/>
    <cellStyle name="Comma 4 2 2 2 5 6 7" xfId="16367"/>
    <cellStyle name="Comma 4 2 2 2 5 6 8" xfId="16368"/>
    <cellStyle name="Comma 4 2 2 2 5 6 9" xfId="16369"/>
    <cellStyle name="Comma 4 2 2 2 5 7" xfId="16370"/>
    <cellStyle name="Comma 4 2 2 2 5 7 10" xfId="16371"/>
    <cellStyle name="Comma 4 2 2 2 5 7 11" xfId="16372"/>
    <cellStyle name="Comma 4 2 2 2 5 7 12" xfId="16373"/>
    <cellStyle name="Comma 4 2 2 2 5 7 13" xfId="16374"/>
    <cellStyle name="Comma 4 2 2 2 5 7 14" xfId="16375"/>
    <cellStyle name="Comma 4 2 2 2 5 7 15" xfId="16376"/>
    <cellStyle name="Comma 4 2 2 2 5 7 16" xfId="16377"/>
    <cellStyle name="Comma 4 2 2 2 5 7 17" xfId="16378"/>
    <cellStyle name="Comma 4 2 2 2 5 7 18" xfId="16379"/>
    <cellStyle name="Comma 4 2 2 2 5 7 19" xfId="16380"/>
    <cellStyle name="Comma 4 2 2 2 5 7 2" xfId="16381"/>
    <cellStyle name="Comma 4 2 2 2 5 7 20" xfId="16382"/>
    <cellStyle name="Comma 4 2 2 2 5 7 21" xfId="16383"/>
    <cellStyle name="Comma 4 2 2 2 5 7 22" xfId="16384"/>
    <cellStyle name="Comma 4 2 2 2 5 7 3" xfId="16385"/>
    <cellStyle name="Comma 4 2 2 2 5 7 4" xfId="16386"/>
    <cellStyle name="Comma 4 2 2 2 5 7 5" xfId="16387"/>
    <cellStyle name="Comma 4 2 2 2 5 7 6" xfId="16388"/>
    <cellStyle name="Comma 4 2 2 2 5 7 7" xfId="16389"/>
    <cellStyle name="Comma 4 2 2 2 5 7 8" xfId="16390"/>
    <cellStyle name="Comma 4 2 2 2 5 7 9" xfId="16391"/>
    <cellStyle name="Comma 4 2 2 2 5 8" xfId="16392"/>
    <cellStyle name="Comma 4 2 2 2 5 8 10" xfId="16393"/>
    <cellStyle name="Comma 4 2 2 2 5 8 11" xfId="16394"/>
    <cellStyle name="Comma 4 2 2 2 5 8 12" xfId="16395"/>
    <cellStyle name="Comma 4 2 2 2 5 8 13" xfId="16396"/>
    <cellStyle name="Comma 4 2 2 2 5 8 14" xfId="16397"/>
    <cellStyle name="Comma 4 2 2 2 5 8 15" xfId="16398"/>
    <cellStyle name="Comma 4 2 2 2 5 8 16" xfId="16399"/>
    <cellStyle name="Comma 4 2 2 2 5 8 17" xfId="16400"/>
    <cellStyle name="Comma 4 2 2 2 5 8 18" xfId="16401"/>
    <cellStyle name="Comma 4 2 2 2 5 8 19" xfId="16402"/>
    <cellStyle name="Comma 4 2 2 2 5 8 2" xfId="16403"/>
    <cellStyle name="Comma 4 2 2 2 5 8 20" xfId="16404"/>
    <cellStyle name="Comma 4 2 2 2 5 8 21" xfId="16405"/>
    <cellStyle name="Comma 4 2 2 2 5 8 22" xfId="16406"/>
    <cellStyle name="Comma 4 2 2 2 5 8 3" xfId="16407"/>
    <cellStyle name="Comma 4 2 2 2 5 8 4" xfId="16408"/>
    <cellStyle name="Comma 4 2 2 2 5 8 5" xfId="16409"/>
    <cellStyle name="Comma 4 2 2 2 5 8 6" xfId="16410"/>
    <cellStyle name="Comma 4 2 2 2 5 8 7" xfId="16411"/>
    <cellStyle name="Comma 4 2 2 2 5 8 8" xfId="16412"/>
    <cellStyle name="Comma 4 2 2 2 5 8 9" xfId="16413"/>
    <cellStyle name="Comma 4 2 2 2 5 9" xfId="16414"/>
    <cellStyle name="Comma 4 2 2 2 5 9 10" xfId="16415"/>
    <cellStyle name="Comma 4 2 2 2 5 9 11" xfId="16416"/>
    <cellStyle name="Comma 4 2 2 2 5 9 12" xfId="16417"/>
    <cellStyle name="Comma 4 2 2 2 5 9 13" xfId="16418"/>
    <cellStyle name="Comma 4 2 2 2 5 9 14" xfId="16419"/>
    <cellStyle name="Comma 4 2 2 2 5 9 15" xfId="16420"/>
    <cellStyle name="Comma 4 2 2 2 5 9 16" xfId="16421"/>
    <cellStyle name="Comma 4 2 2 2 5 9 17" xfId="16422"/>
    <cellStyle name="Comma 4 2 2 2 5 9 18" xfId="16423"/>
    <cellStyle name="Comma 4 2 2 2 5 9 19" xfId="16424"/>
    <cellStyle name="Comma 4 2 2 2 5 9 2" xfId="16425"/>
    <cellStyle name="Comma 4 2 2 2 5 9 20" xfId="16426"/>
    <cellStyle name="Comma 4 2 2 2 5 9 21" xfId="16427"/>
    <cellStyle name="Comma 4 2 2 2 5 9 22" xfId="16428"/>
    <cellStyle name="Comma 4 2 2 2 5 9 3" xfId="16429"/>
    <cellStyle name="Comma 4 2 2 2 5 9 4" xfId="16430"/>
    <cellStyle name="Comma 4 2 2 2 5 9 5" xfId="16431"/>
    <cellStyle name="Comma 4 2 2 2 5 9 6" xfId="16432"/>
    <cellStyle name="Comma 4 2 2 2 5 9 7" xfId="16433"/>
    <cellStyle name="Comma 4 2 2 2 5 9 8" xfId="16434"/>
    <cellStyle name="Comma 4 2 2 2 5 9 9" xfId="16435"/>
    <cellStyle name="Comma 4 2 2 2 6" xfId="16436"/>
    <cellStyle name="Comma 4 2 2 2 6 10" xfId="16437"/>
    <cellStyle name="Comma 4 2 2 2 6 10 10" xfId="16438"/>
    <cellStyle name="Comma 4 2 2 2 6 10 11" xfId="16439"/>
    <cellStyle name="Comma 4 2 2 2 6 10 12" xfId="16440"/>
    <cellStyle name="Comma 4 2 2 2 6 10 13" xfId="16441"/>
    <cellStyle name="Comma 4 2 2 2 6 10 14" xfId="16442"/>
    <cellStyle name="Comma 4 2 2 2 6 10 15" xfId="16443"/>
    <cellStyle name="Comma 4 2 2 2 6 10 16" xfId="16444"/>
    <cellStyle name="Comma 4 2 2 2 6 10 17" xfId="16445"/>
    <cellStyle name="Comma 4 2 2 2 6 10 18" xfId="16446"/>
    <cellStyle name="Comma 4 2 2 2 6 10 19" xfId="16447"/>
    <cellStyle name="Comma 4 2 2 2 6 10 2" xfId="16448"/>
    <cellStyle name="Comma 4 2 2 2 6 10 20" xfId="16449"/>
    <cellStyle name="Comma 4 2 2 2 6 10 21" xfId="16450"/>
    <cellStyle name="Comma 4 2 2 2 6 10 22" xfId="16451"/>
    <cellStyle name="Comma 4 2 2 2 6 10 3" xfId="16452"/>
    <cellStyle name="Comma 4 2 2 2 6 10 4" xfId="16453"/>
    <cellStyle name="Comma 4 2 2 2 6 10 5" xfId="16454"/>
    <cellStyle name="Comma 4 2 2 2 6 10 6" xfId="16455"/>
    <cellStyle name="Comma 4 2 2 2 6 10 7" xfId="16456"/>
    <cellStyle name="Comma 4 2 2 2 6 10 8" xfId="16457"/>
    <cellStyle name="Comma 4 2 2 2 6 10 9" xfId="16458"/>
    <cellStyle name="Comma 4 2 2 2 6 11" xfId="16459"/>
    <cellStyle name="Comma 4 2 2 2 6 11 10" xfId="16460"/>
    <cellStyle name="Comma 4 2 2 2 6 11 11" xfId="16461"/>
    <cellStyle name="Comma 4 2 2 2 6 11 12" xfId="16462"/>
    <cellStyle name="Comma 4 2 2 2 6 11 13" xfId="16463"/>
    <cellStyle name="Comma 4 2 2 2 6 11 14" xfId="16464"/>
    <cellStyle name="Comma 4 2 2 2 6 11 15" xfId="16465"/>
    <cellStyle name="Comma 4 2 2 2 6 11 16" xfId="16466"/>
    <cellStyle name="Comma 4 2 2 2 6 11 17" xfId="16467"/>
    <cellStyle name="Comma 4 2 2 2 6 11 18" xfId="16468"/>
    <cellStyle name="Comma 4 2 2 2 6 11 19" xfId="16469"/>
    <cellStyle name="Comma 4 2 2 2 6 11 2" xfId="16470"/>
    <cellStyle name="Comma 4 2 2 2 6 11 20" xfId="16471"/>
    <cellStyle name="Comma 4 2 2 2 6 11 21" xfId="16472"/>
    <cellStyle name="Comma 4 2 2 2 6 11 22" xfId="16473"/>
    <cellStyle name="Comma 4 2 2 2 6 11 3" xfId="16474"/>
    <cellStyle name="Comma 4 2 2 2 6 11 4" xfId="16475"/>
    <cellStyle name="Comma 4 2 2 2 6 11 5" xfId="16476"/>
    <cellStyle name="Comma 4 2 2 2 6 11 6" xfId="16477"/>
    <cellStyle name="Comma 4 2 2 2 6 11 7" xfId="16478"/>
    <cellStyle name="Comma 4 2 2 2 6 11 8" xfId="16479"/>
    <cellStyle name="Comma 4 2 2 2 6 11 9" xfId="16480"/>
    <cellStyle name="Comma 4 2 2 2 6 12" xfId="16481"/>
    <cellStyle name="Comma 4 2 2 2 6 12 10" xfId="16482"/>
    <cellStyle name="Comma 4 2 2 2 6 12 11" xfId="16483"/>
    <cellStyle name="Comma 4 2 2 2 6 12 12" xfId="16484"/>
    <cellStyle name="Comma 4 2 2 2 6 12 13" xfId="16485"/>
    <cellStyle name="Comma 4 2 2 2 6 12 14" xfId="16486"/>
    <cellStyle name="Comma 4 2 2 2 6 12 15" xfId="16487"/>
    <cellStyle name="Comma 4 2 2 2 6 12 16" xfId="16488"/>
    <cellStyle name="Comma 4 2 2 2 6 12 17" xfId="16489"/>
    <cellStyle name="Comma 4 2 2 2 6 12 18" xfId="16490"/>
    <cellStyle name="Comma 4 2 2 2 6 12 19" xfId="16491"/>
    <cellStyle name="Comma 4 2 2 2 6 12 2" xfId="16492"/>
    <cellStyle name="Comma 4 2 2 2 6 12 20" xfId="16493"/>
    <cellStyle name="Comma 4 2 2 2 6 12 21" xfId="16494"/>
    <cellStyle name="Comma 4 2 2 2 6 12 22" xfId="16495"/>
    <cellStyle name="Comma 4 2 2 2 6 12 3" xfId="16496"/>
    <cellStyle name="Comma 4 2 2 2 6 12 4" xfId="16497"/>
    <cellStyle name="Comma 4 2 2 2 6 12 5" xfId="16498"/>
    <cellStyle name="Comma 4 2 2 2 6 12 6" xfId="16499"/>
    <cellStyle name="Comma 4 2 2 2 6 12 7" xfId="16500"/>
    <cellStyle name="Comma 4 2 2 2 6 12 8" xfId="16501"/>
    <cellStyle name="Comma 4 2 2 2 6 12 9" xfId="16502"/>
    <cellStyle name="Comma 4 2 2 2 6 13" xfId="16503"/>
    <cellStyle name="Comma 4 2 2 2 6 14" xfId="16504"/>
    <cellStyle name="Comma 4 2 2 2 6 15" xfId="16505"/>
    <cellStyle name="Comma 4 2 2 2 6 16" xfId="16506"/>
    <cellStyle name="Comma 4 2 2 2 6 17" xfId="16507"/>
    <cellStyle name="Comma 4 2 2 2 6 18" xfId="16508"/>
    <cellStyle name="Comma 4 2 2 2 6 19" xfId="16509"/>
    <cellStyle name="Comma 4 2 2 2 6 2" xfId="16510"/>
    <cellStyle name="Comma 4 2 2 2 6 2 10" xfId="16511"/>
    <cellStyle name="Comma 4 2 2 2 6 2 11" xfId="16512"/>
    <cellStyle name="Comma 4 2 2 2 6 2 12" xfId="16513"/>
    <cellStyle name="Comma 4 2 2 2 6 2 13" xfId="16514"/>
    <cellStyle name="Comma 4 2 2 2 6 2 14" xfId="16515"/>
    <cellStyle name="Comma 4 2 2 2 6 2 15" xfId="16516"/>
    <cellStyle name="Comma 4 2 2 2 6 2 16" xfId="16517"/>
    <cellStyle name="Comma 4 2 2 2 6 2 17" xfId="16518"/>
    <cellStyle name="Comma 4 2 2 2 6 2 18" xfId="16519"/>
    <cellStyle name="Comma 4 2 2 2 6 2 19" xfId="16520"/>
    <cellStyle name="Comma 4 2 2 2 6 2 2" xfId="16521"/>
    <cellStyle name="Comma 4 2 2 2 6 2 20" xfId="16522"/>
    <cellStyle name="Comma 4 2 2 2 6 2 21" xfId="16523"/>
    <cellStyle name="Comma 4 2 2 2 6 2 22" xfId="16524"/>
    <cellStyle name="Comma 4 2 2 2 6 2 3" xfId="16525"/>
    <cellStyle name="Comma 4 2 2 2 6 2 4" xfId="16526"/>
    <cellStyle name="Comma 4 2 2 2 6 2 5" xfId="16527"/>
    <cellStyle name="Comma 4 2 2 2 6 2 6" xfId="16528"/>
    <cellStyle name="Comma 4 2 2 2 6 2 7" xfId="16529"/>
    <cellStyle name="Comma 4 2 2 2 6 2 8" xfId="16530"/>
    <cellStyle name="Comma 4 2 2 2 6 2 9" xfId="16531"/>
    <cellStyle name="Comma 4 2 2 2 6 20" xfId="16532"/>
    <cellStyle name="Comma 4 2 2 2 6 21" xfId="16533"/>
    <cellStyle name="Comma 4 2 2 2 6 22" xfId="16534"/>
    <cellStyle name="Comma 4 2 2 2 6 23" xfId="16535"/>
    <cellStyle name="Comma 4 2 2 2 6 24" xfId="16536"/>
    <cellStyle name="Comma 4 2 2 2 6 25" xfId="16537"/>
    <cellStyle name="Comma 4 2 2 2 6 26" xfId="16538"/>
    <cellStyle name="Comma 4 2 2 2 6 27" xfId="16539"/>
    <cellStyle name="Comma 4 2 2 2 6 28" xfId="16540"/>
    <cellStyle name="Comma 4 2 2 2 6 29" xfId="16541"/>
    <cellStyle name="Comma 4 2 2 2 6 3" xfId="16542"/>
    <cellStyle name="Comma 4 2 2 2 6 3 10" xfId="16543"/>
    <cellStyle name="Comma 4 2 2 2 6 3 11" xfId="16544"/>
    <cellStyle name="Comma 4 2 2 2 6 3 12" xfId="16545"/>
    <cellStyle name="Comma 4 2 2 2 6 3 13" xfId="16546"/>
    <cellStyle name="Comma 4 2 2 2 6 3 14" xfId="16547"/>
    <cellStyle name="Comma 4 2 2 2 6 3 15" xfId="16548"/>
    <cellStyle name="Comma 4 2 2 2 6 3 16" xfId="16549"/>
    <cellStyle name="Comma 4 2 2 2 6 3 17" xfId="16550"/>
    <cellStyle name="Comma 4 2 2 2 6 3 18" xfId="16551"/>
    <cellStyle name="Comma 4 2 2 2 6 3 19" xfId="16552"/>
    <cellStyle name="Comma 4 2 2 2 6 3 2" xfId="16553"/>
    <cellStyle name="Comma 4 2 2 2 6 3 20" xfId="16554"/>
    <cellStyle name="Comma 4 2 2 2 6 3 21" xfId="16555"/>
    <cellStyle name="Comma 4 2 2 2 6 3 22" xfId="16556"/>
    <cellStyle name="Comma 4 2 2 2 6 3 3" xfId="16557"/>
    <cellStyle name="Comma 4 2 2 2 6 3 4" xfId="16558"/>
    <cellStyle name="Comma 4 2 2 2 6 3 5" xfId="16559"/>
    <cellStyle name="Comma 4 2 2 2 6 3 6" xfId="16560"/>
    <cellStyle name="Comma 4 2 2 2 6 3 7" xfId="16561"/>
    <cellStyle name="Comma 4 2 2 2 6 3 8" xfId="16562"/>
    <cellStyle name="Comma 4 2 2 2 6 3 9" xfId="16563"/>
    <cellStyle name="Comma 4 2 2 2 6 30" xfId="16564"/>
    <cellStyle name="Comma 4 2 2 2 6 31" xfId="16565"/>
    <cellStyle name="Comma 4 2 2 2 6 32" xfId="16566"/>
    <cellStyle name="Comma 4 2 2 2 6 33" xfId="16567"/>
    <cellStyle name="Comma 4 2 2 2 6 4" xfId="16568"/>
    <cellStyle name="Comma 4 2 2 2 6 4 10" xfId="16569"/>
    <cellStyle name="Comma 4 2 2 2 6 4 11" xfId="16570"/>
    <cellStyle name="Comma 4 2 2 2 6 4 12" xfId="16571"/>
    <cellStyle name="Comma 4 2 2 2 6 4 13" xfId="16572"/>
    <cellStyle name="Comma 4 2 2 2 6 4 14" xfId="16573"/>
    <cellStyle name="Comma 4 2 2 2 6 4 15" xfId="16574"/>
    <cellStyle name="Comma 4 2 2 2 6 4 16" xfId="16575"/>
    <cellStyle name="Comma 4 2 2 2 6 4 17" xfId="16576"/>
    <cellStyle name="Comma 4 2 2 2 6 4 18" xfId="16577"/>
    <cellStyle name="Comma 4 2 2 2 6 4 19" xfId="16578"/>
    <cellStyle name="Comma 4 2 2 2 6 4 2" xfId="16579"/>
    <cellStyle name="Comma 4 2 2 2 6 4 20" xfId="16580"/>
    <cellStyle name="Comma 4 2 2 2 6 4 21" xfId="16581"/>
    <cellStyle name="Comma 4 2 2 2 6 4 22" xfId="16582"/>
    <cellStyle name="Comma 4 2 2 2 6 4 3" xfId="16583"/>
    <cellStyle name="Comma 4 2 2 2 6 4 4" xfId="16584"/>
    <cellStyle name="Comma 4 2 2 2 6 4 5" xfId="16585"/>
    <cellStyle name="Comma 4 2 2 2 6 4 6" xfId="16586"/>
    <cellStyle name="Comma 4 2 2 2 6 4 7" xfId="16587"/>
    <cellStyle name="Comma 4 2 2 2 6 4 8" xfId="16588"/>
    <cellStyle name="Comma 4 2 2 2 6 4 9" xfId="16589"/>
    <cellStyle name="Comma 4 2 2 2 6 5" xfId="16590"/>
    <cellStyle name="Comma 4 2 2 2 6 5 10" xfId="16591"/>
    <cellStyle name="Comma 4 2 2 2 6 5 11" xfId="16592"/>
    <cellStyle name="Comma 4 2 2 2 6 5 12" xfId="16593"/>
    <cellStyle name="Comma 4 2 2 2 6 5 13" xfId="16594"/>
    <cellStyle name="Comma 4 2 2 2 6 5 14" xfId="16595"/>
    <cellStyle name="Comma 4 2 2 2 6 5 15" xfId="16596"/>
    <cellStyle name="Comma 4 2 2 2 6 5 16" xfId="16597"/>
    <cellStyle name="Comma 4 2 2 2 6 5 17" xfId="16598"/>
    <cellStyle name="Comma 4 2 2 2 6 5 18" xfId="16599"/>
    <cellStyle name="Comma 4 2 2 2 6 5 19" xfId="16600"/>
    <cellStyle name="Comma 4 2 2 2 6 5 2" xfId="16601"/>
    <cellStyle name="Comma 4 2 2 2 6 5 20" xfId="16602"/>
    <cellStyle name="Comma 4 2 2 2 6 5 21" xfId="16603"/>
    <cellStyle name="Comma 4 2 2 2 6 5 22" xfId="16604"/>
    <cellStyle name="Comma 4 2 2 2 6 5 3" xfId="16605"/>
    <cellStyle name="Comma 4 2 2 2 6 5 4" xfId="16606"/>
    <cellStyle name="Comma 4 2 2 2 6 5 5" xfId="16607"/>
    <cellStyle name="Comma 4 2 2 2 6 5 6" xfId="16608"/>
    <cellStyle name="Comma 4 2 2 2 6 5 7" xfId="16609"/>
    <cellStyle name="Comma 4 2 2 2 6 5 8" xfId="16610"/>
    <cellStyle name="Comma 4 2 2 2 6 5 9" xfId="16611"/>
    <cellStyle name="Comma 4 2 2 2 6 6" xfId="16612"/>
    <cellStyle name="Comma 4 2 2 2 6 6 10" xfId="16613"/>
    <cellStyle name="Comma 4 2 2 2 6 6 11" xfId="16614"/>
    <cellStyle name="Comma 4 2 2 2 6 6 12" xfId="16615"/>
    <cellStyle name="Comma 4 2 2 2 6 6 13" xfId="16616"/>
    <cellStyle name="Comma 4 2 2 2 6 6 14" xfId="16617"/>
    <cellStyle name="Comma 4 2 2 2 6 6 15" xfId="16618"/>
    <cellStyle name="Comma 4 2 2 2 6 6 16" xfId="16619"/>
    <cellStyle name="Comma 4 2 2 2 6 6 17" xfId="16620"/>
    <cellStyle name="Comma 4 2 2 2 6 6 18" xfId="16621"/>
    <cellStyle name="Comma 4 2 2 2 6 6 19" xfId="16622"/>
    <cellStyle name="Comma 4 2 2 2 6 6 2" xfId="16623"/>
    <cellStyle name="Comma 4 2 2 2 6 6 20" xfId="16624"/>
    <cellStyle name="Comma 4 2 2 2 6 6 21" xfId="16625"/>
    <cellStyle name="Comma 4 2 2 2 6 6 22" xfId="16626"/>
    <cellStyle name="Comma 4 2 2 2 6 6 3" xfId="16627"/>
    <cellStyle name="Comma 4 2 2 2 6 6 4" xfId="16628"/>
    <cellStyle name="Comma 4 2 2 2 6 6 5" xfId="16629"/>
    <cellStyle name="Comma 4 2 2 2 6 6 6" xfId="16630"/>
    <cellStyle name="Comma 4 2 2 2 6 6 7" xfId="16631"/>
    <cellStyle name="Comma 4 2 2 2 6 6 8" xfId="16632"/>
    <cellStyle name="Comma 4 2 2 2 6 6 9" xfId="16633"/>
    <cellStyle name="Comma 4 2 2 2 6 7" xfId="16634"/>
    <cellStyle name="Comma 4 2 2 2 6 7 10" xfId="16635"/>
    <cellStyle name="Comma 4 2 2 2 6 7 11" xfId="16636"/>
    <cellStyle name="Comma 4 2 2 2 6 7 12" xfId="16637"/>
    <cellStyle name="Comma 4 2 2 2 6 7 13" xfId="16638"/>
    <cellStyle name="Comma 4 2 2 2 6 7 14" xfId="16639"/>
    <cellStyle name="Comma 4 2 2 2 6 7 15" xfId="16640"/>
    <cellStyle name="Comma 4 2 2 2 6 7 16" xfId="16641"/>
    <cellStyle name="Comma 4 2 2 2 6 7 17" xfId="16642"/>
    <cellStyle name="Comma 4 2 2 2 6 7 18" xfId="16643"/>
    <cellStyle name="Comma 4 2 2 2 6 7 19" xfId="16644"/>
    <cellStyle name="Comma 4 2 2 2 6 7 2" xfId="16645"/>
    <cellStyle name="Comma 4 2 2 2 6 7 20" xfId="16646"/>
    <cellStyle name="Comma 4 2 2 2 6 7 21" xfId="16647"/>
    <cellStyle name="Comma 4 2 2 2 6 7 22" xfId="16648"/>
    <cellStyle name="Comma 4 2 2 2 6 7 3" xfId="16649"/>
    <cellStyle name="Comma 4 2 2 2 6 7 4" xfId="16650"/>
    <cellStyle name="Comma 4 2 2 2 6 7 5" xfId="16651"/>
    <cellStyle name="Comma 4 2 2 2 6 7 6" xfId="16652"/>
    <cellStyle name="Comma 4 2 2 2 6 7 7" xfId="16653"/>
    <cellStyle name="Comma 4 2 2 2 6 7 8" xfId="16654"/>
    <cellStyle name="Comma 4 2 2 2 6 7 9" xfId="16655"/>
    <cellStyle name="Comma 4 2 2 2 6 8" xfId="16656"/>
    <cellStyle name="Comma 4 2 2 2 6 8 10" xfId="16657"/>
    <cellStyle name="Comma 4 2 2 2 6 8 11" xfId="16658"/>
    <cellStyle name="Comma 4 2 2 2 6 8 12" xfId="16659"/>
    <cellStyle name="Comma 4 2 2 2 6 8 13" xfId="16660"/>
    <cellStyle name="Comma 4 2 2 2 6 8 14" xfId="16661"/>
    <cellStyle name="Comma 4 2 2 2 6 8 15" xfId="16662"/>
    <cellStyle name="Comma 4 2 2 2 6 8 16" xfId="16663"/>
    <cellStyle name="Comma 4 2 2 2 6 8 17" xfId="16664"/>
    <cellStyle name="Comma 4 2 2 2 6 8 18" xfId="16665"/>
    <cellStyle name="Comma 4 2 2 2 6 8 19" xfId="16666"/>
    <cellStyle name="Comma 4 2 2 2 6 8 2" xfId="16667"/>
    <cellStyle name="Comma 4 2 2 2 6 8 20" xfId="16668"/>
    <cellStyle name="Comma 4 2 2 2 6 8 21" xfId="16669"/>
    <cellStyle name="Comma 4 2 2 2 6 8 22" xfId="16670"/>
    <cellStyle name="Comma 4 2 2 2 6 8 3" xfId="16671"/>
    <cellStyle name="Comma 4 2 2 2 6 8 4" xfId="16672"/>
    <cellStyle name="Comma 4 2 2 2 6 8 5" xfId="16673"/>
    <cellStyle name="Comma 4 2 2 2 6 8 6" xfId="16674"/>
    <cellStyle name="Comma 4 2 2 2 6 8 7" xfId="16675"/>
    <cellStyle name="Comma 4 2 2 2 6 8 8" xfId="16676"/>
    <cellStyle name="Comma 4 2 2 2 6 8 9" xfId="16677"/>
    <cellStyle name="Comma 4 2 2 2 6 9" xfId="16678"/>
    <cellStyle name="Comma 4 2 2 2 6 9 10" xfId="16679"/>
    <cellStyle name="Comma 4 2 2 2 6 9 11" xfId="16680"/>
    <cellStyle name="Comma 4 2 2 2 6 9 12" xfId="16681"/>
    <cellStyle name="Comma 4 2 2 2 6 9 13" xfId="16682"/>
    <cellStyle name="Comma 4 2 2 2 6 9 14" xfId="16683"/>
    <cellStyle name="Comma 4 2 2 2 6 9 15" xfId="16684"/>
    <cellStyle name="Comma 4 2 2 2 6 9 16" xfId="16685"/>
    <cellStyle name="Comma 4 2 2 2 6 9 17" xfId="16686"/>
    <cellStyle name="Comma 4 2 2 2 6 9 18" xfId="16687"/>
    <cellStyle name="Comma 4 2 2 2 6 9 19" xfId="16688"/>
    <cellStyle name="Comma 4 2 2 2 6 9 2" xfId="16689"/>
    <cellStyle name="Comma 4 2 2 2 6 9 20" xfId="16690"/>
    <cellStyle name="Comma 4 2 2 2 6 9 21" xfId="16691"/>
    <cellStyle name="Comma 4 2 2 2 6 9 22" xfId="16692"/>
    <cellStyle name="Comma 4 2 2 2 6 9 3" xfId="16693"/>
    <cellStyle name="Comma 4 2 2 2 6 9 4" xfId="16694"/>
    <cellStyle name="Comma 4 2 2 2 6 9 5" xfId="16695"/>
    <cellStyle name="Comma 4 2 2 2 6 9 6" xfId="16696"/>
    <cellStyle name="Comma 4 2 2 2 6 9 7" xfId="16697"/>
    <cellStyle name="Comma 4 2 2 2 6 9 8" xfId="16698"/>
    <cellStyle name="Comma 4 2 2 2 6 9 9" xfId="16699"/>
    <cellStyle name="Comma 4 2 2 2 7" xfId="16700"/>
    <cellStyle name="Comma 4 2 2 2 8" xfId="16701"/>
    <cellStyle name="Comma 4 2 2 2 9" xfId="16702"/>
    <cellStyle name="Comma 4 2 2 20" xfId="16703"/>
    <cellStyle name="Comma 4 2 2 21" xfId="16704"/>
    <cellStyle name="Comma 4 2 2 22" xfId="16705"/>
    <cellStyle name="Comma 4 2 2 23" xfId="16706"/>
    <cellStyle name="Comma 4 2 2 24" xfId="16707"/>
    <cellStyle name="Comma 4 2 2 25" xfId="16708"/>
    <cellStyle name="Comma 4 2 2 26" xfId="16709"/>
    <cellStyle name="Comma 4 2 2 27" xfId="16710"/>
    <cellStyle name="Comma 4 2 2 28" xfId="16711"/>
    <cellStyle name="Comma 4 2 2 29" xfId="16712"/>
    <cellStyle name="Comma 4 2 2 3" xfId="400"/>
    <cellStyle name="Comma 4 2 2 3 10" xfId="16713"/>
    <cellStyle name="Comma 4 2 2 3 10 10" xfId="16714"/>
    <cellStyle name="Comma 4 2 2 3 10 11" xfId="16715"/>
    <cellStyle name="Comma 4 2 2 3 10 12" xfId="16716"/>
    <cellStyle name="Comma 4 2 2 3 10 13" xfId="16717"/>
    <cellStyle name="Comma 4 2 2 3 10 14" xfId="16718"/>
    <cellStyle name="Comma 4 2 2 3 10 15" xfId="16719"/>
    <cellStyle name="Comma 4 2 2 3 10 16" xfId="16720"/>
    <cellStyle name="Comma 4 2 2 3 10 17" xfId="16721"/>
    <cellStyle name="Comma 4 2 2 3 10 18" xfId="16722"/>
    <cellStyle name="Comma 4 2 2 3 10 19" xfId="16723"/>
    <cellStyle name="Comma 4 2 2 3 10 2" xfId="16724"/>
    <cellStyle name="Comma 4 2 2 3 10 20" xfId="16725"/>
    <cellStyle name="Comma 4 2 2 3 10 21" xfId="16726"/>
    <cellStyle name="Comma 4 2 2 3 10 22" xfId="16727"/>
    <cellStyle name="Comma 4 2 2 3 10 3" xfId="16728"/>
    <cellStyle name="Comma 4 2 2 3 10 4" xfId="16729"/>
    <cellStyle name="Comma 4 2 2 3 10 5" xfId="16730"/>
    <cellStyle name="Comma 4 2 2 3 10 6" xfId="16731"/>
    <cellStyle name="Comma 4 2 2 3 10 7" xfId="16732"/>
    <cellStyle name="Comma 4 2 2 3 10 8" xfId="16733"/>
    <cellStyle name="Comma 4 2 2 3 10 9" xfId="16734"/>
    <cellStyle name="Comma 4 2 2 3 11" xfId="16735"/>
    <cellStyle name="Comma 4 2 2 3 11 10" xfId="16736"/>
    <cellStyle name="Comma 4 2 2 3 11 11" xfId="16737"/>
    <cellStyle name="Comma 4 2 2 3 11 12" xfId="16738"/>
    <cellStyle name="Comma 4 2 2 3 11 13" xfId="16739"/>
    <cellStyle name="Comma 4 2 2 3 11 14" xfId="16740"/>
    <cellStyle name="Comma 4 2 2 3 11 15" xfId="16741"/>
    <cellStyle name="Comma 4 2 2 3 11 16" xfId="16742"/>
    <cellStyle name="Comma 4 2 2 3 11 17" xfId="16743"/>
    <cellStyle name="Comma 4 2 2 3 11 18" xfId="16744"/>
    <cellStyle name="Comma 4 2 2 3 11 19" xfId="16745"/>
    <cellStyle name="Comma 4 2 2 3 11 2" xfId="16746"/>
    <cellStyle name="Comma 4 2 2 3 11 20" xfId="16747"/>
    <cellStyle name="Comma 4 2 2 3 11 21" xfId="16748"/>
    <cellStyle name="Comma 4 2 2 3 11 22" xfId="16749"/>
    <cellStyle name="Comma 4 2 2 3 11 3" xfId="16750"/>
    <cellStyle name="Comma 4 2 2 3 11 4" xfId="16751"/>
    <cellStyle name="Comma 4 2 2 3 11 5" xfId="16752"/>
    <cellStyle name="Comma 4 2 2 3 11 6" xfId="16753"/>
    <cellStyle name="Comma 4 2 2 3 11 7" xfId="16754"/>
    <cellStyle name="Comma 4 2 2 3 11 8" xfId="16755"/>
    <cellStyle name="Comma 4 2 2 3 11 9" xfId="16756"/>
    <cellStyle name="Comma 4 2 2 3 12" xfId="16757"/>
    <cellStyle name="Comma 4 2 2 3 12 10" xfId="16758"/>
    <cellStyle name="Comma 4 2 2 3 12 11" xfId="16759"/>
    <cellStyle name="Comma 4 2 2 3 12 12" xfId="16760"/>
    <cellStyle name="Comma 4 2 2 3 12 13" xfId="16761"/>
    <cellStyle name="Comma 4 2 2 3 12 14" xfId="16762"/>
    <cellStyle name="Comma 4 2 2 3 12 15" xfId="16763"/>
    <cellStyle name="Comma 4 2 2 3 12 16" xfId="16764"/>
    <cellStyle name="Comma 4 2 2 3 12 17" xfId="16765"/>
    <cellStyle name="Comma 4 2 2 3 12 18" xfId="16766"/>
    <cellStyle name="Comma 4 2 2 3 12 19" xfId="16767"/>
    <cellStyle name="Comma 4 2 2 3 12 2" xfId="16768"/>
    <cellStyle name="Comma 4 2 2 3 12 20" xfId="16769"/>
    <cellStyle name="Comma 4 2 2 3 12 21" xfId="16770"/>
    <cellStyle name="Comma 4 2 2 3 12 22" xfId="16771"/>
    <cellStyle name="Comma 4 2 2 3 12 3" xfId="16772"/>
    <cellStyle name="Comma 4 2 2 3 12 4" xfId="16773"/>
    <cellStyle name="Comma 4 2 2 3 12 5" xfId="16774"/>
    <cellStyle name="Comma 4 2 2 3 12 6" xfId="16775"/>
    <cellStyle name="Comma 4 2 2 3 12 7" xfId="16776"/>
    <cellStyle name="Comma 4 2 2 3 12 8" xfId="16777"/>
    <cellStyle name="Comma 4 2 2 3 12 9" xfId="16778"/>
    <cellStyle name="Comma 4 2 2 3 13" xfId="16779"/>
    <cellStyle name="Comma 4 2 2 3 13 10" xfId="16780"/>
    <cellStyle name="Comma 4 2 2 3 13 11" xfId="16781"/>
    <cellStyle name="Comma 4 2 2 3 13 12" xfId="16782"/>
    <cellStyle name="Comma 4 2 2 3 13 13" xfId="16783"/>
    <cellStyle name="Comma 4 2 2 3 13 14" xfId="16784"/>
    <cellStyle name="Comma 4 2 2 3 13 15" xfId="16785"/>
    <cellStyle name="Comma 4 2 2 3 13 16" xfId="16786"/>
    <cellStyle name="Comma 4 2 2 3 13 17" xfId="16787"/>
    <cellStyle name="Comma 4 2 2 3 13 18" xfId="16788"/>
    <cellStyle name="Comma 4 2 2 3 13 19" xfId="16789"/>
    <cellStyle name="Comma 4 2 2 3 13 2" xfId="16790"/>
    <cellStyle name="Comma 4 2 2 3 13 20" xfId="16791"/>
    <cellStyle name="Comma 4 2 2 3 13 21" xfId="16792"/>
    <cellStyle name="Comma 4 2 2 3 13 22" xfId="16793"/>
    <cellStyle name="Comma 4 2 2 3 13 3" xfId="16794"/>
    <cellStyle name="Comma 4 2 2 3 13 4" xfId="16795"/>
    <cellStyle name="Comma 4 2 2 3 13 5" xfId="16796"/>
    <cellStyle name="Comma 4 2 2 3 13 6" xfId="16797"/>
    <cellStyle name="Comma 4 2 2 3 13 7" xfId="16798"/>
    <cellStyle name="Comma 4 2 2 3 13 8" xfId="16799"/>
    <cellStyle name="Comma 4 2 2 3 13 9" xfId="16800"/>
    <cellStyle name="Comma 4 2 2 3 14" xfId="16801"/>
    <cellStyle name="Comma 4 2 2 3 14 10" xfId="16802"/>
    <cellStyle name="Comma 4 2 2 3 14 11" xfId="16803"/>
    <cellStyle name="Comma 4 2 2 3 14 12" xfId="16804"/>
    <cellStyle name="Comma 4 2 2 3 14 13" xfId="16805"/>
    <cellStyle name="Comma 4 2 2 3 14 14" xfId="16806"/>
    <cellStyle name="Comma 4 2 2 3 14 15" xfId="16807"/>
    <cellStyle name="Comma 4 2 2 3 14 16" xfId="16808"/>
    <cellStyle name="Comma 4 2 2 3 14 17" xfId="16809"/>
    <cellStyle name="Comma 4 2 2 3 14 18" xfId="16810"/>
    <cellStyle name="Comma 4 2 2 3 14 19" xfId="16811"/>
    <cellStyle name="Comma 4 2 2 3 14 2" xfId="16812"/>
    <cellStyle name="Comma 4 2 2 3 14 20" xfId="16813"/>
    <cellStyle name="Comma 4 2 2 3 14 21" xfId="16814"/>
    <cellStyle name="Comma 4 2 2 3 14 22" xfId="16815"/>
    <cellStyle name="Comma 4 2 2 3 14 3" xfId="16816"/>
    <cellStyle name="Comma 4 2 2 3 14 4" xfId="16817"/>
    <cellStyle name="Comma 4 2 2 3 14 5" xfId="16818"/>
    <cellStyle name="Comma 4 2 2 3 14 6" xfId="16819"/>
    <cellStyle name="Comma 4 2 2 3 14 7" xfId="16820"/>
    <cellStyle name="Comma 4 2 2 3 14 8" xfId="16821"/>
    <cellStyle name="Comma 4 2 2 3 14 9" xfId="16822"/>
    <cellStyle name="Comma 4 2 2 3 15" xfId="16823"/>
    <cellStyle name="Comma 4 2 2 3 15 10" xfId="16824"/>
    <cellStyle name="Comma 4 2 2 3 15 11" xfId="16825"/>
    <cellStyle name="Comma 4 2 2 3 15 12" xfId="16826"/>
    <cellStyle name="Comma 4 2 2 3 15 13" xfId="16827"/>
    <cellStyle name="Comma 4 2 2 3 15 14" xfId="16828"/>
    <cellStyle name="Comma 4 2 2 3 15 15" xfId="16829"/>
    <cellStyle name="Comma 4 2 2 3 15 16" xfId="16830"/>
    <cellStyle name="Comma 4 2 2 3 15 17" xfId="16831"/>
    <cellStyle name="Comma 4 2 2 3 15 18" xfId="16832"/>
    <cellStyle name="Comma 4 2 2 3 15 19" xfId="16833"/>
    <cellStyle name="Comma 4 2 2 3 15 2" xfId="16834"/>
    <cellStyle name="Comma 4 2 2 3 15 20" xfId="16835"/>
    <cellStyle name="Comma 4 2 2 3 15 21" xfId="16836"/>
    <cellStyle name="Comma 4 2 2 3 15 22" xfId="16837"/>
    <cellStyle name="Comma 4 2 2 3 15 3" xfId="16838"/>
    <cellStyle name="Comma 4 2 2 3 15 4" xfId="16839"/>
    <cellStyle name="Comma 4 2 2 3 15 5" xfId="16840"/>
    <cellStyle name="Comma 4 2 2 3 15 6" xfId="16841"/>
    <cellStyle name="Comma 4 2 2 3 15 7" xfId="16842"/>
    <cellStyle name="Comma 4 2 2 3 15 8" xfId="16843"/>
    <cellStyle name="Comma 4 2 2 3 15 9" xfId="16844"/>
    <cellStyle name="Comma 4 2 2 3 16" xfId="16845"/>
    <cellStyle name="Comma 4 2 2 3 16 10" xfId="16846"/>
    <cellStyle name="Comma 4 2 2 3 16 11" xfId="16847"/>
    <cellStyle name="Comma 4 2 2 3 16 12" xfId="16848"/>
    <cellStyle name="Comma 4 2 2 3 16 13" xfId="16849"/>
    <cellStyle name="Comma 4 2 2 3 16 14" xfId="16850"/>
    <cellStyle name="Comma 4 2 2 3 16 15" xfId="16851"/>
    <cellStyle name="Comma 4 2 2 3 16 16" xfId="16852"/>
    <cellStyle name="Comma 4 2 2 3 16 17" xfId="16853"/>
    <cellStyle name="Comma 4 2 2 3 16 18" xfId="16854"/>
    <cellStyle name="Comma 4 2 2 3 16 19" xfId="16855"/>
    <cellStyle name="Comma 4 2 2 3 16 2" xfId="16856"/>
    <cellStyle name="Comma 4 2 2 3 16 20" xfId="16857"/>
    <cellStyle name="Comma 4 2 2 3 16 21" xfId="16858"/>
    <cellStyle name="Comma 4 2 2 3 16 22" xfId="16859"/>
    <cellStyle name="Comma 4 2 2 3 16 3" xfId="16860"/>
    <cellStyle name="Comma 4 2 2 3 16 4" xfId="16861"/>
    <cellStyle name="Comma 4 2 2 3 16 5" xfId="16862"/>
    <cellStyle name="Comma 4 2 2 3 16 6" xfId="16863"/>
    <cellStyle name="Comma 4 2 2 3 16 7" xfId="16864"/>
    <cellStyle name="Comma 4 2 2 3 16 8" xfId="16865"/>
    <cellStyle name="Comma 4 2 2 3 16 9" xfId="16866"/>
    <cellStyle name="Comma 4 2 2 3 17" xfId="16867"/>
    <cellStyle name="Comma 4 2 2 3 17 10" xfId="16868"/>
    <cellStyle name="Comma 4 2 2 3 17 11" xfId="16869"/>
    <cellStyle name="Comma 4 2 2 3 17 12" xfId="16870"/>
    <cellStyle name="Comma 4 2 2 3 17 13" xfId="16871"/>
    <cellStyle name="Comma 4 2 2 3 17 14" xfId="16872"/>
    <cellStyle name="Comma 4 2 2 3 17 15" xfId="16873"/>
    <cellStyle name="Comma 4 2 2 3 17 16" xfId="16874"/>
    <cellStyle name="Comma 4 2 2 3 17 17" xfId="16875"/>
    <cellStyle name="Comma 4 2 2 3 17 18" xfId="16876"/>
    <cellStyle name="Comma 4 2 2 3 17 19" xfId="16877"/>
    <cellStyle name="Comma 4 2 2 3 17 2" xfId="16878"/>
    <cellStyle name="Comma 4 2 2 3 17 20" xfId="16879"/>
    <cellStyle name="Comma 4 2 2 3 17 21" xfId="16880"/>
    <cellStyle name="Comma 4 2 2 3 17 22" xfId="16881"/>
    <cellStyle name="Comma 4 2 2 3 17 3" xfId="16882"/>
    <cellStyle name="Comma 4 2 2 3 17 4" xfId="16883"/>
    <cellStyle name="Comma 4 2 2 3 17 5" xfId="16884"/>
    <cellStyle name="Comma 4 2 2 3 17 6" xfId="16885"/>
    <cellStyle name="Comma 4 2 2 3 17 7" xfId="16886"/>
    <cellStyle name="Comma 4 2 2 3 17 8" xfId="16887"/>
    <cellStyle name="Comma 4 2 2 3 17 9" xfId="16888"/>
    <cellStyle name="Comma 4 2 2 3 18" xfId="16889"/>
    <cellStyle name="Comma 4 2 2 3 18 10" xfId="16890"/>
    <cellStyle name="Comma 4 2 2 3 18 11" xfId="16891"/>
    <cellStyle name="Comma 4 2 2 3 18 12" xfId="16892"/>
    <cellStyle name="Comma 4 2 2 3 18 13" xfId="16893"/>
    <cellStyle name="Comma 4 2 2 3 18 14" xfId="16894"/>
    <cellStyle name="Comma 4 2 2 3 18 15" xfId="16895"/>
    <cellStyle name="Comma 4 2 2 3 18 16" xfId="16896"/>
    <cellStyle name="Comma 4 2 2 3 18 17" xfId="16897"/>
    <cellStyle name="Comma 4 2 2 3 18 18" xfId="16898"/>
    <cellStyle name="Comma 4 2 2 3 18 19" xfId="16899"/>
    <cellStyle name="Comma 4 2 2 3 18 2" xfId="16900"/>
    <cellStyle name="Comma 4 2 2 3 18 20" xfId="16901"/>
    <cellStyle name="Comma 4 2 2 3 18 21" xfId="16902"/>
    <cellStyle name="Comma 4 2 2 3 18 22" xfId="16903"/>
    <cellStyle name="Comma 4 2 2 3 18 3" xfId="16904"/>
    <cellStyle name="Comma 4 2 2 3 18 4" xfId="16905"/>
    <cellStyle name="Comma 4 2 2 3 18 5" xfId="16906"/>
    <cellStyle name="Comma 4 2 2 3 18 6" xfId="16907"/>
    <cellStyle name="Comma 4 2 2 3 18 7" xfId="16908"/>
    <cellStyle name="Comma 4 2 2 3 18 8" xfId="16909"/>
    <cellStyle name="Comma 4 2 2 3 18 9" xfId="16910"/>
    <cellStyle name="Comma 4 2 2 3 19" xfId="16911"/>
    <cellStyle name="Comma 4 2 2 3 19 10" xfId="16912"/>
    <cellStyle name="Comma 4 2 2 3 19 11" xfId="16913"/>
    <cellStyle name="Comma 4 2 2 3 19 12" xfId="16914"/>
    <cellStyle name="Comma 4 2 2 3 19 13" xfId="16915"/>
    <cellStyle name="Comma 4 2 2 3 19 14" xfId="16916"/>
    <cellStyle name="Comma 4 2 2 3 19 15" xfId="16917"/>
    <cellStyle name="Comma 4 2 2 3 19 16" xfId="16918"/>
    <cellStyle name="Comma 4 2 2 3 19 17" xfId="16919"/>
    <cellStyle name="Comma 4 2 2 3 19 18" xfId="16920"/>
    <cellStyle name="Comma 4 2 2 3 19 19" xfId="16921"/>
    <cellStyle name="Comma 4 2 2 3 19 2" xfId="16922"/>
    <cellStyle name="Comma 4 2 2 3 19 20" xfId="16923"/>
    <cellStyle name="Comma 4 2 2 3 19 21" xfId="16924"/>
    <cellStyle name="Comma 4 2 2 3 19 22" xfId="16925"/>
    <cellStyle name="Comma 4 2 2 3 19 3" xfId="16926"/>
    <cellStyle name="Comma 4 2 2 3 19 4" xfId="16927"/>
    <cellStyle name="Comma 4 2 2 3 19 5" xfId="16928"/>
    <cellStyle name="Comma 4 2 2 3 19 6" xfId="16929"/>
    <cellStyle name="Comma 4 2 2 3 19 7" xfId="16930"/>
    <cellStyle name="Comma 4 2 2 3 19 8" xfId="16931"/>
    <cellStyle name="Comma 4 2 2 3 19 9" xfId="16932"/>
    <cellStyle name="Comma 4 2 2 3 2" xfId="16933"/>
    <cellStyle name="Comma 4 2 2 3 2 10" xfId="16934"/>
    <cellStyle name="Comma 4 2 2 3 2 11" xfId="16935"/>
    <cellStyle name="Comma 4 2 2 3 2 12" xfId="16936"/>
    <cellStyle name="Comma 4 2 2 3 2 13" xfId="16937"/>
    <cellStyle name="Comma 4 2 2 3 2 14" xfId="16938"/>
    <cellStyle name="Comma 4 2 2 3 2 15" xfId="16939"/>
    <cellStyle name="Comma 4 2 2 3 2 16" xfId="16940"/>
    <cellStyle name="Comma 4 2 2 3 2 17" xfId="16941"/>
    <cellStyle name="Comma 4 2 2 3 2 18" xfId="16942"/>
    <cellStyle name="Comma 4 2 2 3 2 19" xfId="16943"/>
    <cellStyle name="Comma 4 2 2 3 2 2" xfId="16944"/>
    <cellStyle name="Comma 4 2 2 3 2 20" xfId="16945"/>
    <cellStyle name="Comma 4 2 2 3 2 21" xfId="16946"/>
    <cellStyle name="Comma 4 2 2 3 2 22" xfId="16947"/>
    <cellStyle name="Comma 4 2 2 3 2 23" xfId="16948"/>
    <cellStyle name="Comma 4 2 2 3 2 24" xfId="16949"/>
    <cellStyle name="Comma 4 2 2 3 2 25" xfId="16950"/>
    <cellStyle name="Comma 4 2 2 3 2 26" xfId="16951"/>
    <cellStyle name="Comma 4 2 2 3 2 27" xfId="16952"/>
    <cellStyle name="Comma 4 2 2 3 2 28" xfId="16953"/>
    <cellStyle name="Comma 4 2 2 3 2 29" xfId="16954"/>
    <cellStyle name="Comma 4 2 2 3 2 3" xfId="16955"/>
    <cellStyle name="Comma 4 2 2 3 2 30" xfId="16956"/>
    <cellStyle name="Comma 4 2 2 3 2 31" xfId="16957"/>
    <cellStyle name="Comma 4 2 2 3 2 32" xfId="16958"/>
    <cellStyle name="Comma 4 2 2 3 2 33" xfId="16959"/>
    <cellStyle name="Comma 4 2 2 3 2 34" xfId="16960"/>
    <cellStyle name="Comma 4 2 2 3 2 35" xfId="16961"/>
    <cellStyle name="Comma 4 2 2 3 2 36" xfId="16962"/>
    <cellStyle name="Comma 4 2 2 3 2 37" xfId="16963"/>
    <cellStyle name="Comma 4 2 2 3 2 38" xfId="16964"/>
    <cellStyle name="Comma 4 2 2 3 2 39" xfId="16965"/>
    <cellStyle name="Comma 4 2 2 3 2 4" xfId="16966"/>
    <cellStyle name="Comma 4 2 2 3 2 40" xfId="16967"/>
    <cellStyle name="Comma 4 2 2 3 2 5" xfId="16968"/>
    <cellStyle name="Comma 4 2 2 3 2 6" xfId="16969"/>
    <cellStyle name="Comma 4 2 2 3 2 7" xfId="16970"/>
    <cellStyle name="Comma 4 2 2 3 2 8" xfId="16971"/>
    <cellStyle name="Comma 4 2 2 3 2 9" xfId="16972"/>
    <cellStyle name="Comma 4 2 2 3 20" xfId="16973"/>
    <cellStyle name="Comma 4 2 2 3 21" xfId="16974"/>
    <cellStyle name="Comma 4 2 2 3 22" xfId="16975"/>
    <cellStyle name="Comma 4 2 2 3 23" xfId="16976"/>
    <cellStyle name="Comma 4 2 2 3 24" xfId="16977"/>
    <cellStyle name="Comma 4 2 2 3 25" xfId="16978"/>
    <cellStyle name="Comma 4 2 2 3 26" xfId="16979"/>
    <cellStyle name="Comma 4 2 2 3 27" xfId="16980"/>
    <cellStyle name="Comma 4 2 2 3 28" xfId="16981"/>
    <cellStyle name="Comma 4 2 2 3 29" xfId="16982"/>
    <cellStyle name="Comma 4 2 2 3 3" xfId="16983"/>
    <cellStyle name="Comma 4 2 2 3 30" xfId="16984"/>
    <cellStyle name="Comma 4 2 2 3 31" xfId="16985"/>
    <cellStyle name="Comma 4 2 2 3 32" xfId="16986"/>
    <cellStyle name="Comma 4 2 2 3 33" xfId="16987"/>
    <cellStyle name="Comma 4 2 2 3 34" xfId="16988"/>
    <cellStyle name="Comma 4 2 2 3 35" xfId="16989"/>
    <cellStyle name="Comma 4 2 2 3 36" xfId="16990"/>
    <cellStyle name="Comma 4 2 2 3 37" xfId="16991"/>
    <cellStyle name="Comma 4 2 2 3 38" xfId="16992"/>
    <cellStyle name="Comma 4 2 2 3 39" xfId="16993"/>
    <cellStyle name="Comma 4 2 2 3 4" xfId="16994"/>
    <cellStyle name="Comma 4 2 2 3 40" xfId="16995"/>
    <cellStyle name="Comma 4 2 2 3 5" xfId="16996"/>
    <cellStyle name="Comma 4 2 2 3 6" xfId="16997"/>
    <cellStyle name="Comma 4 2 2 3 7" xfId="16998"/>
    <cellStyle name="Comma 4 2 2 3 8" xfId="16999"/>
    <cellStyle name="Comma 4 2 2 3 9" xfId="17000"/>
    <cellStyle name="Comma 4 2 2 3 9 10" xfId="17001"/>
    <cellStyle name="Comma 4 2 2 3 9 11" xfId="17002"/>
    <cellStyle name="Comma 4 2 2 3 9 12" xfId="17003"/>
    <cellStyle name="Comma 4 2 2 3 9 13" xfId="17004"/>
    <cellStyle name="Comma 4 2 2 3 9 14" xfId="17005"/>
    <cellStyle name="Comma 4 2 2 3 9 15" xfId="17006"/>
    <cellStyle name="Comma 4 2 2 3 9 16" xfId="17007"/>
    <cellStyle name="Comma 4 2 2 3 9 17" xfId="17008"/>
    <cellStyle name="Comma 4 2 2 3 9 18" xfId="17009"/>
    <cellStyle name="Comma 4 2 2 3 9 19" xfId="17010"/>
    <cellStyle name="Comma 4 2 2 3 9 2" xfId="17011"/>
    <cellStyle name="Comma 4 2 2 3 9 20" xfId="17012"/>
    <cellStyle name="Comma 4 2 2 3 9 21" xfId="17013"/>
    <cellStyle name="Comma 4 2 2 3 9 22" xfId="17014"/>
    <cellStyle name="Comma 4 2 2 3 9 3" xfId="17015"/>
    <cellStyle name="Comma 4 2 2 3 9 4" xfId="17016"/>
    <cellStyle name="Comma 4 2 2 3 9 5" xfId="17017"/>
    <cellStyle name="Comma 4 2 2 3 9 6" xfId="17018"/>
    <cellStyle name="Comma 4 2 2 3 9 7" xfId="17019"/>
    <cellStyle name="Comma 4 2 2 3 9 8" xfId="17020"/>
    <cellStyle name="Comma 4 2 2 3 9 9" xfId="17021"/>
    <cellStyle name="Comma 4 2 2 30" xfId="17022"/>
    <cellStyle name="Comma 4 2 2 31" xfId="17023"/>
    <cellStyle name="Comma 4 2 2 32" xfId="17024"/>
    <cellStyle name="Comma 4 2 2 33" xfId="17025"/>
    <cellStyle name="Comma 4 2 2 34" xfId="17026"/>
    <cellStyle name="Comma 4 2 2 35" xfId="17027"/>
    <cellStyle name="Comma 4 2 2 36" xfId="17028"/>
    <cellStyle name="Comma 4 2 2 37" xfId="17029"/>
    <cellStyle name="Comma 4 2 2 38" xfId="17030"/>
    <cellStyle name="Comma 4 2 2 39" xfId="17031"/>
    <cellStyle name="Comma 4 2 2 4" xfId="401"/>
    <cellStyle name="Comma 4 2 2 40" xfId="17032"/>
    <cellStyle name="Comma 4 2 2 41" xfId="17033"/>
    <cellStyle name="Comma 4 2 2 42" xfId="17034"/>
    <cellStyle name="Comma 4 2 2 43" xfId="17035"/>
    <cellStyle name="Comma 4 2 2 44" xfId="17036"/>
    <cellStyle name="Comma 4 2 2 45" xfId="17037"/>
    <cellStyle name="Comma 4 2 2 46" xfId="17038"/>
    <cellStyle name="Comma 4 2 2 5" xfId="402"/>
    <cellStyle name="Comma 4 2 2 6" xfId="17039"/>
    <cellStyle name="Comma 4 2 2 7" xfId="17040"/>
    <cellStyle name="Comma 4 2 2 8" xfId="17041"/>
    <cellStyle name="Comma 4 2 2 9" xfId="17042"/>
    <cellStyle name="Comma 4 2 20" xfId="17043"/>
    <cellStyle name="Comma 4 2 20 10" xfId="17044"/>
    <cellStyle name="Comma 4 2 20 11" xfId="17045"/>
    <cellStyle name="Comma 4 2 20 12" xfId="17046"/>
    <cellStyle name="Comma 4 2 20 13" xfId="17047"/>
    <cellStyle name="Comma 4 2 20 14" xfId="17048"/>
    <cellStyle name="Comma 4 2 20 15" xfId="17049"/>
    <cellStyle name="Comma 4 2 20 16" xfId="17050"/>
    <cellStyle name="Comma 4 2 20 17" xfId="17051"/>
    <cellStyle name="Comma 4 2 20 18" xfId="17052"/>
    <cellStyle name="Comma 4 2 20 19" xfId="17053"/>
    <cellStyle name="Comma 4 2 20 2" xfId="17054"/>
    <cellStyle name="Comma 4 2 20 20" xfId="17055"/>
    <cellStyle name="Comma 4 2 20 21" xfId="17056"/>
    <cellStyle name="Comma 4 2 20 22" xfId="17057"/>
    <cellStyle name="Comma 4 2 20 3" xfId="17058"/>
    <cellStyle name="Comma 4 2 20 4" xfId="17059"/>
    <cellStyle name="Comma 4 2 20 5" xfId="17060"/>
    <cellStyle name="Comma 4 2 20 6" xfId="17061"/>
    <cellStyle name="Comma 4 2 20 7" xfId="17062"/>
    <cellStyle name="Comma 4 2 20 8" xfId="17063"/>
    <cellStyle name="Comma 4 2 20 9" xfId="17064"/>
    <cellStyle name="Comma 4 2 21" xfId="17065"/>
    <cellStyle name="Comma 4 2 21 10" xfId="17066"/>
    <cellStyle name="Comma 4 2 21 11" xfId="17067"/>
    <cellStyle name="Comma 4 2 21 12" xfId="17068"/>
    <cellStyle name="Comma 4 2 21 13" xfId="17069"/>
    <cellStyle name="Comma 4 2 21 14" xfId="17070"/>
    <cellStyle name="Comma 4 2 21 15" xfId="17071"/>
    <cellStyle name="Comma 4 2 21 16" xfId="17072"/>
    <cellStyle name="Comma 4 2 21 17" xfId="17073"/>
    <cellStyle name="Comma 4 2 21 18" xfId="17074"/>
    <cellStyle name="Comma 4 2 21 19" xfId="17075"/>
    <cellStyle name="Comma 4 2 21 2" xfId="17076"/>
    <cellStyle name="Comma 4 2 21 20" xfId="17077"/>
    <cellStyle name="Comma 4 2 21 21" xfId="17078"/>
    <cellStyle name="Comma 4 2 21 22" xfId="17079"/>
    <cellStyle name="Comma 4 2 21 3" xfId="17080"/>
    <cellStyle name="Comma 4 2 21 4" xfId="17081"/>
    <cellStyle name="Comma 4 2 21 5" xfId="17082"/>
    <cellStyle name="Comma 4 2 21 6" xfId="17083"/>
    <cellStyle name="Comma 4 2 21 7" xfId="17084"/>
    <cellStyle name="Comma 4 2 21 8" xfId="17085"/>
    <cellStyle name="Comma 4 2 21 9" xfId="17086"/>
    <cellStyle name="Comma 4 2 22" xfId="17087"/>
    <cellStyle name="Comma 4 2 22 10" xfId="17088"/>
    <cellStyle name="Comma 4 2 22 11" xfId="17089"/>
    <cellStyle name="Comma 4 2 22 12" xfId="17090"/>
    <cellStyle name="Comma 4 2 22 13" xfId="17091"/>
    <cellStyle name="Comma 4 2 22 14" xfId="17092"/>
    <cellStyle name="Comma 4 2 22 15" xfId="17093"/>
    <cellStyle name="Comma 4 2 22 16" xfId="17094"/>
    <cellStyle name="Comma 4 2 22 17" xfId="17095"/>
    <cellStyle name="Comma 4 2 22 18" xfId="17096"/>
    <cellStyle name="Comma 4 2 22 19" xfId="17097"/>
    <cellStyle name="Comma 4 2 22 2" xfId="17098"/>
    <cellStyle name="Comma 4 2 22 20" xfId="17099"/>
    <cellStyle name="Comma 4 2 22 21" xfId="17100"/>
    <cellStyle name="Comma 4 2 22 22" xfId="17101"/>
    <cellStyle name="Comma 4 2 22 3" xfId="17102"/>
    <cellStyle name="Comma 4 2 22 4" xfId="17103"/>
    <cellStyle name="Comma 4 2 22 5" xfId="17104"/>
    <cellStyle name="Comma 4 2 22 6" xfId="17105"/>
    <cellStyle name="Comma 4 2 22 7" xfId="17106"/>
    <cellStyle name="Comma 4 2 22 8" xfId="17107"/>
    <cellStyle name="Comma 4 2 22 9" xfId="17108"/>
    <cellStyle name="Comma 4 2 23" xfId="17109"/>
    <cellStyle name="Comma 4 2 23 10" xfId="17110"/>
    <cellStyle name="Comma 4 2 23 11" xfId="17111"/>
    <cellStyle name="Comma 4 2 23 12" xfId="17112"/>
    <cellStyle name="Comma 4 2 23 13" xfId="17113"/>
    <cellStyle name="Comma 4 2 23 14" xfId="17114"/>
    <cellStyle name="Comma 4 2 23 15" xfId="17115"/>
    <cellStyle name="Comma 4 2 23 16" xfId="17116"/>
    <cellStyle name="Comma 4 2 23 17" xfId="17117"/>
    <cellStyle name="Comma 4 2 23 18" xfId="17118"/>
    <cellStyle name="Comma 4 2 23 19" xfId="17119"/>
    <cellStyle name="Comma 4 2 23 2" xfId="17120"/>
    <cellStyle name="Comma 4 2 23 20" xfId="17121"/>
    <cellStyle name="Comma 4 2 23 21" xfId="17122"/>
    <cellStyle name="Comma 4 2 23 22" xfId="17123"/>
    <cellStyle name="Comma 4 2 23 3" xfId="17124"/>
    <cellStyle name="Comma 4 2 23 4" xfId="17125"/>
    <cellStyle name="Comma 4 2 23 5" xfId="17126"/>
    <cellStyle name="Comma 4 2 23 6" xfId="17127"/>
    <cellStyle name="Comma 4 2 23 7" xfId="17128"/>
    <cellStyle name="Comma 4 2 23 8" xfId="17129"/>
    <cellStyle name="Comma 4 2 23 9" xfId="17130"/>
    <cellStyle name="Comma 4 2 24" xfId="17131"/>
    <cellStyle name="Comma 4 2 24 10" xfId="17132"/>
    <cellStyle name="Comma 4 2 24 11" xfId="17133"/>
    <cellStyle name="Comma 4 2 24 12" xfId="17134"/>
    <cellStyle name="Comma 4 2 24 13" xfId="17135"/>
    <cellStyle name="Comma 4 2 24 14" xfId="17136"/>
    <cellStyle name="Comma 4 2 24 15" xfId="17137"/>
    <cellStyle name="Comma 4 2 24 16" xfId="17138"/>
    <cellStyle name="Comma 4 2 24 17" xfId="17139"/>
    <cellStyle name="Comma 4 2 24 18" xfId="17140"/>
    <cellStyle name="Comma 4 2 24 19" xfId="17141"/>
    <cellStyle name="Comma 4 2 24 2" xfId="17142"/>
    <cellStyle name="Comma 4 2 24 20" xfId="17143"/>
    <cellStyle name="Comma 4 2 24 21" xfId="17144"/>
    <cellStyle name="Comma 4 2 24 22" xfId="17145"/>
    <cellStyle name="Comma 4 2 24 3" xfId="17146"/>
    <cellStyle name="Comma 4 2 24 4" xfId="17147"/>
    <cellStyle name="Comma 4 2 24 5" xfId="17148"/>
    <cellStyle name="Comma 4 2 24 6" xfId="17149"/>
    <cellStyle name="Comma 4 2 24 7" xfId="17150"/>
    <cellStyle name="Comma 4 2 24 8" xfId="17151"/>
    <cellStyle name="Comma 4 2 24 9" xfId="17152"/>
    <cellStyle name="Comma 4 2 25" xfId="17153"/>
    <cellStyle name="Comma 4 2 25 10" xfId="17154"/>
    <cellStyle name="Comma 4 2 25 11" xfId="17155"/>
    <cellStyle name="Comma 4 2 25 12" xfId="17156"/>
    <cellStyle name="Comma 4 2 25 13" xfId="17157"/>
    <cellStyle name="Comma 4 2 25 14" xfId="17158"/>
    <cellStyle name="Comma 4 2 25 15" xfId="17159"/>
    <cellStyle name="Comma 4 2 25 16" xfId="17160"/>
    <cellStyle name="Comma 4 2 25 17" xfId="17161"/>
    <cellStyle name="Comma 4 2 25 18" xfId="17162"/>
    <cellStyle name="Comma 4 2 25 19" xfId="17163"/>
    <cellStyle name="Comma 4 2 25 2" xfId="17164"/>
    <cellStyle name="Comma 4 2 25 20" xfId="17165"/>
    <cellStyle name="Comma 4 2 25 21" xfId="17166"/>
    <cellStyle name="Comma 4 2 25 22" xfId="17167"/>
    <cellStyle name="Comma 4 2 25 3" xfId="17168"/>
    <cellStyle name="Comma 4 2 25 4" xfId="17169"/>
    <cellStyle name="Comma 4 2 25 5" xfId="17170"/>
    <cellStyle name="Comma 4 2 25 6" xfId="17171"/>
    <cellStyle name="Comma 4 2 25 7" xfId="17172"/>
    <cellStyle name="Comma 4 2 25 8" xfId="17173"/>
    <cellStyle name="Comma 4 2 25 9" xfId="17174"/>
    <cellStyle name="Comma 4 2 26" xfId="17175"/>
    <cellStyle name="Comma 4 2 27" xfId="17176"/>
    <cellStyle name="Comma 4 2 28" xfId="17177"/>
    <cellStyle name="Comma 4 2 29" xfId="17178"/>
    <cellStyle name="Comma 4 2 3" xfId="17179"/>
    <cellStyle name="Comma 4 2 3 10" xfId="17180"/>
    <cellStyle name="Comma 4 2 3 11" xfId="17181"/>
    <cellStyle name="Comma 4 2 3 12" xfId="17182"/>
    <cellStyle name="Comma 4 2 3 13" xfId="17183"/>
    <cellStyle name="Comma 4 2 3 14" xfId="17184"/>
    <cellStyle name="Comma 4 2 3 15" xfId="17185"/>
    <cellStyle name="Comma 4 2 3 16" xfId="17186"/>
    <cellStyle name="Comma 4 2 3 17" xfId="17187"/>
    <cellStyle name="Comma 4 2 3 18" xfId="17188"/>
    <cellStyle name="Comma 4 2 3 19" xfId="17189"/>
    <cellStyle name="Comma 4 2 3 2" xfId="17190"/>
    <cellStyle name="Comma 4 2 3 2 10" xfId="17191"/>
    <cellStyle name="Comma 4 2 3 2 10 10" xfId="17192"/>
    <cellStyle name="Comma 4 2 3 2 10 11" xfId="17193"/>
    <cellStyle name="Comma 4 2 3 2 10 12" xfId="17194"/>
    <cellStyle name="Comma 4 2 3 2 10 13" xfId="17195"/>
    <cellStyle name="Comma 4 2 3 2 10 14" xfId="17196"/>
    <cellStyle name="Comma 4 2 3 2 10 15" xfId="17197"/>
    <cellStyle name="Comma 4 2 3 2 10 16" xfId="17198"/>
    <cellStyle name="Comma 4 2 3 2 10 17" xfId="17199"/>
    <cellStyle name="Comma 4 2 3 2 10 18" xfId="17200"/>
    <cellStyle name="Comma 4 2 3 2 10 19" xfId="17201"/>
    <cellStyle name="Comma 4 2 3 2 10 2" xfId="17202"/>
    <cellStyle name="Comma 4 2 3 2 10 20" xfId="17203"/>
    <cellStyle name="Comma 4 2 3 2 10 21" xfId="17204"/>
    <cellStyle name="Comma 4 2 3 2 10 22" xfId="17205"/>
    <cellStyle name="Comma 4 2 3 2 10 3" xfId="17206"/>
    <cellStyle name="Comma 4 2 3 2 10 4" xfId="17207"/>
    <cellStyle name="Comma 4 2 3 2 10 5" xfId="17208"/>
    <cellStyle name="Comma 4 2 3 2 10 6" xfId="17209"/>
    <cellStyle name="Comma 4 2 3 2 10 7" xfId="17210"/>
    <cellStyle name="Comma 4 2 3 2 10 8" xfId="17211"/>
    <cellStyle name="Comma 4 2 3 2 10 9" xfId="17212"/>
    <cellStyle name="Comma 4 2 3 2 11" xfId="17213"/>
    <cellStyle name="Comma 4 2 3 2 11 10" xfId="17214"/>
    <cellStyle name="Comma 4 2 3 2 11 11" xfId="17215"/>
    <cellStyle name="Comma 4 2 3 2 11 12" xfId="17216"/>
    <cellStyle name="Comma 4 2 3 2 11 13" xfId="17217"/>
    <cellStyle name="Comma 4 2 3 2 11 14" xfId="17218"/>
    <cellStyle name="Comma 4 2 3 2 11 15" xfId="17219"/>
    <cellStyle name="Comma 4 2 3 2 11 16" xfId="17220"/>
    <cellStyle name="Comma 4 2 3 2 11 17" xfId="17221"/>
    <cellStyle name="Comma 4 2 3 2 11 18" xfId="17222"/>
    <cellStyle name="Comma 4 2 3 2 11 19" xfId="17223"/>
    <cellStyle name="Comma 4 2 3 2 11 2" xfId="17224"/>
    <cellStyle name="Comma 4 2 3 2 11 20" xfId="17225"/>
    <cellStyle name="Comma 4 2 3 2 11 21" xfId="17226"/>
    <cellStyle name="Comma 4 2 3 2 11 22" xfId="17227"/>
    <cellStyle name="Comma 4 2 3 2 11 3" xfId="17228"/>
    <cellStyle name="Comma 4 2 3 2 11 4" xfId="17229"/>
    <cellStyle name="Comma 4 2 3 2 11 5" xfId="17230"/>
    <cellStyle name="Comma 4 2 3 2 11 6" xfId="17231"/>
    <cellStyle name="Comma 4 2 3 2 11 7" xfId="17232"/>
    <cellStyle name="Comma 4 2 3 2 11 8" xfId="17233"/>
    <cellStyle name="Comma 4 2 3 2 11 9" xfId="17234"/>
    <cellStyle name="Comma 4 2 3 2 12" xfId="17235"/>
    <cellStyle name="Comma 4 2 3 2 12 10" xfId="17236"/>
    <cellStyle name="Comma 4 2 3 2 12 11" xfId="17237"/>
    <cellStyle name="Comma 4 2 3 2 12 12" xfId="17238"/>
    <cellStyle name="Comma 4 2 3 2 12 13" xfId="17239"/>
    <cellStyle name="Comma 4 2 3 2 12 14" xfId="17240"/>
    <cellStyle name="Comma 4 2 3 2 12 15" xfId="17241"/>
    <cellStyle name="Comma 4 2 3 2 12 16" xfId="17242"/>
    <cellStyle name="Comma 4 2 3 2 12 17" xfId="17243"/>
    <cellStyle name="Comma 4 2 3 2 12 18" xfId="17244"/>
    <cellStyle name="Comma 4 2 3 2 12 19" xfId="17245"/>
    <cellStyle name="Comma 4 2 3 2 12 2" xfId="17246"/>
    <cellStyle name="Comma 4 2 3 2 12 20" xfId="17247"/>
    <cellStyle name="Comma 4 2 3 2 12 21" xfId="17248"/>
    <cellStyle name="Comma 4 2 3 2 12 22" xfId="17249"/>
    <cellStyle name="Comma 4 2 3 2 12 3" xfId="17250"/>
    <cellStyle name="Comma 4 2 3 2 12 4" xfId="17251"/>
    <cellStyle name="Comma 4 2 3 2 12 5" xfId="17252"/>
    <cellStyle name="Comma 4 2 3 2 12 6" xfId="17253"/>
    <cellStyle name="Comma 4 2 3 2 12 7" xfId="17254"/>
    <cellStyle name="Comma 4 2 3 2 12 8" xfId="17255"/>
    <cellStyle name="Comma 4 2 3 2 12 9" xfId="17256"/>
    <cellStyle name="Comma 4 2 3 2 13" xfId="17257"/>
    <cellStyle name="Comma 4 2 3 2 13 10" xfId="17258"/>
    <cellStyle name="Comma 4 2 3 2 13 11" xfId="17259"/>
    <cellStyle name="Comma 4 2 3 2 13 12" xfId="17260"/>
    <cellStyle name="Comma 4 2 3 2 13 13" xfId="17261"/>
    <cellStyle name="Comma 4 2 3 2 13 14" xfId="17262"/>
    <cellStyle name="Comma 4 2 3 2 13 15" xfId="17263"/>
    <cellStyle name="Comma 4 2 3 2 13 16" xfId="17264"/>
    <cellStyle name="Comma 4 2 3 2 13 17" xfId="17265"/>
    <cellStyle name="Comma 4 2 3 2 13 18" xfId="17266"/>
    <cellStyle name="Comma 4 2 3 2 13 19" xfId="17267"/>
    <cellStyle name="Comma 4 2 3 2 13 2" xfId="17268"/>
    <cellStyle name="Comma 4 2 3 2 13 20" xfId="17269"/>
    <cellStyle name="Comma 4 2 3 2 13 21" xfId="17270"/>
    <cellStyle name="Comma 4 2 3 2 13 22" xfId="17271"/>
    <cellStyle name="Comma 4 2 3 2 13 3" xfId="17272"/>
    <cellStyle name="Comma 4 2 3 2 13 4" xfId="17273"/>
    <cellStyle name="Comma 4 2 3 2 13 5" xfId="17274"/>
    <cellStyle name="Comma 4 2 3 2 13 6" xfId="17275"/>
    <cellStyle name="Comma 4 2 3 2 13 7" xfId="17276"/>
    <cellStyle name="Comma 4 2 3 2 13 8" xfId="17277"/>
    <cellStyle name="Comma 4 2 3 2 13 9" xfId="17278"/>
    <cellStyle name="Comma 4 2 3 2 14" xfId="17279"/>
    <cellStyle name="Comma 4 2 3 2 14 10" xfId="17280"/>
    <cellStyle name="Comma 4 2 3 2 14 11" xfId="17281"/>
    <cellStyle name="Comma 4 2 3 2 14 12" xfId="17282"/>
    <cellStyle name="Comma 4 2 3 2 14 13" xfId="17283"/>
    <cellStyle name="Comma 4 2 3 2 14 14" xfId="17284"/>
    <cellStyle name="Comma 4 2 3 2 14 15" xfId="17285"/>
    <cellStyle name="Comma 4 2 3 2 14 16" xfId="17286"/>
    <cellStyle name="Comma 4 2 3 2 14 17" xfId="17287"/>
    <cellStyle name="Comma 4 2 3 2 14 18" xfId="17288"/>
    <cellStyle name="Comma 4 2 3 2 14 19" xfId="17289"/>
    <cellStyle name="Comma 4 2 3 2 14 2" xfId="17290"/>
    <cellStyle name="Comma 4 2 3 2 14 20" xfId="17291"/>
    <cellStyle name="Comma 4 2 3 2 14 21" xfId="17292"/>
    <cellStyle name="Comma 4 2 3 2 14 22" xfId="17293"/>
    <cellStyle name="Comma 4 2 3 2 14 3" xfId="17294"/>
    <cellStyle name="Comma 4 2 3 2 14 4" xfId="17295"/>
    <cellStyle name="Comma 4 2 3 2 14 5" xfId="17296"/>
    <cellStyle name="Comma 4 2 3 2 14 6" xfId="17297"/>
    <cellStyle name="Comma 4 2 3 2 14 7" xfId="17298"/>
    <cellStyle name="Comma 4 2 3 2 14 8" xfId="17299"/>
    <cellStyle name="Comma 4 2 3 2 14 9" xfId="17300"/>
    <cellStyle name="Comma 4 2 3 2 15" xfId="17301"/>
    <cellStyle name="Comma 4 2 3 2 15 10" xfId="17302"/>
    <cellStyle name="Comma 4 2 3 2 15 11" xfId="17303"/>
    <cellStyle name="Comma 4 2 3 2 15 12" xfId="17304"/>
    <cellStyle name="Comma 4 2 3 2 15 13" xfId="17305"/>
    <cellStyle name="Comma 4 2 3 2 15 14" xfId="17306"/>
    <cellStyle name="Comma 4 2 3 2 15 15" xfId="17307"/>
    <cellStyle name="Comma 4 2 3 2 15 16" xfId="17308"/>
    <cellStyle name="Comma 4 2 3 2 15 17" xfId="17309"/>
    <cellStyle name="Comma 4 2 3 2 15 18" xfId="17310"/>
    <cellStyle name="Comma 4 2 3 2 15 19" xfId="17311"/>
    <cellStyle name="Comma 4 2 3 2 15 2" xfId="17312"/>
    <cellStyle name="Comma 4 2 3 2 15 20" xfId="17313"/>
    <cellStyle name="Comma 4 2 3 2 15 21" xfId="17314"/>
    <cellStyle name="Comma 4 2 3 2 15 22" xfId="17315"/>
    <cellStyle name="Comma 4 2 3 2 15 3" xfId="17316"/>
    <cellStyle name="Comma 4 2 3 2 15 4" xfId="17317"/>
    <cellStyle name="Comma 4 2 3 2 15 5" xfId="17318"/>
    <cellStyle name="Comma 4 2 3 2 15 6" xfId="17319"/>
    <cellStyle name="Comma 4 2 3 2 15 7" xfId="17320"/>
    <cellStyle name="Comma 4 2 3 2 15 8" xfId="17321"/>
    <cellStyle name="Comma 4 2 3 2 15 9" xfId="17322"/>
    <cellStyle name="Comma 4 2 3 2 16" xfId="17323"/>
    <cellStyle name="Comma 4 2 3 2 16 10" xfId="17324"/>
    <cellStyle name="Comma 4 2 3 2 16 11" xfId="17325"/>
    <cellStyle name="Comma 4 2 3 2 16 12" xfId="17326"/>
    <cellStyle name="Comma 4 2 3 2 16 13" xfId="17327"/>
    <cellStyle name="Comma 4 2 3 2 16 14" xfId="17328"/>
    <cellStyle name="Comma 4 2 3 2 16 15" xfId="17329"/>
    <cellStyle name="Comma 4 2 3 2 16 16" xfId="17330"/>
    <cellStyle name="Comma 4 2 3 2 16 17" xfId="17331"/>
    <cellStyle name="Comma 4 2 3 2 16 18" xfId="17332"/>
    <cellStyle name="Comma 4 2 3 2 16 19" xfId="17333"/>
    <cellStyle name="Comma 4 2 3 2 16 2" xfId="17334"/>
    <cellStyle name="Comma 4 2 3 2 16 20" xfId="17335"/>
    <cellStyle name="Comma 4 2 3 2 16 21" xfId="17336"/>
    <cellStyle name="Comma 4 2 3 2 16 22" xfId="17337"/>
    <cellStyle name="Comma 4 2 3 2 16 3" xfId="17338"/>
    <cellStyle name="Comma 4 2 3 2 16 4" xfId="17339"/>
    <cellStyle name="Comma 4 2 3 2 16 5" xfId="17340"/>
    <cellStyle name="Comma 4 2 3 2 16 6" xfId="17341"/>
    <cellStyle name="Comma 4 2 3 2 16 7" xfId="17342"/>
    <cellStyle name="Comma 4 2 3 2 16 8" xfId="17343"/>
    <cellStyle name="Comma 4 2 3 2 16 9" xfId="17344"/>
    <cellStyle name="Comma 4 2 3 2 17" xfId="17345"/>
    <cellStyle name="Comma 4 2 3 2 17 10" xfId="17346"/>
    <cellStyle name="Comma 4 2 3 2 17 11" xfId="17347"/>
    <cellStyle name="Comma 4 2 3 2 17 12" xfId="17348"/>
    <cellStyle name="Comma 4 2 3 2 17 13" xfId="17349"/>
    <cellStyle name="Comma 4 2 3 2 17 14" xfId="17350"/>
    <cellStyle name="Comma 4 2 3 2 17 15" xfId="17351"/>
    <cellStyle name="Comma 4 2 3 2 17 16" xfId="17352"/>
    <cellStyle name="Comma 4 2 3 2 17 17" xfId="17353"/>
    <cellStyle name="Comma 4 2 3 2 17 18" xfId="17354"/>
    <cellStyle name="Comma 4 2 3 2 17 19" xfId="17355"/>
    <cellStyle name="Comma 4 2 3 2 17 2" xfId="17356"/>
    <cellStyle name="Comma 4 2 3 2 17 20" xfId="17357"/>
    <cellStyle name="Comma 4 2 3 2 17 21" xfId="17358"/>
    <cellStyle name="Comma 4 2 3 2 17 22" xfId="17359"/>
    <cellStyle name="Comma 4 2 3 2 17 3" xfId="17360"/>
    <cellStyle name="Comma 4 2 3 2 17 4" xfId="17361"/>
    <cellStyle name="Comma 4 2 3 2 17 5" xfId="17362"/>
    <cellStyle name="Comma 4 2 3 2 17 6" xfId="17363"/>
    <cellStyle name="Comma 4 2 3 2 17 7" xfId="17364"/>
    <cellStyle name="Comma 4 2 3 2 17 8" xfId="17365"/>
    <cellStyle name="Comma 4 2 3 2 17 9" xfId="17366"/>
    <cellStyle name="Comma 4 2 3 2 18" xfId="17367"/>
    <cellStyle name="Comma 4 2 3 2 18 10" xfId="17368"/>
    <cellStyle name="Comma 4 2 3 2 18 11" xfId="17369"/>
    <cellStyle name="Comma 4 2 3 2 18 12" xfId="17370"/>
    <cellStyle name="Comma 4 2 3 2 18 13" xfId="17371"/>
    <cellStyle name="Comma 4 2 3 2 18 14" xfId="17372"/>
    <cellStyle name="Comma 4 2 3 2 18 15" xfId="17373"/>
    <cellStyle name="Comma 4 2 3 2 18 16" xfId="17374"/>
    <cellStyle name="Comma 4 2 3 2 18 17" xfId="17375"/>
    <cellStyle name="Comma 4 2 3 2 18 18" xfId="17376"/>
    <cellStyle name="Comma 4 2 3 2 18 19" xfId="17377"/>
    <cellStyle name="Comma 4 2 3 2 18 2" xfId="17378"/>
    <cellStyle name="Comma 4 2 3 2 18 20" xfId="17379"/>
    <cellStyle name="Comma 4 2 3 2 18 21" xfId="17380"/>
    <cellStyle name="Comma 4 2 3 2 18 22" xfId="17381"/>
    <cellStyle name="Comma 4 2 3 2 18 3" xfId="17382"/>
    <cellStyle name="Comma 4 2 3 2 18 4" xfId="17383"/>
    <cellStyle name="Comma 4 2 3 2 18 5" xfId="17384"/>
    <cellStyle name="Comma 4 2 3 2 18 6" xfId="17385"/>
    <cellStyle name="Comma 4 2 3 2 18 7" xfId="17386"/>
    <cellStyle name="Comma 4 2 3 2 18 8" xfId="17387"/>
    <cellStyle name="Comma 4 2 3 2 18 9" xfId="17388"/>
    <cellStyle name="Comma 4 2 3 2 19" xfId="17389"/>
    <cellStyle name="Comma 4 2 3 2 19 10" xfId="17390"/>
    <cellStyle name="Comma 4 2 3 2 19 11" xfId="17391"/>
    <cellStyle name="Comma 4 2 3 2 19 12" xfId="17392"/>
    <cellStyle name="Comma 4 2 3 2 19 13" xfId="17393"/>
    <cellStyle name="Comma 4 2 3 2 19 14" xfId="17394"/>
    <cellStyle name="Comma 4 2 3 2 19 15" xfId="17395"/>
    <cellStyle name="Comma 4 2 3 2 19 16" xfId="17396"/>
    <cellStyle name="Comma 4 2 3 2 19 17" xfId="17397"/>
    <cellStyle name="Comma 4 2 3 2 19 18" xfId="17398"/>
    <cellStyle name="Comma 4 2 3 2 19 19" xfId="17399"/>
    <cellStyle name="Comma 4 2 3 2 19 2" xfId="17400"/>
    <cellStyle name="Comma 4 2 3 2 19 20" xfId="17401"/>
    <cellStyle name="Comma 4 2 3 2 19 21" xfId="17402"/>
    <cellStyle name="Comma 4 2 3 2 19 22" xfId="17403"/>
    <cellStyle name="Comma 4 2 3 2 19 3" xfId="17404"/>
    <cellStyle name="Comma 4 2 3 2 19 4" xfId="17405"/>
    <cellStyle name="Comma 4 2 3 2 19 5" xfId="17406"/>
    <cellStyle name="Comma 4 2 3 2 19 6" xfId="17407"/>
    <cellStyle name="Comma 4 2 3 2 19 7" xfId="17408"/>
    <cellStyle name="Comma 4 2 3 2 19 8" xfId="17409"/>
    <cellStyle name="Comma 4 2 3 2 19 9" xfId="17410"/>
    <cellStyle name="Comma 4 2 3 2 2" xfId="17411"/>
    <cellStyle name="Comma 4 2 3 2 2 10" xfId="17412"/>
    <cellStyle name="Comma 4 2 3 2 2 11" xfId="17413"/>
    <cellStyle name="Comma 4 2 3 2 2 12" xfId="17414"/>
    <cellStyle name="Comma 4 2 3 2 2 13" xfId="17415"/>
    <cellStyle name="Comma 4 2 3 2 2 14" xfId="17416"/>
    <cellStyle name="Comma 4 2 3 2 2 15" xfId="17417"/>
    <cellStyle name="Comma 4 2 3 2 2 16" xfId="17418"/>
    <cellStyle name="Comma 4 2 3 2 2 17" xfId="17419"/>
    <cellStyle name="Comma 4 2 3 2 2 18" xfId="17420"/>
    <cellStyle name="Comma 4 2 3 2 2 19" xfId="17421"/>
    <cellStyle name="Comma 4 2 3 2 2 2" xfId="17422"/>
    <cellStyle name="Comma 4 2 3 2 2 20" xfId="17423"/>
    <cellStyle name="Comma 4 2 3 2 2 21" xfId="17424"/>
    <cellStyle name="Comma 4 2 3 2 2 22" xfId="17425"/>
    <cellStyle name="Comma 4 2 3 2 2 23" xfId="17426"/>
    <cellStyle name="Comma 4 2 3 2 2 24" xfId="17427"/>
    <cellStyle name="Comma 4 2 3 2 2 25" xfId="17428"/>
    <cellStyle name="Comma 4 2 3 2 2 26" xfId="17429"/>
    <cellStyle name="Comma 4 2 3 2 2 27" xfId="17430"/>
    <cellStyle name="Comma 4 2 3 2 2 28" xfId="17431"/>
    <cellStyle name="Comma 4 2 3 2 2 29" xfId="17432"/>
    <cellStyle name="Comma 4 2 3 2 2 3" xfId="17433"/>
    <cellStyle name="Comma 4 2 3 2 2 30" xfId="17434"/>
    <cellStyle name="Comma 4 2 3 2 2 31" xfId="17435"/>
    <cellStyle name="Comma 4 2 3 2 2 32" xfId="17436"/>
    <cellStyle name="Comma 4 2 3 2 2 33" xfId="17437"/>
    <cellStyle name="Comma 4 2 3 2 2 34" xfId="17438"/>
    <cellStyle name="Comma 4 2 3 2 2 35" xfId="17439"/>
    <cellStyle name="Comma 4 2 3 2 2 36" xfId="17440"/>
    <cellStyle name="Comma 4 2 3 2 2 37" xfId="17441"/>
    <cellStyle name="Comma 4 2 3 2 2 38" xfId="17442"/>
    <cellStyle name="Comma 4 2 3 2 2 39" xfId="17443"/>
    <cellStyle name="Comma 4 2 3 2 2 4" xfId="17444"/>
    <cellStyle name="Comma 4 2 3 2 2 40" xfId="17445"/>
    <cellStyle name="Comma 4 2 3 2 2 5" xfId="17446"/>
    <cellStyle name="Comma 4 2 3 2 2 6" xfId="17447"/>
    <cellStyle name="Comma 4 2 3 2 2 7" xfId="17448"/>
    <cellStyle name="Comma 4 2 3 2 2 8" xfId="17449"/>
    <cellStyle name="Comma 4 2 3 2 2 9" xfId="17450"/>
    <cellStyle name="Comma 4 2 3 2 20" xfId="17451"/>
    <cellStyle name="Comma 4 2 3 2 21" xfId="17452"/>
    <cellStyle name="Comma 4 2 3 2 22" xfId="17453"/>
    <cellStyle name="Comma 4 2 3 2 23" xfId="17454"/>
    <cellStyle name="Comma 4 2 3 2 24" xfId="17455"/>
    <cellStyle name="Comma 4 2 3 2 25" xfId="17456"/>
    <cellStyle name="Comma 4 2 3 2 26" xfId="17457"/>
    <cellStyle name="Comma 4 2 3 2 27" xfId="17458"/>
    <cellStyle name="Comma 4 2 3 2 28" xfId="17459"/>
    <cellStyle name="Comma 4 2 3 2 29" xfId="17460"/>
    <cellStyle name="Comma 4 2 3 2 3" xfId="17461"/>
    <cellStyle name="Comma 4 2 3 2 30" xfId="17462"/>
    <cellStyle name="Comma 4 2 3 2 31" xfId="17463"/>
    <cellStyle name="Comma 4 2 3 2 32" xfId="17464"/>
    <cellStyle name="Comma 4 2 3 2 33" xfId="17465"/>
    <cellStyle name="Comma 4 2 3 2 34" xfId="17466"/>
    <cellStyle name="Comma 4 2 3 2 35" xfId="17467"/>
    <cellStyle name="Comma 4 2 3 2 36" xfId="17468"/>
    <cellStyle name="Comma 4 2 3 2 37" xfId="17469"/>
    <cellStyle name="Comma 4 2 3 2 38" xfId="17470"/>
    <cellStyle name="Comma 4 2 3 2 39" xfId="17471"/>
    <cellStyle name="Comma 4 2 3 2 4" xfId="17472"/>
    <cellStyle name="Comma 4 2 3 2 40" xfId="17473"/>
    <cellStyle name="Comma 4 2 3 2 5" xfId="17474"/>
    <cellStyle name="Comma 4 2 3 2 6" xfId="17475"/>
    <cellStyle name="Comma 4 2 3 2 7" xfId="17476"/>
    <cellStyle name="Comma 4 2 3 2 8" xfId="17477"/>
    <cellStyle name="Comma 4 2 3 2 9" xfId="17478"/>
    <cellStyle name="Comma 4 2 3 2 9 10" xfId="17479"/>
    <cellStyle name="Comma 4 2 3 2 9 11" xfId="17480"/>
    <cellStyle name="Comma 4 2 3 2 9 12" xfId="17481"/>
    <cellStyle name="Comma 4 2 3 2 9 13" xfId="17482"/>
    <cellStyle name="Comma 4 2 3 2 9 14" xfId="17483"/>
    <cellStyle name="Comma 4 2 3 2 9 15" xfId="17484"/>
    <cellStyle name="Comma 4 2 3 2 9 16" xfId="17485"/>
    <cellStyle name="Comma 4 2 3 2 9 17" xfId="17486"/>
    <cellStyle name="Comma 4 2 3 2 9 18" xfId="17487"/>
    <cellStyle name="Comma 4 2 3 2 9 19" xfId="17488"/>
    <cellStyle name="Comma 4 2 3 2 9 2" xfId="17489"/>
    <cellStyle name="Comma 4 2 3 2 9 20" xfId="17490"/>
    <cellStyle name="Comma 4 2 3 2 9 21" xfId="17491"/>
    <cellStyle name="Comma 4 2 3 2 9 22" xfId="17492"/>
    <cellStyle name="Comma 4 2 3 2 9 3" xfId="17493"/>
    <cellStyle name="Comma 4 2 3 2 9 4" xfId="17494"/>
    <cellStyle name="Comma 4 2 3 2 9 5" xfId="17495"/>
    <cellStyle name="Comma 4 2 3 2 9 6" xfId="17496"/>
    <cellStyle name="Comma 4 2 3 2 9 7" xfId="17497"/>
    <cellStyle name="Comma 4 2 3 2 9 8" xfId="17498"/>
    <cellStyle name="Comma 4 2 3 2 9 9" xfId="17499"/>
    <cellStyle name="Comma 4 2 3 20" xfId="17500"/>
    <cellStyle name="Comma 4 2 3 21" xfId="17501"/>
    <cellStyle name="Comma 4 2 3 22" xfId="17502"/>
    <cellStyle name="Comma 4 2 3 23" xfId="17503"/>
    <cellStyle name="Comma 4 2 3 24" xfId="17504"/>
    <cellStyle name="Comma 4 2 3 25" xfId="17505"/>
    <cellStyle name="Comma 4 2 3 26" xfId="17506"/>
    <cellStyle name="Comma 4 2 3 27" xfId="17507"/>
    <cellStyle name="Comma 4 2 3 28" xfId="17508"/>
    <cellStyle name="Comma 4 2 3 29" xfId="17509"/>
    <cellStyle name="Comma 4 2 3 3" xfId="17510"/>
    <cellStyle name="Comma 4 2 3 30" xfId="17511"/>
    <cellStyle name="Comma 4 2 3 31" xfId="17512"/>
    <cellStyle name="Comma 4 2 3 32" xfId="17513"/>
    <cellStyle name="Comma 4 2 3 33" xfId="17514"/>
    <cellStyle name="Comma 4 2 3 34" xfId="17515"/>
    <cellStyle name="Comma 4 2 3 35" xfId="17516"/>
    <cellStyle name="Comma 4 2 3 36" xfId="17517"/>
    <cellStyle name="Comma 4 2 3 37" xfId="17518"/>
    <cellStyle name="Comma 4 2 3 38" xfId="17519"/>
    <cellStyle name="Comma 4 2 3 39" xfId="17520"/>
    <cellStyle name="Comma 4 2 3 4" xfId="17521"/>
    <cellStyle name="Comma 4 2 3 40" xfId="17522"/>
    <cellStyle name="Comma 4 2 3 41" xfId="17523"/>
    <cellStyle name="Comma 4 2 3 42" xfId="17524"/>
    <cellStyle name="Comma 4 2 3 43" xfId="17525"/>
    <cellStyle name="Comma 4 2 3 44" xfId="17526"/>
    <cellStyle name="Comma 4 2 3 45" xfId="17527"/>
    <cellStyle name="Comma 4 2 3 5" xfId="17528"/>
    <cellStyle name="Comma 4 2 3 6" xfId="17529"/>
    <cellStyle name="Comma 4 2 3 7" xfId="17530"/>
    <cellStyle name="Comma 4 2 3 8" xfId="17531"/>
    <cellStyle name="Comma 4 2 3 9" xfId="17532"/>
    <cellStyle name="Comma 4 2 30" xfId="17533"/>
    <cellStyle name="Comma 4 2 31" xfId="17534"/>
    <cellStyle name="Comma 4 2 32" xfId="17535"/>
    <cellStyle name="Comma 4 2 33" xfId="17536"/>
    <cellStyle name="Comma 4 2 34" xfId="17537"/>
    <cellStyle name="Comma 4 2 35" xfId="17538"/>
    <cellStyle name="Comma 4 2 36" xfId="17539"/>
    <cellStyle name="Comma 4 2 37" xfId="17540"/>
    <cellStyle name="Comma 4 2 38" xfId="17541"/>
    <cellStyle name="Comma 4 2 39" xfId="17542"/>
    <cellStyle name="Comma 4 2 4" xfId="17543"/>
    <cellStyle name="Comma 4 2 4 10" xfId="17544"/>
    <cellStyle name="Comma 4 2 4 11" xfId="17545"/>
    <cellStyle name="Comma 4 2 4 12" xfId="17546"/>
    <cellStyle name="Comma 4 2 4 13" xfId="17547"/>
    <cellStyle name="Comma 4 2 4 14" xfId="17548"/>
    <cellStyle name="Comma 4 2 4 15" xfId="17549"/>
    <cellStyle name="Comma 4 2 4 16" xfId="17550"/>
    <cellStyle name="Comma 4 2 4 17" xfId="17551"/>
    <cellStyle name="Comma 4 2 4 18" xfId="17552"/>
    <cellStyle name="Comma 4 2 4 19" xfId="17553"/>
    <cellStyle name="Comma 4 2 4 2" xfId="17554"/>
    <cellStyle name="Comma 4 2 4 2 10" xfId="17555"/>
    <cellStyle name="Comma 4 2 4 2 10 10" xfId="17556"/>
    <cellStyle name="Comma 4 2 4 2 10 11" xfId="17557"/>
    <cellStyle name="Comma 4 2 4 2 10 12" xfId="17558"/>
    <cellStyle name="Comma 4 2 4 2 10 13" xfId="17559"/>
    <cellStyle name="Comma 4 2 4 2 10 14" xfId="17560"/>
    <cellStyle name="Comma 4 2 4 2 10 15" xfId="17561"/>
    <cellStyle name="Comma 4 2 4 2 10 16" xfId="17562"/>
    <cellStyle name="Comma 4 2 4 2 10 17" xfId="17563"/>
    <cellStyle name="Comma 4 2 4 2 10 18" xfId="17564"/>
    <cellStyle name="Comma 4 2 4 2 10 19" xfId="17565"/>
    <cellStyle name="Comma 4 2 4 2 10 2" xfId="17566"/>
    <cellStyle name="Comma 4 2 4 2 10 20" xfId="17567"/>
    <cellStyle name="Comma 4 2 4 2 10 21" xfId="17568"/>
    <cellStyle name="Comma 4 2 4 2 10 22" xfId="17569"/>
    <cellStyle name="Comma 4 2 4 2 10 3" xfId="17570"/>
    <cellStyle name="Comma 4 2 4 2 10 4" xfId="17571"/>
    <cellStyle name="Comma 4 2 4 2 10 5" xfId="17572"/>
    <cellStyle name="Comma 4 2 4 2 10 6" xfId="17573"/>
    <cellStyle name="Comma 4 2 4 2 10 7" xfId="17574"/>
    <cellStyle name="Comma 4 2 4 2 10 8" xfId="17575"/>
    <cellStyle name="Comma 4 2 4 2 10 9" xfId="17576"/>
    <cellStyle name="Comma 4 2 4 2 11" xfId="17577"/>
    <cellStyle name="Comma 4 2 4 2 11 10" xfId="17578"/>
    <cellStyle name="Comma 4 2 4 2 11 11" xfId="17579"/>
    <cellStyle name="Comma 4 2 4 2 11 12" xfId="17580"/>
    <cellStyle name="Comma 4 2 4 2 11 13" xfId="17581"/>
    <cellStyle name="Comma 4 2 4 2 11 14" xfId="17582"/>
    <cellStyle name="Comma 4 2 4 2 11 15" xfId="17583"/>
    <cellStyle name="Comma 4 2 4 2 11 16" xfId="17584"/>
    <cellStyle name="Comma 4 2 4 2 11 17" xfId="17585"/>
    <cellStyle name="Comma 4 2 4 2 11 18" xfId="17586"/>
    <cellStyle name="Comma 4 2 4 2 11 19" xfId="17587"/>
    <cellStyle name="Comma 4 2 4 2 11 2" xfId="17588"/>
    <cellStyle name="Comma 4 2 4 2 11 20" xfId="17589"/>
    <cellStyle name="Comma 4 2 4 2 11 21" xfId="17590"/>
    <cellStyle name="Comma 4 2 4 2 11 22" xfId="17591"/>
    <cellStyle name="Comma 4 2 4 2 11 3" xfId="17592"/>
    <cellStyle name="Comma 4 2 4 2 11 4" xfId="17593"/>
    <cellStyle name="Comma 4 2 4 2 11 5" xfId="17594"/>
    <cellStyle name="Comma 4 2 4 2 11 6" xfId="17595"/>
    <cellStyle name="Comma 4 2 4 2 11 7" xfId="17596"/>
    <cellStyle name="Comma 4 2 4 2 11 8" xfId="17597"/>
    <cellStyle name="Comma 4 2 4 2 11 9" xfId="17598"/>
    <cellStyle name="Comma 4 2 4 2 12" xfId="17599"/>
    <cellStyle name="Comma 4 2 4 2 12 10" xfId="17600"/>
    <cellStyle name="Comma 4 2 4 2 12 11" xfId="17601"/>
    <cellStyle name="Comma 4 2 4 2 12 12" xfId="17602"/>
    <cellStyle name="Comma 4 2 4 2 12 13" xfId="17603"/>
    <cellStyle name="Comma 4 2 4 2 12 14" xfId="17604"/>
    <cellStyle name="Comma 4 2 4 2 12 15" xfId="17605"/>
    <cellStyle name="Comma 4 2 4 2 12 16" xfId="17606"/>
    <cellStyle name="Comma 4 2 4 2 12 17" xfId="17607"/>
    <cellStyle name="Comma 4 2 4 2 12 18" xfId="17608"/>
    <cellStyle name="Comma 4 2 4 2 12 19" xfId="17609"/>
    <cellStyle name="Comma 4 2 4 2 12 2" xfId="17610"/>
    <cellStyle name="Comma 4 2 4 2 12 20" xfId="17611"/>
    <cellStyle name="Comma 4 2 4 2 12 21" xfId="17612"/>
    <cellStyle name="Comma 4 2 4 2 12 22" xfId="17613"/>
    <cellStyle name="Comma 4 2 4 2 12 3" xfId="17614"/>
    <cellStyle name="Comma 4 2 4 2 12 4" xfId="17615"/>
    <cellStyle name="Comma 4 2 4 2 12 5" xfId="17616"/>
    <cellStyle name="Comma 4 2 4 2 12 6" xfId="17617"/>
    <cellStyle name="Comma 4 2 4 2 12 7" xfId="17618"/>
    <cellStyle name="Comma 4 2 4 2 12 8" xfId="17619"/>
    <cellStyle name="Comma 4 2 4 2 12 9" xfId="17620"/>
    <cellStyle name="Comma 4 2 4 2 13" xfId="17621"/>
    <cellStyle name="Comma 4 2 4 2 13 10" xfId="17622"/>
    <cellStyle name="Comma 4 2 4 2 13 11" xfId="17623"/>
    <cellStyle name="Comma 4 2 4 2 13 12" xfId="17624"/>
    <cellStyle name="Comma 4 2 4 2 13 13" xfId="17625"/>
    <cellStyle name="Comma 4 2 4 2 13 14" xfId="17626"/>
    <cellStyle name="Comma 4 2 4 2 13 15" xfId="17627"/>
    <cellStyle name="Comma 4 2 4 2 13 16" xfId="17628"/>
    <cellStyle name="Comma 4 2 4 2 13 17" xfId="17629"/>
    <cellStyle name="Comma 4 2 4 2 13 18" xfId="17630"/>
    <cellStyle name="Comma 4 2 4 2 13 19" xfId="17631"/>
    <cellStyle name="Comma 4 2 4 2 13 2" xfId="17632"/>
    <cellStyle name="Comma 4 2 4 2 13 20" xfId="17633"/>
    <cellStyle name="Comma 4 2 4 2 13 21" xfId="17634"/>
    <cellStyle name="Comma 4 2 4 2 13 22" xfId="17635"/>
    <cellStyle name="Comma 4 2 4 2 13 3" xfId="17636"/>
    <cellStyle name="Comma 4 2 4 2 13 4" xfId="17637"/>
    <cellStyle name="Comma 4 2 4 2 13 5" xfId="17638"/>
    <cellStyle name="Comma 4 2 4 2 13 6" xfId="17639"/>
    <cellStyle name="Comma 4 2 4 2 13 7" xfId="17640"/>
    <cellStyle name="Comma 4 2 4 2 13 8" xfId="17641"/>
    <cellStyle name="Comma 4 2 4 2 13 9" xfId="17642"/>
    <cellStyle name="Comma 4 2 4 2 14" xfId="17643"/>
    <cellStyle name="Comma 4 2 4 2 14 10" xfId="17644"/>
    <cellStyle name="Comma 4 2 4 2 14 11" xfId="17645"/>
    <cellStyle name="Comma 4 2 4 2 14 12" xfId="17646"/>
    <cellStyle name="Comma 4 2 4 2 14 13" xfId="17647"/>
    <cellStyle name="Comma 4 2 4 2 14 14" xfId="17648"/>
    <cellStyle name="Comma 4 2 4 2 14 15" xfId="17649"/>
    <cellStyle name="Comma 4 2 4 2 14 16" xfId="17650"/>
    <cellStyle name="Comma 4 2 4 2 14 17" xfId="17651"/>
    <cellStyle name="Comma 4 2 4 2 14 18" xfId="17652"/>
    <cellStyle name="Comma 4 2 4 2 14 19" xfId="17653"/>
    <cellStyle name="Comma 4 2 4 2 14 2" xfId="17654"/>
    <cellStyle name="Comma 4 2 4 2 14 20" xfId="17655"/>
    <cellStyle name="Comma 4 2 4 2 14 21" xfId="17656"/>
    <cellStyle name="Comma 4 2 4 2 14 22" xfId="17657"/>
    <cellStyle name="Comma 4 2 4 2 14 3" xfId="17658"/>
    <cellStyle name="Comma 4 2 4 2 14 4" xfId="17659"/>
    <cellStyle name="Comma 4 2 4 2 14 5" xfId="17660"/>
    <cellStyle name="Comma 4 2 4 2 14 6" xfId="17661"/>
    <cellStyle name="Comma 4 2 4 2 14 7" xfId="17662"/>
    <cellStyle name="Comma 4 2 4 2 14 8" xfId="17663"/>
    <cellStyle name="Comma 4 2 4 2 14 9" xfId="17664"/>
    <cellStyle name="Comma 4 2 4 2 15" xfId="17665"/>
    <cellStyle name="Comma 4 2 4 2 15 10" xfId="17666"/>
    <cellStyle name="Comma 4 2 4 2 15 11" xfId="17667"/>
    <cellStyle name="Comma 4 2 4 2 15 12" xfId="17668"/>
    <cellStyle name="Comma 4 2 4 2 15 13" xfId="17669"/>
    <cellStyle name="Comma 4 2 4 2 15 14" xfId="17670"/>
    <cellStyle name="Comma 4 2 4 2 15 15" xfId="17671"/>
    <cellStyle name="Comma 4 2 4 2 15 16" xfId="17672"/>
    <cellStyle name="Comma 4 2 4 2 15 17" xfId="17673"/>
    <cellStyle name="Comma 4 2 4 2 15 18" xfId="17674"/>
    <cellStyle name="Comma 4 2 4 2 15 19" xfId="17675"/>
    <cellStyle name="Comma 4 2 4 2 15 2" xfId="17676"/>
    <cellStyle name="Comma 4 2 4 2 15 20" xfId="17677"/>
    <cellStyle name="Comma 4 2 4 2 15 21" xfId="17678"/>
    <cellStyle name="Comma 4 2 4 2 15 22" xfId="17679"/>
    <cellStyle name="Comma 4 2 4 2 15 3" xfId="17680"/>
    <cellStyle name="Comma 4 2 4 2 15 4" xfId="17681"/>
    <cellStyle name="Comma 4 2 4 2 15 5" xfId="17682"/>
    <cellStyle name="Comma 4 2 4 2 15 6" xfId="17683"/>
    <cellStyle name="Comma 4 2 4 2 15 7" xfId="17684"/>
    <cellStyle name="Comma 4 2 4 2 15 8" xfId="17685"/>
    <cellStyle name="Comma 4 2 4 2 15 9" xfId="17686"/>
    <cellStyle name="Comma 4 2 4 2 16" xfId="17687"/>
    <cellStyle name="Comma 4 2 4 2 16 10" xfId="17688"/>
    <cellStyle name="Comma 4 2 4 2 16 11" xfId="17689"/>
    <cellStyle name="Comma 4 2 4 2 16 12" xfId="17690"/>
    <cellStyle name="Comma 4 2 4 2 16 13" xfId="17691"/>
    <cellStyle name="Comma 4 2 4 2 16 14" xfId="17692"/>
    <cellStyle name="Comma 4 2 4 2 16 15" xfId="17693"/>
    <cellStyle name="Comma 4 2 4 2 16 16" xfId="17694"/>
    <cellStyle name="Comma 4 2 4 2 16 17" xfId="17695"/>
    <cellStyle name="Comma 4 2 4 2 16 18" xfId="17696"/>
    <cellStyle name="Comma 4 2 4 2 16 19" xfId="17697"/>
    <cellStyle name="Comma 4 2 4 2 16 2" xfId="17698"/>
    <cellStyle name="Comma 4 2 4 2 16 20" xfId="17699"/>
    <cellStyle name="Comma 4 2 4 2 16 21" xfId="17700"/>
    <cellStyle name="Comma 4 2 4 2 16 22" xfId="17701"/>
    <cellStyle name="Comma 4 2 4 2 16 3" xfId="17702"/>
    <cellStyle name="Comma 4 2 4 2 16 4" xfId="17703"/>
    <cellStyle name="Comma 4 2 4 2 16 5" xfId="17704"/>
    <cellStyle name="Comma 4 2 4 2 16 6" xfId="17705"/>
    <cellStyle name="Comma 4 2 4 2 16 7" xfId="17706"/>
    <cellStyle name="Comma 4 2 4 2 16 8" xfId="17707"/>
    <cellStyle name="Comma 4 2 4 2 16 9" xfId="17708"/>
    <cellStyle name="Comma 4 2 4 2 17" xfId="17709"/>
    <cellStyle name="Comma 4 2 4 2 17 10" xfId="17710"/>
    <cellStyle name="Comma 4 2 4 2 17 11" xfId="17711"/>
    <cellStyle name="Comma 4 2 4 2 17 12" xfId="17712"/>
    <cellStyle name="Comma 4 2 4 2 17 13" xfId="17713"/>
    <cellStyle name="Comma 4 2 4 2 17 14" xfId="17714"/>
    <cellStyle name="Comma 4 2 4 2 17 15" xfId="17715"/>
    <cellStyle name="Comma 4 2 4 2 17 16" xfId="17716"/>
    <cellStyle name="Comma 4 2 4 2 17 17" xfId="17717"/>
    <cellStyle name="Comma 4 2 4 2 17 18" xfId="17718"/>
    <cellStyle name="Comma 4 2 4 2 17 19" xfId="17719"/>
    <cellStyle name="Comma 4 2 4 2 17 2" xfId="17720"/>
    <cellStyle name="Comma 4 2 4 2 17 20" xfId="17721"/>
    <cellStyle name="Comma 4 2 4 2 17 21" xfId="17722"/>
    <cellStyle name="Comma 4 2 4 2 17 22" xfId="17723"/>
    <cellStyle name="Comma 4 2 4 2 17 3" xfId="17724"/>
    <cellStyle name="Comma 4 2 4 2 17 4" xfId="17725"/>
    <cellStyle name="Comma 4 2 4 2 17 5" xfId="17726"/>
    <cellStyle name="Comma 4 2 4 2 17 6" xfId="17727"/>
    <cellStyle name="Comma 4 2 4 2 17 7" xfId="17728"/>
    <cellStyle name="Comma 4 2 4 2 17 8" xfId="17729"/>
    <cellStyle name="Comma 4 2 4 2 17 9" xfId="17730"/>
    <cellStyle name="Comma 4 2 4 2 18" xfId="17731"/>
    <cellStyle name="Comma 4 2 4 2 18 10" xfId="17732"/>
    <cellStyle name="Comma 4 2 4 2 18 11" xfId="17733"/>
    <cellStyle name="Comma 4 2 4 2 18 12" xfId="17734"/>
    <cellStyle name="Comma 4 2 4 2 18 13" xfId="17735"/>
    <cellStyle name="Comma 4 2 4 2 18 14" xfId="17736"/>
    <cellStyle name="Comma 4 2 4 2 18 15" xfId="17737"/>
    <cellStyle name="Comma 4 2 4 2 18 16" xfId="17738"/>
    <cellStyle name="Comma 4 2 4 2 18 17" xfId="17739"/>
    <cellStyle name="Comma 4 2 4 2 18 18" xfId="17740"/>
    <cellStyle name="Comma 4 2 4 2 18 19" xfId="17741"/>
    <cellStyle name="Comma 4 2 4 2 18 2" xfId="17742"/>
    <cellStyle name="Comma 4 2 4 2 18 20" xfId="17743"/>
    <cellStyle name="Comma 4 2 4 2 18 21" xfId="17744"/>
    <cellStyle name="Comma 4 2 4 2 18 22" xfId="17745"/>
    <cellStyle name="Comma 4 2 4 2 18 3" xfId="17746"/>
    <cellStyle name="Comma 4 2 4 2 18 4" xfId="17747"/>
    <cellStyle name="Comma 4 2 4 2 18 5" xfId="17748"/>
    <cellStyle name="Comma 4 2 4 2 18 6" xfId="17749"/>
    <cellStyle name="Comma 4 2 4 2 18 7" xfId="17750"/>
    <cellStyle name="Comma 4 2 4 2 18 8" xfId="17751"/>
    <cellStyle name="Comma 4 2 4 2 18 9" xfId="17752"/>
    <cellStyle name="Comma 4 2 4 2 19" xfId="17753"/>
    <cellStyle name="Comma 4 2 4 2 19 10" xfId="17754"/>
    <cellStyle name="Comma 4 2 4 2 19 11" xfId="17755"/>
    <cellStyle name="Comma 4 2 4 2 19 12" xfId="17756"/>
    <cellStyle name="Comma 4 2 4 2 19 13" xfId="17757"/>
    <cellStyle name="Comma 4 2 4 2 19 14" xfId="17758"/>
    <cellStyle name="Comma 4 2 4 2 19 15" xfId="17759"/>
    <cellStyle name="Comma 4 2 4 2 19 16" xfId="17760"/>
    <cellStyle name="Comma 4 2 4 2 19 17" xfId="17761"/>
    <cellStyle name="Comma 4 2 4 2 19 18" xfId="17762"/>
    <cellStyle name="Comma 4 2 4 2 19 19" xfId="17763"/>
    <cellStyle name="Comma 4 2 4 2 19 2" xfId="17764"/>
    <cellStyle name="Comma 4 2 4 2 19 20" xfId="17765"/>
    <cellStyle name="Comma 4 2 4 2 19 21" xfId="17766"/>
    <cellStyle name="Comma 4 2 4 2 19 22" xfId="17767"/>
    <cellStyle name="Comma 4 2 4 2 19 3" xfId="17768"/>
    <cellStyle name="Comma 4 2 4 2 19 4" xfId="17769"/>
    <cellStyle name="Comma 4 2 4 2 19 5" xfId="17770"/>
    <cellStyle name="Comma 4 2 4 2 19 6" xfId="17771"/>
    <cellStyle name="Comma 4 2 4 2 19 7" xfId="17772"/>
    <cellStyle name="Comma 4 2 4 2 19 8" xfId="17773"/>
    <cellStyle name="Comma 4 2 4 2 19 9" xfId="17774"/>
    <cellStyle name="Comma 4 2 4 2 2" xfId="17775"/>
    <cellStyle name="Comma 4 2 4 2 20" xfId="17776"/>
    <cellStyle name="Comma 4 2 4 2 21" xfId="17777"/>
    <cellStyle name="Comma 4 2 4 2 22" xfId="17778"/>
    <cellStyle name="Comma 4 2 4 2 23" xfId="17779"/>
    <cellStyle name="Comma 4 2 4 2 24" xfId="17780"/>
    <cellStyle name="Comma 4 2 4 2 25" xfId="17781"/>
    <cellStyle name="Comma 4 2 4 2 26" xfId="17782"/>
    <cellStyle name="Comma 4 2 4 2 27" xfId="17783"/>
    <cellStyle name="Comma 4 2 4 2 28" xfId="17784"/>
    <cellStyle name="Comma 4 2 4 2 29" xfId="17785"/>
    <cellStyle name="Comma 4 2 4 2 3" xfId="17786"/>
    <cellStyle name="Comma 4 2 4 2 30" xfId="17787"/>
    <cellStyle name="Comma 4 2 4 2 31" xfId="17788"/>
    <cellStyle name="Comma 4 2 4 2 32" xfId="17789"/>
    <cellStyle name="Comma 4 2 4 2 33" xfId="17790"/>
    <cellStyle name="Comma 4 2 4 2 34" xfId="17791"/>
    <cellStyle name="Comma 4 2 4 2 35" xfId="17792"/>
    <cellStyle name="Comma 4 2 4 2 36" xfId="17793"/>
    <cellStyle name="Comma 4 2 4 2 37" xfId="17794"/>
    <cellStyle name="Comma 4 2 4 2 38" xfId="17795"/>
    <cellStyle name="Comma 4 2 4 2 39" xfId="17796"/>
    <cellStyle name="Comma 4 2 4 2 4" xfId="17797"/>
    <cellStyle name="Comma 4 2 4 2 40" xfId="17798"/>
    <cellStyle name="Comma 4 2 4 2 5" xfId="17799"/>
    <cellStyle name="Comma 4 2 4 2 6" xfId="17800"/>
    <cellStyle name="Comma 4 2 4 2 7" xfId="17801"/>
    <cellStyle name="Comma 4 2 4 2 8" xfId="17802"/>
    <cellStyle name="Comma 4 2 4 2 9" xfId="17803"/>
    <cellStyle name="Comma 4 2 4 2 9 10" xfId="17804"/>
    <cellStyle name="Comma 4 2 4 2 9 11" xfId="17805"/>
    <cellStyle name="Comma 4 2 4 2 9 12" xfId="17806"/>
    <cellStyle name="Comma 4 2 4 2 9 13" xfId="17807"/>
    <cellStyle name="Comma 4 2 4 2 9 14" xfId="17808"/>
    <cellStyle name="Comma 4 2 4 2 9 15" xfId="17809"/>
    <cellStyle name="Comma 4 2 4 2 9 16" xfId="17810"/>
    <cellStyle name="Comma 4 2 4 2 9 17" xfId="17811"/>
    <cellStyle name="Comma 4 2 4 2 9 18" xfId="17812"/>
    <cellStyle name="Comma 4 2 4 2 9 19" xfId="17813"/>
    <cellStyle name="Comma 4 2 4 2 9 2" xfId="17814"/>
    <cellStyle name="Comma 4 2 4 2 9 20" xfId="17815"/>
    <cellStyle name="Comma 4 2 4 2 9 21" xfId="17816"/>
    <cellStyle name="Comma 4 2 4 2 9 22" xfId="17817"/>
    <cellStyle name="Comma 4 2 4 2 9 3" xfId="17818"/>
    <cellStyle name="Comma 4 2 4 2 9 4" xfId="17819"/>
    <cellStyle name="Comma 4 2 4 2 9 5" xfId="17820"/>
    <cellStyle name="Comma 4 2 4 2 9 6" xfId="17821"/>
    <cellStyle name="Comma 4 2 4 2 9 7" xfId="17822"/>
    <cellStyle name="Comma 4 2 4 2 9 8" xfId="17823"/>
    <cellStyle name="Comma 4 2 4 2 9 9" xfId="17824"/>
    <cellStyle name="Comma 4 2 4 20" xfId="17825"/>
    <cellStyle name="Comma 4 2 4 21" xfId="17826"/>
    <cellStyle name="Comma 4 2 4 22" xfId="17827"/>
    <cellStyle name="Comma 4 2 4 23" xfId="17828"/>
    <cellStyle name="Comma 4 2 4 24" xfId="17829"/>
    <cellStyle name="Comma 4 2 4 25" xfId="17830"/>
    <cellStyle name="Comma 4 2 4 26" xfId="17831"/>
    <cellStyle name="Comma 4 2 4 27" xfId="17832"/>
    <cellStyle name="Comma 4 2 4 28" xfId="17833"/>
    <cellStyle name="Comma 4 2 4 29" xfId="17834"/>
    <cellStyle name="Comma 4 2 4 3" xfId="17835"/>
    <cellStyle name="Comma 4 2 4 30" xfId="17836"/>
    <cellStyle name="Comma 4 2 4 31" xfId="17837"/>
    <cellStyle name="Comma 4 2 4 32" xfId="17838"/>
    <cellStyle name="Comma 4 2 4 33" xfId="17839"/>
    <cellStyle name="Comma 4 2 4 34" xfId="17840"/>
    <cellStyle name="Comma 4 2 4 35" xfId="17841"/>
    <cellStyle name="Comma 4 2 4 36" xfId="17842"/>
    <cellStyle name="Comma 4 2 4 37" xfId="17843"/>
    <cellStyle name="Comma 4 2 4 38" xfId="17844"/>
    <cellStyle name="Comma 4 2 4 39" xfId="17845"/>
    <cellStyle name="Comma 4 2 4 4" xfId="17846"/>
    <cellStyle name="Comma 4 2 4 40" xfId="17847"/>
    <cellStyle name="Comma 4 2 4 5" xfId="17848"/>
    <cellStyle name="Comma 4 2 4 6" xfId="17849"/>
    <cellStyle name="Comma 4 2 4 7" xfId="17850"/>
    <cellStyle name="Comma 4 2 4 8" xfId="17851"/>
    <cellStyle name="Comma 4 2 4 9" xfId="17852"/>
    <cellStyle name="Comma 4 2 40" xfId="17853"/>
    <cellStyle name="Comma 4 2 41" xfId="17854"/>
    <cellStyle name="Comma 4 2 42" xfId="17855"/>
    <cellStyle name="Comma 4 2 43" xfId="17856"/>
    <cellStyle name="Comma 4 2 44" xfId="17857"/>
    <cellStyle name="Comma 4 2 45" xfId="17858"/>
    <cellStyle name="Comma 4 2 46" xfId="17859"/>
    <cellStyle name="Comma 4 2 47" xfId="17860"/>
    <cellStyle name="Comma 4 2 5" xfId="17861"/>
    <cellStyle name="Comma 4 2 5 10" xfId="17862"/>
    <cellStyle name="Comma 4 2 5 10 10" xfId="17863"/>
    <cellStyle name="Comma 4 2 5 10 11" xfId="17864"/>
    <cellStyle name="Comma 4 2 5 10 12" xfId="17865"/>
    <cellStyle name="Comma 4 2 5 10 13" xfId="17866"/>
    <cellStyle name="Comma 4 2 5 10 14" xfId="17867"/>
    <cellStyle name="Comma 4 2 5 10 15" xfId="17868"/>
    <cellStyle name="Comma 4 2 5 10 16" xfId="17869"/>
    <cellStyle name="Comma 4 2 5 10 17" xfId="17870"/>
    <cellStyle name="Comma 4 2 5 10 18" xfId="17871"/>
    <cellStyle name="Comma 4 2 5 10 19" xfId="17872"/>
    <cellStyle name="Comma 4 2 5 10 2" xfId="17873"/>
    <cellStyle name="Comma 4 2 5 10 20" xfId="17874"/>
    <cellStyle name="Comma 4 2 5 10 21" xfId="17875"/>
    <cellStyle name="Comma 4 2 5 10 22" xfId="17876"/>
    <cellStyle name="Comma 4 2 5 10 3" xfId="17877"/>
    <cellStyle name="Comma 4 2 5 10 4" xfId="17878"/>
    <cellStyle name="Comma 4 2 5 10 5" xfId="17879"/>
    <cellStyle name="Comma 4 2 5 10 6" xfId="17880"/>
    <cellStyle name="Comma 4 2 5 10 7" xfId="17881"/>
    <cellStyle name="Comma 4 2 5 10 8" xfId="17882"/>
    <cellStyle name="Comma 4 2 5 10 9" xfId="17883"/>
    <cellStyle name="Comma 4 2 5 11" xfId="17884"/>
    <cellStyle name="Comma 4 2 5 11 10" xfId="17885"/>
    <cellStyle name="Comma 4 2 5 11 11" xfId="17886"/>
    <cellStyle name="Comma 4 2 5 11 12" xfId="17887"/>
    <cellStyle name="Comma 4 2 5 11 13" xfId="17888"/>
    <cellStyle name="Comma 4 2 5 11 14" xfId="17889"/>
    <cellStyle name="Comma 4 2 5 11 15" xfId="17890"/>
    <cellStyle name="Comma 4 2 5 11 16" xfId="17891"/>
    <cellStyle name="Comma 4 2 5 11 17" xfId="17892"/>
    <cellStyle name="Comma 4 2 5 11 18" xfId="17893"/>
    <cellStyle name="Comma 4 2 5 11 19" xfId="17894"/>
    <cellStyle name="Comma 4 2 5 11 2" xfId="17895"/>
    <cellStyle name="Comma 4 2 5 11 20" xfId="17896"/>
    <cellStyle name="Comma 4 2 5 11 21" xfId="17897"/>
    <cellStyle name="Comma 4 2 5 11 22" xfId="17898"/>
    <cellStyle name="Comma 4 2 5 11 3" xfId="17899"/>
    <cellStyle name="Comma 4 2 5 11 4" xfId="17900"/>
    <cellStyle name="Comma 4 2 5 11 5" xfId="17901"/>
    <cellStyle name="Comma 4 2 5 11 6" xfId="17902"/>
    <cellStyle name="Comma 4 2 5 11 7" xfId="17903"/>
    <cellStyle name="Comma 4 2 5 11 8" xfId="17904"/>
    <cellStyle name="Comma 4 2 5 11 9" xfId="17905"/>
    <cellStyle name="Comma 4 2 5 12" xfId="17906"/>
    <cellStyle name="Comma 4 2 5 12 10" xfId="17907"/>
    <cellStyle name="Comma 4 2 5 12 11" xfId="17908"/>
    <cellStyle name="Comma 4 2 5 12 12" xfId="17909"/>
    <cellStyle name="Comma 4 2 5 12 13" xfId="17910"/>
    <cellStyle name="Comma 4 2 5 12 14" xfId="17911"/>
    <cellStyle name="Comma 4 2 5 12 15" xfId="17912"/>
    <cellStyle name="Comma 4 2 5 12 16" xfId="17913"/>
    <cellStyle name="Comma 4 2 5 12 17" xfId="17914"/>
    <cellStyle name="Comma 4 2 5 12 18" xfId="17915"/>
    <cellStyle name="Comma 4 2 5 12 19" xfId="17916"/>
    <cellStyle name="Comma 4 2 5 12 2" xfId="17917"/>
    <cellStyle name="Comma 4 2 5 12 20" xfId="17918"/>
    <cellStyle name="Comma 4 2 5 12 21" xfId="17919"/>
    <cellStyle name="Comma 4 2 5 12 22" xfId="17920"/>
    <cellStyle name="Comma 4 2 5 12 3" xfId="17921"/>
    <cellStyle name="Comma 4 2 5 12 4" xfId="17922"/>
    <cellStyle name="Comma 4 2 5 12 5" xfId="17923"/>
    <cellStyle name="Comma 4 2 5 12 6" xfId="17924"/>
    <cellStyle name="Comma 4 2 5 12 7" xfId="17925"/>
    <cellStyle name="Comma 4 2 5 12 8" xfId="17926"/>
    <cellStyle name="Comma 4 2 5 12 9" xfId="17927"/>
    <cellStyle name="Comma 4 2 5 13" xfId="17928"/>
    <cellStyle name="Comma 4 2 5 14" xfId="17929"/>
    <cellStyle name="Comma 4 2 5 15" xfId="17930"/>
    <cellStyle name="Comma 4 2 5 16" xfId="17931"/>
    <cellStyle name="Comma 4 2 5 17" xfId="17932"/>
    <cellStyle name="Comma 4 2 5 18" xfId="17933"/>
    <cellStyle name="Comma 4 2 5 19" xfId="17934"/>
    <cellStyle name="Comma 4 2 5 2" xfId="17935"/>
    <cellStyle name="Comma 4 2 5 2 10" xfId="17936"/>
    <cellStyle name="Comma 4 2 5 2 11" xfId="17937"/>
    <cellStyle name="Comma 4 2 5 2 12" xfId="17938"/>
    <cellStyle name="Comma 4 2 5 2 13" xfId="17939"/>
    <cellStyle name="Comma 4 2 5 2 14" xfId="17940"/>
    <cellStyle name="Comma 4 2 5 2 15" xfId="17941"/>
    <cellStyle name="Comma 4 2 5 2 16" xfId="17942"/>
    <cellStyle name="Comma 4 2 5 2 17" xfId="17943"/>
    <cellStyle name="Comma 4 2 5 2 18" xfId="17944"/>
    <cellStyle name="Comma 4 2 5 2 19" xfId="17945"/>
    <cellStyle name="Comma 4 2 5 2 2" xfId="17946"/>
    <cellStyle name="Comma 4 2 5 2 20" xfId="17947"/>
    <cellStyle name="Comma 4 2 5 2 21" xfId="17948"/>
    <cellStyle name="Comma 4 2 5 2 22" xfId="17949"/>
    <cellStyle name="Comma 4 2 5 2 3" xfId="17950"/>
    <cellStyle name="Comma 4 2 5 2 4" xfId="17951"/>
    <cellStyle name="Comma 4 2 5 2 5" xfId="17952"/>
    <cellStyle name="Comma 4 2 5 2 6" xfId="17953"/>
    <cellStyle name="Comma 4 2 5 2 7" xfId="17954"/>
    <cellStyle name="Comma 4 2 5 2 8" xfId="17955"/>
    <cellStyle name="Comma 4 2 5 2 9" xfId="17956"/>
    <cellStyle name="Comma 4 2 5 20" xfId="17957"/>
    <cellStyle name="Comma 4 2 5 21" xfId="17958"/>
    <cellStyle name="Comma 4 2 5 22" xfId="17959"/>
    <cellStyle name="Comma 4 2 5 23" xfId="17960"/>
    <cellStyle name="Comma 4 2 5 24" xfId="17961"/>
    <cellStyle name="Comma 4 2 5 25" xfId="17962"/>
    <cellStyle name="Comma 4 2 5 26" xfId="17963"/>
    <cellStyle name="Comma 4 2 5 27" xfId="17964"/>
    <cellStyle name="Comma 4 2 5 28" xfId="17965"/>
    <cellStyle name="Comma 4 2 5 29" xfId="17966"/>
    <cellStyle name="Comma 4 2 5 3" xfId="17967"/>
    <cellStyle name="Comma 4 2 5 3 10" xfId="17968"/>
    <cellStyle name="Comma 4 2 5 3 11" xfId="17969"/>
    <cellStyle name="Comma 4 2 5 3 12" xfId="17970"/>
    <cellStyle name="Comma 4 2 5 3 13" xfId="17971"/>
    <cellStyle name="Comma 4 2 5 3 14" xfId="17972"/>
    <cellStyle name="Comma 4 2 5 3 15" xfId="17973"/>
    <cellStyle name="Comma 4 2 5 3 16" xfId="17974"/>
    <cellStyle name="Comma 4 2 5 3 17" xfId="17975"/>
    <cellStyle name="Comma 4 2 5 3 18" xfId="17976"/>
    <cellStyle name="Comma 4 2 5 3 19" xfId="17977"/>
    <cellStyle name="Comma 4 2 5 3 2" xfId="17978"/>
    <cellStyle name="Comma 4 2 5 3 20" xfId="17979"/>
    <cellStyle name="Comma 4 2 5 3 21" xfId="17980"/>
    <cellStyle name="Comma 4 2 5 3 22" xfId="17981"/>
    <cellStyle name="Comma 4 2 5 3 3" xfId="17982"/>
    <cellStyle name="Comma 4 2 5 3 4" xfId="17983"/>
    <cellStyle name="Comma 4 2 5 3 5" xfId="17984"/>
    <cellStyle name="Comma 4 2 5 3 6" xfId="17985"/>
    <cellStyle name="Comma 4 2 5 3 7" xfId="17986"/>
    <cellStyle name="Comma 4 2 5 3 8" xfId="17987"/>
    <cellStyle name="Comma 4 2 5 3 9" xfId="17988"/>
    <cellStyle name="Comma 4 2 5 30" xfId="17989"/>
    <cellStyle name="Comma 4 2 5 31" xfId="17990"/>
    <cellStyle name="Comma 4 2 5 32" xfId="17991"/>
    <cellStyle name="Comma 4 2 5 33" xfId="17992"/>
    <cellStyle name="Comma 4 2 5 4" xfId="17993"/>
    <cellStyle name="Comma 4 2 5 4 10" xfId="17994"/>
    <cellStyle name="Comma 4 2 5 4 11" xfId="17995"/>
    <cellStyle name="Comma 4 2 5 4 12" xfId="17996"/>
    <cellStyle name="Comma 4 2 5 4 13" xfId="17997"/>
    <cellStyle name="Comma 4 2 5 4 14" xfId="17998"/>
    <cellStyle name="Comma 4 2 5 4 15" xfId="17999"/>
    <cellStyle name="Comma 4 2 5 4 16" xfId="18000"/>
    <cellStyle name="Comma 4 2 5 4 17" xfId="18001"/>
    <cellStyle name="Comma 4 2 5 4 18" xfId="18002"/>
    <cellStyle name="Comma 4 2 5 4 19" xfId="18003"/>
    <cellStyle name="Comma 4 2 5 4 2" xfId="18004"/>
    <cellStyle name="Comma 4 2 5 4 20" xfId="18005"/>
    <cellStyle name="Comma 4 2 5 4 21" xfId="18006"/>
    <cellStyle name="Comma 4 2 5 4 22" xfId="18007"/>
    <cellStyle name="Comma 4 2 5 4 3" xfId="18008"/>
    <cellStyle name="Comma 4 2 5 4 4" xfId="18009"/>
    <cellStyle name="Comma 4 2 5 4 5" xfId="18010"/>
    <cellStyle name="Comma 4 2 5 4 6" xfId="18011"/>
    <cellStyle name="Comma 4 2 5 4 7" xfId="18012"/>
    <cellStyle name="Comma 4 2 5 4 8" xfId="18013"/>
    <cellStyle name="Comma 4 2 5 4 9" xfId="18014"/>
    <cellStyle name="Comma 4 2 5 5" xfId="18015"/>
    <cellStyle name="Comma 4 2 5 5 10" xfId="18016"/>
    <cellStyle name="Comma 4 2 5 5 11" xfId="18017"/>
    <cellStyle name="Comma 4 2 5 5 12" xfId="18018"/>
    <cellStyle name="Comma 4 2 5 5 13" xfId="18019"/>
    <cellStyle name="Comma 4 2 5 5 14" xfId="18020"/>
    <cellStyle name="Comma 4 2 5 5 15" xfId="18021"/>
    <cellStyle name="Comma 4 2 5 5 16" xfId="18022"/>
    <cellStyle name="Comma 4 2 5 5 17" xfId="18023"/>
    <cellStyle name="Comma 4 2 5 5 18" xfId="18024"/>
    <cellStyle name="Comma 4 2 5 5 19" xfId="18025"/>
    <cellStyle name="Comma 4 2 5 5 2" xfId="18026"/>
    <cellStyle name="Comma 4 2 5 5 20" xfId="18027"/>
    <cellStyle name="Comma 4 2 5 5 21" xfId="18028"/>
    <cellStyle name="Comma 4 2 5 5 22" xfId="18029"/>
    <cellStyle name="Comma 4 2 5 5 3" xfId="18030"/>
    <cellStyle name="Comma 4 2 5 5 4" xfId="18031"/>
    <cellStyle name="Comma 4 2 5 5 5" xfId="18032"/>
    <cellStyle name="Comma 4 2 5 5 6" xfId="18033"/>
    <cellStyle name="Comma 4 2 5 5 7" xfId="18034"/>
    <cellStyle name="Comma 4 2 5 5 8" xfId="18035"/>
    <cellStyle name="Comma 4 2 5 5 9" xfId="18036"/>
    <cellStyle name="Comma 4 2 5 6" xfId="18037"/>
    <cellStyle name="Comma 4 2 5 6 10" xfId="18038"/>
    <cellStyle name="Comma 4 2 5 6 11" xfId="18039"/>
    <cellStyle name="Comma 4 2 5 6 12" xfId="18040"/>
    <cellStyle name="Comma 4 2 5 6 13" xfId="18041"/>
    <cellStyle name="Comma 4 2 5 6 14" xfId="18042"/>
    <cellStyle name="Comma 4 2 5 6 15" xfId="18043"/>
    <cellStyle name="Comma 4 2 5 6 16" xfId="18044"/>
    <cellStyle name="Comma 4 2 5 6 17" xfId="18045"/>
    <cellStyle name="Comma 4 2 5 6 18" xfId="18046"/>
    <cellStyle name="Comma 4 2 5 6 19" xfId="18047"/>
    <cellStyle name="Comma 4 2 5 6 2" xfId="18048"/>
    <cellStyle name="Comma 4 2 5 6 20" xfId="18049"/>
    <cellStyle name="Comma 4 2 5 6 21" xfId="18050"/>
    <cellStyle name="Comma 4 2 5 6 22" xfId="18051"/>
    <cellStyle name="Comma 4 2 5 6 3" xfId="18052"/>
    <cellStyle name="Comma 4 2 5 6 4" xfId="18053"/>
    <cellStyle name="Comma 4 2 5 6 5" xfId="18054"/>
    <cellStyle name="Comma 4 2 5 6 6" xfId="18055"/>
    <cellStyle name="Comma 4 2 5 6 7" xfId="18056"/>
    <cellStyle name="Comma 4 2 5 6 8" xfId="18057"/>
    <cellStyle name="Comma 4 2 5 6 9" xfId="18058"/>
    <cellStyle name="Comma 4 2 5 7" xfId="18059"/>
    <cellStyle name="Comma 4 2 5 7 10" xfId="18060"/>
    <cellStyle name="Comma 4 2 5 7 11" xfId="18061"/>
    <cellStyle name="Comma 4 2 5 7 12" xfId="18062"/>
    <cellStyle name="Comma 4 2 5 7 13" xfId="18063"/>
    <cellStyle name="Comma 4 2 5 7 14" xfId="18064"/>
    <cellStyle name="Comma 4 2 5 7 15" xfId="18065"/>
    <cellStyle name="Comma 4 2 5 7 16" xfId="18066"/>
    <cellStyle name="Comma 4 2 5 7 17" xfId="18067"/>
    <cellStyle name="Comma 4 2 5 7 18" xfId="18068"/>
    <cellStyle name="Comma 4 2 5 7 19" xfId="18069"/>
    <cellStyle name="Comma 4 2 5 7 2" xfId="18070"/>
    <cellStyle name="Comma 4 2 5 7 20" xfId="18071"/>
    <cellStyle name="Comma 4 2 5 7 21" xfId="18072"/>
    <cellStyle name="Comma 4 2 5 7 22" xfId="18073"/>
    <cellStyle name="Comma 4 2 5 7 3" xfId="18074"/>
    <cellStyle name="Comma 4 2 5 7 4" xfId="18075"/>
    <cellStyle name="Comma 4 2 5 7 5" xfId="18076"/>
    <cellStyle name="Comma 4 2 5 7 6" xfId="18077"/>
    <cellStyle name="Comma 4 2 5 7 7" xfId="18078"/>
    <cellStyle name="Comma 4 2 5 7 8" xfId="18079"/>
    <cellStyle name="Comma 4 2 5 7 9" xfId="18080"/>
    <cellStyle name="Comma 4 2 5 8" xfId="18081"/>
    <cellStyle name="Comma 4 2 5 8 10" xfId="18082"/>
    <cellStyle name="Comma 4 2 5 8 11" xfId="18083"/>
    <cellStyle name="Comma 4 2 5 8 12" xfId="18084"/>
    <cellStyle name="Comma 4 2 5 8 13" xfId="18085"/>
    <cellStyle name="Comma 4 2 5 8 14" xfId="18086"/>
    <cellStyle name="Comma 4 2 5 8 15" xfId="18087"/>
    <cellStyle name="Comma 4 2 5 8 16" xfId="18088"/>
    <cellStyle name="Comma 4 2 5 8 17" xfId="18089"/>
    <cellStyle name="Comma 4 2 5 8 18" xfId="18090"/>
    <cellStyle name="Comma 4 2 5 8 19" xfId="18091"/>
    <cellStyle name="Comma 4 2 5 8 2" xfId="18092"/>
    <cellStyle name="Comma 4 2 5 8 20" xfId="18093"/>
    <cellStyle name="Comma 4 2 5 8 21" xfId="18094"/>
    <cellStyle name="Comma 4 2 5 8 22" xfId="18095"/>
    <cellStyle name="Comma 4 2 5 8 3" xfId="18096"/>
    <cellStyle name="Comma 4 2 5 8 4" xfId="18097"/>
    <cellStyle name="Comma 4 2 5 8 5" xfId="18098"/>
    <cellStyle name="Comma 4 2 5 8 6" xfId="18099"/>
    <cellStyle name="Comma 4 2 5 8 7" xfId="18100"/>
    <cellStyle name="Comma 4 2 5 8 8" xfId="18101"/>
    <cellStyle name="Comma 4 2 5 8 9" xfId="18102"/>
    <cellStyle name="Comma 4 2 5 9" xfId="18103"/>
    <cellStyle name="Comma 4 2 5 9 10" xfId="18104"/>
    <cellStyle name="Comma 4 2 5 9 11" xfId="18105"/>
    <cellStyle name="Comma 4 2 5 9 12" xfId="18106"/>
    <cellStyle name="Comma 4 2 5 9 13" xfId="18107"/>
    <cellStyle name="Comma 4 2 5 9 14" xfId="18108"/>
    <cellStyle name="Comma 4 2 5 9 15" xfId="18109"/>
    <cellStyle name="Comma 4 2 5 9 16" xfId="18110"/>
    <cellStyle name="Comma 4 2 5 9 17" xfId="18111"/>
    <cellStyle name="Comma 4 2 5 9 18" xfId="18112"/>
    <cellStyle name="Comma 4 2 5 9 19" xfId="18113"/>
    <cellStyle name="Comma 4 2 5 9 2" xfId="18114"/>
    <cellStyle name="Comma 4 2 5 9 20" xfId="18115"/>
    <cellStyle name="Comma 4 2 5 9 21" xfId="18116"/>
    <cellStyle name="Comma 4 2 5 9 22" xfId="18117"/>
    <cellStyle name="Comma 4 2 5 9 3" xfId="18118"/>
    <cellStyle name="Comma 4 2 5 9 4" xfId="18119"/>
    <cellStyle name="Comma 4 2 5 9 5" xfId="18120"/>
    <cellStyle name="Comma 4 2 5 9 6" xfId="18121"/>
    <cellStyle name="Comma 4 2 5 9 7" xfId="18122"/>
    <cellStyle name="Comma 4 2 5 9 8" xfId="18123"/>
    <cellStyle name="Comma 4 2 5 9 9" xfId="18124"/>
    <cellStyle name="Comma 4 2 6" xfId="18125"/>
    <cellStyle name="Comma 4 2 6 10" xfId="18126"/>
    <cellStyle name="Comma 4 2 6 10 10" xfId="18127"/>
    <cellStyle name="Comma 4 2 6 10 11" xfId="18128"/>
    <cellStyle name="Comma 4 2 6 10 12" xfId="18129"/>
    <cellStyle name="Comma 4 2 6 10 13" xfId="18130"/>
    <cellStyle name="Comma 4 2 6 10 14" xfId="18131"/>
    <cellStyle name="Comma 4 2 6 10 15" xfId="18132"/>
    <cellStyle name="Comma 4 2 6 10 16" xfId="18133"/>
    <cellStyle name="Comma 4 2 6 10 17" xfId="18134"/>
    <cellStyle name="Comma 4 2 6 10 18" xfId="18135"/>
    <cellStyle name="Comma 4 2 6 10 19" xfId="18136"/>
    <cellStyle name="Comma 4 2 6 10 2" xfId="18137"/>
    <cellStyle name="Comma 4 2 6 10 20" xfId="18138"/>
    <cellStyle name="Comma 4 2 6 10 21" xfId="18139"/>
    <cellStyle name="Comma 4 2 6 10 22" xfId="18140"/>
    <cellStyle name="Comma 4 2 6 10 3" xfId="18141"/>
    <cellStyle name="Comma 4 2 6 10 4" xfId="18142"/>
    <cellStyle name="Comma 4 2 6 10 5" xfId="18143"/>
    <cellStyle name="Comma 4 2 6 10 6" xfId="18144"/>
    <cellStyle name="Comma 4 2 6 10 7" xfId="18145"/>
    <cellStyle name="Comma 4 2 6 10 8" xfId="18146"/>
    <cellStyle name="Comma 4 2 6 10 9" xfId="18147"/>
    <cellStyle name="Comma 4 2 6 11" xfId="18148"/>
    <cellStyle name="Comma 4 2 6 11 10" xfId="18149"/>
    <cellStyle name="Comma 4 2 6 11 11" xfId="18150"/>
    <cellStyle name="Comma 4 2 6 11 12" xfId="18151"/>
    <cellStyle name="Comma 4 2 6 11 13" xfId="18152"/>
    <cellStyle name="Comma 4 2 6 11 14" xfId="18153"/>
    <cellStyle name="Comma 4 2 6 11 15" xfId="18154"/>
    <cellStyle name="Comma 4 2 6 11 16" xfId="18155"/>
    <cellStyle name="Comma 4 2 6 11 17" xfId="18156"/>
    <cellStyle name="Comma 4 2 6 11 18" xfId="18157"/>
    <cellStyle name="Comma 4 2 6 11 19" xfId="18158"/>
    <cellStyle name="Comma 4 2 6 11 2" xfId="18159"/>
    <cellStyle name="Comma 4 2 6 11 20" xfId="18160"/>
    <cellStyle name="Comma 4 2 6 11 21" xfId="18161"/>
    <cellStyle name="Comma 4 2 6 11 22" xfId="18162"/>
    <cellStyle name="Comma 4 2 6 11 3" xfId="18163"/>
    <cellStyle name="Comma 4 2 6 11 4" xfId="18164"/>
    <cellStyle name="Comma 4 2 6 11 5" xfId="18165"/>
    <cellStyle name="Comma 4 2 6 11 6" xfId="18166"/>
    <cellStyle name="Comma 4 2 6 11 7" xfId="18167"/>
    <cellStyle name="Comma 4 2 6 11 8" xfId="18168"/>
    <cellStyle name="Comma 4 2 6 11 9" xfId="18169"/>
    <cellStyle name="Comma 4 2 6 12" xfId="18170"/>
    <cellStyle name="Comma 4 2 6 12 10" xfId="18171"/>
    <cellStyle name="Comma 4 2 6 12 11" xfId="18172"/>
    <cellStyle name="Comma 4 2 6 12 12" xfId="18173"/>
    <cellStyle name="Comma 4 2 6 12 13" xfId="18174"/>
    <cellStyle name="Comma 4 2 6 12 14" xfId="18175"/>
    <cellStyle name="Comma 4 2 6 12 15" xfId="18176"/>
    <cellStyle name="Comma 4 2 6 12 16" xfId="18177"/>
    <cellStyle name="Comma 4 2 6 12 17" xfId="18178"/>
    <cellStyle name="Comma 4 2 6 12 18" xfId="18179"/>
    <cellStyle name="Comma 4 2 6 12 19" xfId="18180"/>
    <cellStyle name="Comma 4 2 6 12 2" xfId="18181"/>
    <cellStyle name="Comma 4 2 6 12 20" xfId="18182"/>
    <cellStyle name="Comma 4 2 6 12 21" xfId="18183"/>
    <cellStyle name="Comma 4 2 6 12 22" xfId="18184"/>
    <cellStyle name="Comma 4 2 6 12 3" xfId="18185"/>
    <cellStyle name="Comma 4 2 6 12 4" xfId="18186"/>
    <cellStyle name="Comma 4 2 6 12 5" xfId="18187"/>
    <cellStyle name="Comma 4 2 6 12 6" xfId="18188"/>
    <cellStyle name="Comma 4 2 6 12 7" xfId="18189"/>
    <cellStyle name="Comma 4 2 6 12 8" xfId="18190"/>
    <cellStyle name="Comma 4 2 6 12 9" xfId="18191"/>
    <cellStyle name="Comma 4 2 6 13" xfId="18192"/>
    <cellStyle name="Comma 4 2 6 14" xfId="18193"/>
    <cellStyle name="Comma 4 2 6 15" xfId="18194"/>
    <cellStyle name="Comma 4 2 6 16" xfId="18195"/>
    <cellStyle name="Comma 4 2 6 17" xfId="18196"/>
    <cellStyle name="Comma 4 2 6 18" xfId="18197"/>
    <cellStyle name="Comma 4 2 6 19" xfId="18198"/>
    <cellStyle name="Comma 4 2 6 2" xfId="18199"/>
    <cellStyle name="Comma 4 2 6 2 10" xfId="18200"/>
    <cellStyle name="Comma 4 2 6 2 11" xfId="18201"/>
    <cellStyle name="Comma 4 2 6 2 12" xfId="18202"/>
    <cellStyle name="Comma 4 2 6 2 13" xfId="18203"/>
    <cellStyle name="Comma 4 2 6 2 14" xfId="18204"/>
    <cellStyle name="Comma 4 2 6 2 15" xfId="18205"/>
    <cellStyle name="Comma 4 2 6 2 16" xfId="18206"/>
    <cellStyle name="Comma 4 2 6 2 17" xfId="18207"/>
    <cellStyle name="Comma 4 2 6 2 18" xfId="18208"/>
    <cellStyle name="Comma 4 2 6 2 19" xfId="18209"/>
    <cellStyle name="Comma 4 2 6 2 2" xfId="18210"/>
    <cellStyle name="Comma 4 2 6 2 20" xfId="18211"/>
    <cellStyle name="Comma 4 2 6 2 21" xfId="18212"/>
    <cellStyle name="Comma 4 2 6 2 22" xfId="18213"/>
    <cellStyle name="Comma 4 2 6 2 3" xfId="18214"/>
    <cellStyle name="Comma 4 2 6 2 4" xfId="18215"/>
    <cellStyle name="Comma 4 2 6 2 5" xfId="18216"/>
    <cellStyle name="Comma 4 2 6 2 6" xfId="18217"/>
    <cellStyle name="Comma 4 2 6 2 7" xfId="18218"/>
    <cellStyle name="Comma 4 2 6 2 8" xfId="18219"/>
    <cellStyle name="Comma 4 2 6 2 9" xfId="18220"/>
    <cellStyle name="Comma 4 2 6 20" xfId="18221"/>
    <cellStyle name="Comma 4 2 6 21" xfId="18222"/>
    <cellStyle name="Comma 4 2 6 22" xfId="18223"/>
    <cellStyle name="Comma 4 2 6 23" xfId="18224"/>
    <cellStyle name="Comma 4 2 6 24" xfId="18225"/>
    <cellStyle name="Comma 4 2 6 25" xfId="18226"/>
    <cellStyle name="Comma 4 2 6 26" xfId="18227"/>
    <cellStyle name="Comma 4 2 6 27" xfId="18228"/>
    <cellStyle name="Comma 4 2 6 28" xfId="18229"/>
    <cellStyle name="Comma 4 2 6 29" xfId="18230"/>
    <cellStyle name="Comma 4 2 6 3" xfId="18231"/>
    <cellStyle name="Comma 4 2 6 3 10" xfId="18232"/>
    <cellStyle name="Comma 4 2 6 3 11" xfId="18233"/>
    <cellStyle name="Comma 4 2 6 3 12" xfId="18234"/>
    <cellStyle name="Comma 4 2 6 3 13" xfId="18235"/>
    <cellStyle name="Comma 4 2 6 3 14" xfId="18236"/>
    <cellStyle name="Comma 4 2 6 3 15" xfId="18237"/>
    <cellStyle name="Comma 4 2 6 3 16" xfId="18238"/>
    <cellStyle name="Comma 4 2 6 3 17" xfId="18239"/>
    <cellStyle name="Comma 4 2 6 3 18" xfId="18240"/>
    <cellStyle name="Comma 4 2 6 3 19" xfId="18241"/>
    <cellStyle name="Comma 4 2 6 3 2" xfId="18242"/>
    <cellStyle name="Comma 4 2 6 3 20" xfId="18243"/>
    <cellStyle name="Comma 4 2 6 3 21" xfId="18244"/>
    <cellStyle name="Comma 4 2 6 3 22" xfId="18245"/>
    <cellStyle name="Comma 4 2 6 3 3" xfId="18246"/>
    <cellStyle name="Comma 4 2 6 3 4" xfId="18247"/>
    <cellStyle name="Comma 4 2 6 3 5" xfId="18248"/>
    <cellStyle name="Comma 4 2 6 3 6" xfId="18249"/>
    <cellStyle name="Comma 4 2 6 3 7" xfId="18250"/>
    <cellStyle name="Comma 4 2 6 3 8" xfId="18251"/>
    <cellStyle name="Comma 4 2 6 3 9" xfId="18252"/>
    <cellStyle name="Comma 4 2 6 30" xfId="18253"/>
    <cellStyle name="Comma 4 2 6 31" xfId="18254"/>
    <cellStyle name="Comma 4 2 6 32" xfId="18255"/>
    <cellStyle name="Comma 4 2 6 33" xfId="18256"/>
    <cellStyle name="Comma 4 2 6 4" xfId="18257"/>
    <cellStyle name="Comma 4 2 6 4 10" xfId="18258"/>
    <cellStyle name="Comma 4 2 6 4 11" xfId="18259"/>
    <cellStyle name="Comma 4 2 6 4 12" xfId="18260"/>
    <cellStyle name="Comma 4 2 6 4 13" xfId="18261"/>
    <cellStyle name="Comma 4 2 6 4 14" xfId="18262"/>
    <cellStyle name="Comma 4 2 6 4 15" xfId="18263"/>
    <cellStyle name="Comma 4 2 6 4 16" xfId="18264"/>
    <cellStyle name="Comma 4 2 6 4 17" xfId="18265"/>
    <cellStyle name="Comma 4 2 6 4 18" xfId="18266"/>
    <cellStyle name="Comma 4 2 6 4 19" xfId="18267"/>
    <cellStyle name="Comma 4 2 6 4 2" xfId="18268"/>
    <cellStyle name="Comma 4 2 6 4 20" xfId="18269"/>
    <cellStyle name="Comma 4 2 6 4 21" xfId="18270"/>
    <cellStyle name="Comma 4 2 6 4 22" xfId="18271"/>
    <cellStyle name="Comma 4 2 6 4 3" xfId="18272"/>
    <cellStyle name="Comma 4 2 6 4 4" xfId="18273"/>
    <cellStyle name="Comma 4 2 6 4 5" xfId="18274"/>
    <cellStyle name="Comma 4 2 6 4 6" xfId="18275"/>
    <cellStyle name="Comma 4 2 6 4 7" xfId="18276"/>
    <cellStyle name="Comma 4 2 6 4 8" xfId="18277"/>
    <cellStyle name="Comma 4 2 6 4 9" xfId="18278"/>
    <cellStyle name="Comma 4 2 6 5" xfId="18279"/>
    <cellStyle name="Comma 4 2 6 5 10" xfId="18280"/>
    <cellStyle name="Comma 4 2 6 5 11" xfId="18281"/>
    <cellStyle name="Comma 4 2 6 5 12" xfId="18282"/>
    <cellStyle name="Comma 4 2 6 5 13" xfId="18283"/>
    <cellStyle name="Comma 4 2 6 5 14" xfId="18284"/>
    <cellStyle name="Comma 4 2 6 5 15" xfId="18285"/>
    <cellStyle name="Comma 4 2 6 5 16" xfId="18286"/>
    <cellStyle name="Comma 4 2 6 5 17" xfId="18287"/>
    <cellStyle name="Comma 4 2 6 5 18" xfId="18288"/>
    <cellStyle name="Comma 4 2 6 5 19" xfId="18289"/>
    <cellStyle name="Comma 4 2 6 5 2" xfId="18290"/>
    <cellStyle name="Comma 4 2 6 5 20" xfId="18291"/>
    <cellStyle name="Comma 4 2 6 5 21" xfId="18292"/>
    <cellStyle name="Comma 4 2 6 5 22" xfId="18293"/>
    <cellStyle name="Comma 4 2 6 5 3" xfId="18294"/>
    <cellStyle name="Comma 4 2 6 5 4" xfId="18295"/>
    <cellStyle name="Comma 4 2 6 5 5" xfId="18296"/>
    <cellStyle name="Comma 4 2 6 5 6" xfId="18297"/>
    <cellStyle name="Comma 4 2 6 5 7" xfId="18298"/>
    <cellStyle name="Comma 4 2 6 5 8" xfId="18299"/>
    <cellStyle name="Comma 4 2 6 5 9" xfId="18300"/>
    <cellStyle name="Comma 4 2 6 6" xfId="18301"/>
    <cellStyle name="Comma 4 2 6 6 10" xfId="18302"/>
    <cellStyle name="Comma 4 2 6 6 11" xfId="18303"/>
    <cellStyle name="Comma 4 2 6 6 12" xfId="18304"/>
    <cellStyle name="Comma 4 2 6 6 13" xfId="18305"/>
    <cellStyle name="Comma 4 2 6 6 14" xfId="18306"/>
    <cellStyle name="Comma 4 2 6 6 15" xfId="18307"/>
    <cellStyle name="Comma 4 2 6 6 16" xfId="18308"/>
    <cellStyle name="Comma 4 2 6 6 17" xfId="18309"/>
    <cellStyle name="Comma 4 2 6 6 18" xfId="18310"/>
    <cellStyle name="Comma 4 2 6 6 19" xfId="18311"/>
    <cellStyle name="Comma 4 2 6 6 2" xfId="18312"/>
    <cellStyle name="Comma 4 2 6 6 20" xfId="18313"/>
    <cellStyle name="Comma 4 2 6 6 21" xfId="18314"/>
    <cellStyle name="Comma 4 2 6 6 22" xfId="18315"/>
    <cellStyle name="Comma 4 2 6 6 3" xfId="18316"/>
    <cellStyle name="Comma 4 2 6 6 4" xfId="18317"/>
    <cellStyle name="Comma 4 2 6 6 5" xfId="18318"/>
    <cellStyle name="Comma 4 2 6 6 6" xfId="18319"/>
    <cellStyle name="Comma 4 2 6 6 7" xfId="18320"/>
    <cellStyle name="Comma 4 2 6 6 8" xfId="18321"/>
    <cellStyle name="Comma 4 2 6 6 9" xfId="18322"/>
    <cellStyle name="Comma 4 2 6 7" xfId="18323"/>
    <cellStyle name="Comma 4 2 6 7 10" xfId="18324"/>
    <cellStyle name="Comma 4 2 6 7 11" xfId="18325"/>
    <cellStyle name="Comma 4 2 6 7 12" xfId="18326"/>
    <cellStyle name="Comma 4 2 6 7 13" xfId="18327"/>
    <cellStyle name="Comma 4 2 6 7 14" xfId="18328"/>
    <cellStyle name="Comma 4 2 6 7 15" xfId="18329"/>
    <cellStyle name="Comma 4 2 6 7 16" xfId="18330"/>
    <cellStyle name="Comma 4 2 6 7 17" xfId="18331"/>
    <cellStyle name="Comma 4 2 6 7 18" xfId="18332"/>
    <cellStyle name="Comma 4 2 6 7 19" xfId="18333"/>
    <cellStyle name="Comma 4 2 6 7 2" xfId="18334"/>
    <cellStyle name="Comma 4 2 6 7 20" xfId="18335"/>
    <cellStyle name="Comma 4 2 6 7 21" xfId="18336"/>
    <cellStyle name="Comma 4 2 6 7 22" xfId="18337"/>
    <cellStyle name="Comma 4 2 6 7 3" xfId="18338"/>
    <cellStyle name="Comma 4 2 6 7 4" xfId="18339"/>
    <cellStyle name="Comma 4 2 6 7 5" xfId="18340"/>
    <cellStyle name="Comma 4 2 6 7 6" xfId="18341"/>
    <cellStyle name="Comma 4 2 6 7 7" xfId="18342"/>
    <cellStyle name="Comma 4 2 6 7 8" xfId="18343"/>
    <cellStyle name="Comma 4 2 6 7 9" xfId="18344"/>
    <cellStyle name="Comma 4 2 6 8" xfId="18345"/>
    <cellStyle name="Comma 4 2 6 8 10" xfId="18346"/>
    <cellStyle name="Comma 4 2 6 8 11" xfId="18347"/>
    <cellStyle name="Comma 4 2 6 8 12" xfId="18348"/>
    <cellStyle name="Comma 4 2 6 8 13" xfId="18349"/>
    <cellStyle name="Comma 4 2 6 8 14" xfId="18350"/>
    <cellStyle name="Comma 4 2 6 8 15" xfId="18351"/>
    <cellStyle name="Comma 4 2 6 8 16" xfId="18352"/>
    <cellStyle name="Comma 4 2 6 8 17" xfId="18353"/>
    <cellStyle name="Comma 4 2 6 8 18" xfId="18354"/>
    <cellStyle name="Comma 4 2 6 8 19" xfId="18355"/>
    <cellStyle name="Comma 4 2 6 8 2" xfId="18356"/>
    <cellStyle name="Comma 4 2 6 8 20" xfId="18357"/>
    <cellStyle name="Comma 4 2 6 8 21" xfId="18358"/>
    <cellStyle name="Comma 4 2 6 8 22" xfId="18359"/>
    <cellStyle name="Comma 4 2 6 8 3" xfId="18360"/>
    <cellStyle name="Comma 4 2 6 8 4" xfId="18361"/>
    <cellStyle name="Comma 4 2 6 8 5" xfId="18362"/>
    <cellStyle name="Comma 4 2 6 8 6" xfId="18363"/>
    <cellStyle name="Comma 4 2 6 8 7" xfId="18364"/>
    <cellStyle name="Comma 4 2 6 8 8" xfId="18365"/>
    <cellStyle name="Comma 4 2 6 8 9" xfId="18366"/>
    <cellStyle name="Comma 4 2 6 9" xfId="18367"/>
    <cellStyle name="Comma 4 2 6 9 10" xfId="18368"/>
    <cellStyle name="Comma 4 2 6 9 11" xfId="18369"/>
    <cellStyle name="Comma 4 2 6 9 12" xfId="18370"/>
    <cellStyle name="Comma 4 2 6 9 13" xfId="18371"/>
    <cellStyle name="Comma 4 2 6 9 14" xfId="18372"/>
    <cellStyle name="Comma 4 2 6 9 15" xfId="18373"/>
    <cellStyle name="Comma 4 2 6 9 16" xfId="18374"/>
    <cellStyle name="Comma 4 2 6 9 17" xfId="18375"/>
    <cellStyle name="Comma 4 2 6 9 18" xfId="18376"/>
    <cellStyle name="Comma 4 2 6 9 19" xfId="18377"/>
    <cellStyle name="Comma 4 2 6 9 2" xfId="18378"/>
    <cellStyle name="Comma 4 2 6 9 20" xfId="18379"/>
    <cellStyle name="Comma 4 2 6 9 21" xfId="18380"/>
    <cellStyle name="Comma 4 2 6 9 22" xfId="18381"/>
    <cellStyle name="Comma 4 2 6 9 3" xfId="18382"/>
    <cellStyle name="Comma 4 2 6 9 4" xfId="18383"/>
    <cellStyle name="Comma 4 2 6 9 5" xfId="18384"/>
    <cellStyle name="Comma 4 2 6 9 6" xfId="18385"/>
    <cellStyle name="Comma 4 2 6 9 7" xfId="18386"/>
    <cellStyle name="Comma 4 2 6 9 8" xfId="18387"/>
    <cellStyle name="Comma 4 2 6 9 9" xfId="18388"/>
    <cellStyle name="Comma 4 2 7" xfId="18389"/>
    <cellStyle name="Comma 4 2 7 10" xfId="18390"/>
    <cellStyle name="Comma 4 2 7 10 10" xfId="18391"/>
    <cellStyle name="Comma 4 2 7 10 11" xfId="18392"/>
    <cellStyle name="Comma 4 2 7 10 12" xfId="18393"/>
    <cellStyle name="Comma 4 2 7 10 13" xfId="18394"/>
    <cellStyle name="Comma 4 2 7 10 14" xfId="18395"/>
    <cellStyle name="Comma 4 2 7 10 15" xfId="18396"/>
    <cellStyle name="Comma 4 2 7 10 16" xfId="18397"/>
    <cellStyle name="Comma 4 2 7 10 17" xfId="18398"/>
    <cellStyle name="Comma 4 2 7 10 18" xfId="18399"/>
    <cellStyle name="Comma 4 2 7 10 19" xfId="18400"/>
    <cellStyle name="Comma 4 2 7 10 2" xfId="18401"/>
    <cellStyle name="Comma 4 2 7 10 20" xfId="18402"/>
    <cellStyle name="Comma 4 2 7 10 21" xfId="18403"/>
    <cellStyle name="Comma 4 2 7 10 22" xfId="18404"/>
    <cellStyle name="Comma 4 2 7 10 3" xfId="18405"/>
    <cellStyle name="Comma 4 2 7 10 4" xfId="18406"/>
    <cellStyle name="Comma 4 2 7 10 5" xfId="18407"/>
    <cellStyle name="Comma 4 2 7 10 6" xfId="18408"/>
    <cellStyle name="Comma 4 2 7 10 7" xfId="18409"/>
    <cellStyle name="Comma 4 2 7 10 8" xfId="18410"/>
    <cellStyle name="Comma 4 2 7 10 9" xfId="18411"/>
    <cellStyle name="Comma 4 2 7 11" xfId="18412"/>
    <cellStyle name="Comma 4 2 7 11 10" xfId="18413"/>
    <cellStyle name="Comma 4 2 7 11 11" xfId="18414"/>
    <cellStyle name="Comma 4 2 7 11 12" xfId="18415"/>
    <cellStyle name="Comma 4 2 7 11 13" xfId="18416"/>
    <cellStyle name="Comma 4 2 7 11 14" xfId="18417"/>
    <cellStyle name="Comma 4 2 7 11 15" xfId="18418"/>
    <cellStyle name="Comma 4 2 7 11 16" xfId="18419"/>
    <cellStyle name="Comma 4 2 7 11 17" xfId="18420"/>
    <cellStyle name="Comma 4 2 7 11 18" xfId="18421"/>
    <cellStyle name="Comma 4 2 7 11 19" xfId="18422"/>
    <cellStyle name="Comma 4 2 7 11 2" xfId="18423"/>
    <cellStyle name="Comma 4 2 7 11 20" xfId="18424"/>
    <cellStyle name="Comma 4 2 7 11 21" xfId="18425"/>
    <cellStyle name="Comma 4 2 7 11 22" xfId="18426"/>
    <cellStyle name="Comma 4 2 7 11 3" xfId="18427"/>
    <cellStyle name="Comma 4 2 7 11 4" xfId="18428"/>
    <cellStyle name="Comma 4 2 7 11 5" xfId="18429"/>
    <cellStyle name="Comma 4 2 7 11 6" xfId="18430"/>
    <cellStyle name="Comma 4 2 7 11 7" xfId="18431"/>
    <cellStyle name="Comma 4 2 7 11 8" xfId="18432"/>
    <cellStyle name="Comma 4 2 7 11 9" xfId="18433"/>
    <cellStyle name="Comma 4 2 7 12" xfId="18434"/>
    <cellStyle name="Comma 4 2 7 12 10" xfId="18435"/>
    <cellStyle name="Comma 4 2 7 12 11" xfId="18436"/>
    <cellStyle name="Comma 4 2 7 12 12" xfId="18437"/>
    <cellStyle name="Comma 4 2 7 12 13" xfId="18438"/>
    <cellStyle name="Comma 4 2 7 12 14" xfId="18439"/>
    <cellStyle name="Comma 4 2 7 12 15" xfId="18440"/>
    <cellStyle name="Comma 4 2 7 12 16" xfId="18441"/>
    <cellStyle name="Comma 4 2 7 12 17" xfId="18442"/>
    <cellStyle name="Comma 4 2 7 12 18" xfId="18443"/>
    <cellStyle name="Comma 4 2 7 12 19" xfId="18444"/>
    <cellStyle name="Comma 4 2 7 12 2" xfId="18445"/>
    <cellStyle name="Comma 4 2 7 12 20" xfId="18446"/>
    <cellStyle name="Comma 4 2 7 12 21" xfId="18447"/>
    <cellStyle name="Comma 4 2 7 12 22" xfId="18448"/>
    <cellStyle name="Comma 4 2 7 12 3" xfId="18449"/>
    <cellStyle name="Comma 4 2 7 12 4" xfId="18450"/>
    <cellStyle name="Comma 4 2 7 12 5" xfId="18451"/>
    <cellStyle name="Comma 4 2 7 12 6" xfId="18452"/>
    <cellStyle name="Comma 4 2 7 12 7" xfId="18453"/>
    <cellStyle name="Comma 4 2 7 12 8" xfId="18454"/>
    <cellStyle name="Comma 4 2 7 12 9" xfId="18455"/>
    <cellStyle name="Comma 4 2 7 13" xfId="18456"/>
    <cellStyle name="Comma 4 2 7 14" xfId="18457"/>
    <cellStyle name="Comma 4 2 7 15" xfId="18458"/>
    <cellStyle name="Comma 4 2 7 16" xfId="18459"/>
    <cellStyle name="Comma 4 2 7 17" xfId="18460"/>
    <cellStyle name="Comma 4 2 7 18" xfId="18461"/>
    <cellStyle name="Comma 4 2 7 19" xfId="18462"/>
    <cellStyle name="Comma 4 2 7 2" xfId="18463"/>
    <cellStyle name="Comma 4 2 7 2 10" xfId="18464"/>
    <cellStyle name="Comma 4 2 7 2 11" xfId="18465"/>
    <cellStyle name="Comma 4 2 7 2 12" xfId="18466"/>
    <cellStyle name="Comma 4 2 7 2 13" xfId="18467"/>
    <cellStyle name="Comma 4 2 7 2 14" xfId="18468"/>
    <cellStyle name="Comma 4 2 7 2 15" xfId="18469"/>
    <cellStyle name="Comma 4 2 7 2 16" xfId="18470"/>
    <cellStyle name="Comma 4 2 7 2 17" xfId="18471"/>
    <cellStyle name="Comma 4 2 7 2 18" xfId="18472"/>
    <cellStyle name="Comma 4 2 7 2 19" xfId="18473"/>
    <cellStyle name="Comma 4 2 7 2 2" xfId="18474"/>
    <cellStyle name="Comma 4 2 7 2 20" xfId="18475"/>
    <cellStyle name="Comma 4 2 7 2 21" xfId="18476"/>
    <cellStyle name="Comma 4 2 7 2 22" xfId="18477"/>
    <cellStyle name="Comma 4 2 7 2 3" xfId="18478"/>
    <cellStyle name="Comma 4 2 7 2 4" xfId="18479"/>
    <cellStyle name="Comma 4 2 7 2 5" xfId="18480"/>
    <cellStyle name="Comma 4 2 7 2 6" xfId="18481"/>
    <cellStyle name="Comma 4 2 7 2 7" xfId="18482"/>
    <cellStyle name="Comma 4 2 7 2 8" xfId="18483"/>
    <cellStyle name="Comma 4 2 7 2 9" xfId="18484"/>
    <cellStyle name="Comma 4 2 7 20" xfId="18485"/>
    <cellStyle name="Comma 4 2 7 21" xfId="18486"/>
    <cellStyle name="Comma 4 2 7 22" xfId="18487"/>
    <cellStyle name="Comma 4 2 7 23" xfId="18488"/>
    <cellStyle name="Comma 4 2 7 24" xfId="18489"/>
    <cellStyle name="Comma 4 2 7 25" xfId="18490"/>
    <cellStyle name="Comma 4 2 7 26" xfId="18491"/>
    <cellStyle name="Comma 4 2 7 27" xfId="18492"/>
    <cellStyle name="Comma 4 2 7 28" xfId="18493"/>
    <cellStyle name="Comma 4 2 7 29" xfId="18494"/>
    <cellStyle name="Comma 4 2 7 3" xfId="18495"/>
    <cellStyle name="Comma 4 2 7 3 10" xfId="18496"/>
    <cellStyle name="Comma 4 2 7 3 11" xfId="18497"/>
    <cellStyle name="Comma 4 2 7 3 12" xfId="18498"/>
    <cellStyle name="Comma 4 2 7 3 13" xfId="18499"/>
    <cellStyle name="Comma 4 2 7 3 14" xfId="18500"/>
    <cellStyle name="Comma 4 2 7 3 15" xfId="18501"/>
    <cellStyle name="Comma 4 2 7 3 16" xfId="18502"/>
    <cellStyle name="Comma 4 2 7 3 17" xfId="18503"/>
    <cellStyle name="Comma 4 2 7 3 18" xfId="18504"/>
    <cellStyle name="Comma 4 2 7 3 19" xfId="18505"/>
    <cellStyle name="Comma 4 2 7 3 2" xfId="18506"/>
    <cellStyle name="Comma 4 2 7 3 20" xfId="18507"/>
    <cellStyle name="Comma 4 2 7 3 21" xfId="18508"/>
    <cellStyle name="Comma 4 2 7 3 22" xfId="18509"/>
    <cellStyle name="Comma 4 2 7 3 3" xfId="18510"/>
    <cellStyle name="Comma 4 2 7 3 4" xfId="18511"/>
    <cellStyle name="Comma 4 2 7 3 5" xfId="18512"/>
    <cellStyle name="Comma 4 2 7 3 6" xfId="18513"/>
    <cellStyle name="Comma 4 2 7 3 7" xfId="18514"/>
    <cellStyle name="Comma 4 2 7 3 8" xfId="18515"/>
    <cellStyle name="Comma 4 2 7 3 9" xfId="18516"/>
    <cellStyle name="Comma 4 2 7 30" xfId="18517"/>
    <cellStyle name="Comma 4 2 7 31" xfId="18518"/>
    <cellStyle name="Comma 4 2 7 32" xfId="18519"/>
    <cellStyle name="Comma 4 2 7 33" xfId="18520"/>
    <cellStyle name="Comma 4 2 7 4" xfId="18521"/>
    <cellStyle name="Comma 4 2 7 4 10" xfId="18522"/>
    <cellStyle name="Comma 4 2 7 4 11" xfId="18523"/>
    <cellStyle name="Comma 4 2 7 4 12" xfId="18524"/>
    <cellStyle name="Comma 4 2 7 4 13" xfId="18525"/>
    <cellStyle name="Comma 4 2 7 4 14" xfId="18526"/>
    <cellStyle name="Comma 4 2 7 4 15" xfId="18527"/>
    <cellStyle name="Comma 4 2 7 4 16" xfId="18528"/>
    <cellStyle name="Comma 4 2 7 4 17" xfId="18529"/>
    <cellStyle name="Comma 4 2 7 4 18" xfId="18530"/>
    <cellStyle name="Comma 4 2 7 4 19" xfId="18531"/>
    <cellStyle name="Comma 4 2 7 4 2" xfId="18532"/>
    <cellStyle name="Comma 4 2 7 4 20" xfId="18533"/>
    <cellStyle name="Comma 4 2 7 4 21" xfId="18534"/>
    <cellStyle name="Comma 4 2 7 4 22" xfId="18535"/>
    <cellStyle name="Comma 4 2 7 4 3" xfId="18536"/>
    <cellStyle name="Comma 4 2 7 4 4" xfId="18537"/>
    <cellStyle name="Comma 4 2 7 4 5" xfId="18538"/>
    <cellStyle name="Comma 4 2 7 4 6" xfId="18539"/>
    <cellStyle name="Comma 4 2 7 4 7" xfId="18540"/>
    <cellStyle name="Comma 4 2 7 4 8" xfId="18541"/>
    <cellStyle name="Comma 4 2 7 4 9" xfId="18542"/>
    <cellStyle name="Comma 4 2 7 5" xfId="18543"/>
    <cellStyle name="Comma 4 2 7 5 10" xfId="18544"/>
    <cellStyle name="Comma 4 2 7 5 11" xfId="18545"/>
    <cellStyle name="Comma 4 2 7 5 12" xfId="18546"/>
    <cellStyle name="Comma 4 2 7 5 13" xfId="18547"/>
    <cellStyle name="Comma 4 2 7 5 14" xfId="18548"/>
    <cellStyle name="Comma 4 2 7 5 15" xfId="18549"/>
    <cellStyle name="Comma 4 2 7 5 16" xfId="18550"/>
    <cellStyle name="Comma 4 2 7 5 17" xfId="18551"/>
    <cellStyle name="Comma 4 2 7 5 18" xfId="18552"/>
    <cellStyle name="Comma 4 2 7 5 19" xfId="18553"/>
    <cellStyle name="Comma 4 2 7 5 2" xfId="18554"/>
    <cellStyle name="Comma 4 2 7 5 20" xfId="18555"/>
    <cellStyle name="Comma 4 2 7 5 21" xfId="18556"/>
    <cellStyle name="Comma 4 2 7 5 22" xfId="18557"/>
    <cellStyle name="Comma 4 2 7 5 3" xfId="18558"/>
    <cellStyle name="Comma 4 2 7 5 4" xfId="18559"/>
    <cellStyle name="Comma 4 2 7 5 5" xfId="18560"/>
    <cellStyle name="Comma 4 2 7 5 6" xfId="18561"/>
    <cellStyle name="Comma 4 2 7 5 7" xfId="18562"/>
    <cellStyle name="Comma 4 2 7 5 8" xfId="18563"/>
    <cellStyle name="Comma 4 2 7 5 9" xfId="18564"/>
    <cellStyle name="Comma 4 2 7 6" xfId="18565"/>
    <cellStyle name="Comma 4 2 7 6 10" xfId="18566"/>
    <cellStyle name="Comma 4 2 7 6 11" xfId="18567"/>
    <cellStyle name="Comma 4 2 7 6 12" xfId="18568"/>
    <cellStyle name="Comma 4 2 7 6 13" xfId="18569"/>
    <cellStyle name="Comma 4 2 7 6 14" xfId="18570"/>
    <cellStyle name="Comma 4 2 7 6 15" xfId="18571"/>
    <cellStyle name="Comma 4 2 7 6 16" xfId="18572"/>
    <cellStyle name="Comma 4 2 7 6 17" xfId="18573"/>
    <cellStyle name="Comma 4 2 7 6 18" xfId="18574"/>
    <cellStyle name="Comma 4 2 7 6 19" xfId="18575"/>
    <cellStyle name="Comma 4 2 7 6 2" xfId="18576"/>
    <cellStyle name="Comma 4 2 7 6 20" xfId="18577"/>
    <cellStyle name="Comma 4 2 7 6 21" xfId="18578"/>
    <cellStyle name="Comma 4 2 7 6 22" xfId="18579"/>
    <cellStyle name="Comma 4 2 7 6 3" xfId="18580"/>
    <cellStyle name="Comma 4 2 7 6 4" xfId="18581"/>
    <cellStyle name="Comma 4 2 7 6 5" xfId="18582"/>
    <cellStyle name="Comma 4 2 7 6 6" xfId="18583"/>
    <cellStyle name="Comma 4 2 7 6 7" xfId="18584"/>
    <cellStyle name="Comma 4 2 7 6 8" xfId="18585"/>
    <cellStyle name="Comma 4 2 7 6 9" xfId="18586"/>
    <cellStyle name="Comma 4 2 7 7" xfId="18587"/>
    <cellStyle name="Comma 4 2 7 7 10" xfId="18588"/>
    <cellStyle name="Comma 4 2 7 7 11" xfId="18589"/>
    <cellStyle name="Comma 4 2 7 7 12" xfId="18590"/>
    <cellStyle name="Comma 4 2 7 7 13" xfId="18591"/>
    <cellStyle name="Comma 4 2 7 7 14" xfId="18592"/>
    <cellStyle name="Comma 4 2 7 7 15" xfId="18593"/>
    <cellStyle name="Comma 4 2 7 7 16" xfId="18594"/>
    <cellStyle name="Comma 4 2 7 7 17" xfId="18595"/>
    <cellStyle name="Comma 4 2 7 7 18" xfId="18596"/>
    <cellStyle name="Comma 4 2 7 7 19" xfId="18597"/>
    <cellStyle name="Comma 4 2 7 7 2" xfId="18598"/>
    <cellStyle name="Comma 4 2 7 7 20" xfId="18599"/>
    <cellStyle name="Comma 4 2 7 7 21" xfId="18600"/>
    <cellStyle name="Comma 4 2 7 7 22" xfId="18601"/>
    <cellStyle name="Comma 4 2 7 7 3" xfId="18602"/>
    <cellStyle name="Comma 4 2 7 7 4" xfId="18603"/>
    <cellStyle name="Comma 4 2 7 7 5" xfId="18604"/>
    <cellStyle name="Comma 4 2 7 7 6" xfId="18605"/>
    <cellStyle name="Comma 4 2 7 7 7" xfId="18606"/>
    <cellStyle name="Comma 4 2 7 7 8" xfId="18607"/>
    <cellStyle name="Comma 4 2 7 7 9" xfId="18608"/>
    <cellStyle name="Comma 4 2 7 8" xfId="18609"/>
    <cellStyle name="Comma 4 2 7 8 10" xfId="18610"/>
    <cellStyle name="Comma 4 2 7 8 11" xfId="18611"/>
    <cellStyle name="Comma 4 2 7 8 12" xfId="18612"/>
    <cellStyle name="Comma 4 2 7 8 13" xfId="18613"/>
    <cellStyle name="Comma 4 2 7 8 14" xfId="18614"/>
    <cellStyle name="Comma 4 2 7 8 15" xfId="18615"/>
    <cellStyle name="Comma 4 2 7 8 16" xfId="18616"/>
    <cellStyle name="Comma 4 2 7 8 17" xfId="18617"/>
    <cellStyle name="Comma 4 2 7 8 18" xfId="18618"/>
    <cellStyle name="Comma 4 2 7 8 19" xfId="18619"/>
    <cellStyle name="Comma 4 2 7 8 2" xfId="18620"/>
    <cellStyle name="Comma 4 2 7 8 20" xfId="18621"/>
    <cellStyle name="Comma 4 2 7 8 21" xfId="18622"/>
    <cellStyle name="Comma 4 2 7 8 22" xfId="18623"/>
    <cellStyle name="Comma 4 2 7 8 3" xfId="18624"/>
    <cellStyle name="Comma 4 2 7 8 4" xfId="18625"/>
    <cellStyle name="Comma 4 2 7 8 5" xfId="18626"/>
    <cellStyle name="Comma 4 2 7 8 6" xfId="18627"/>
    <cellStyle name="Comma 4 2 7 8 7" xfId="18628"/>
    <cellStyle name="Comma 4 2 7 8 8" xfId="18629"/>
    <cellStyle name="Comma 4 2 7 8 9" xfId="18630"/>
    <cellStyle name="Comma 4 2 7 9" xfId="18631"/>
    <cellStyle name="Comma 4 2 7 9 10" xfId="18632"/>
    <cellStyle name="Comma 4 2 7 9 11" xfId="18633"/>
    <cellStyle name="Comma 4 2 7 9 12" xfId="18634"/>
    <cellStyle name="Comma 4 2 7 9 13" xfId="18635"/>
    <cellStyle name="Comma 4 2 7 9 14" xfId="18636"/>
    <cellStyle name="Comma 4 2 7 9 15" xfId="18637"/>
    <cellStyle name="Comma 4 2 7 9 16" xfId="18638"/>
    <cellStyle name="Comma 4 2 7 9 17" xfId="18639"/>
    <cellStyle name="Comma 4 2 7 9 18" xfId="18640"/>
    <cellStyle name="Comma 4 2 7 9 19" xfId="18641"/>
    <cellStyle name="Comma 4 2 7 9 2" xfId="18642"/>
    <cellStyle name="Comma 4 2 7 9 20" xfId="18643"/>
    <cellStyle name="Comma 4 2 7 9 21" xfId="18644"/>
    <cellStyle name="Comma 4 2 7 9 22" xfId="18645"/>
    <cellStyle name="Comma 4 2 7 9 3" xfId="18646"/>
    <cellStyle name="Comma 4 2 7 9 4" xfId="18647"/>
    <cellStyle name="Comma 4 2 7 9 5" xfId="18648"/>
    <cellStyle name="Comma 4 2 7 9 6" xfId="18649"/>
    <cellStyle name="Comma 4 2 7 9 7" xfId="18650"/>
    <cellStyle name="Comma 4 2 7 9 8" xfId="18651"/>
    <cellStyle name="Comma 4 2 7 9 9" xfId="18652"/>
    <cellStyle name="Comma 4 2 8" xfId="18653"/>
    <cellStyle name="Comma 4 2 9" xfId="18654"/>
    <cellStyle name="Comma 4 20" xfId="18655"/>
    <cellStyle name="Comma 4 21" xfId="18656"/>
    <cellStyle name="Comma 4 22" xfId="18657"/>
    <cellStyle name="Comma 4 23" xfId="18658"/>
    <cellStyle name="Comma 4 24" xfId="18659"/>
    <cellStyle name="Comma 4 25" xfId="18660"/>
    <cellStyle name="Comma 4 26" xfId="18661"/>
    <cellStyle name="Comma 4 27" xfId="18662"/>
    <cellStyle name="Comma 4 28" xfId="18663"/>
    <cellStyle name="Comma 4 29" xfId="18664"/>
    <cellStyle name="Comma 4 3" xfId="108"/>
    <cellStyle name="Comma 4 30" xfId="18665"/>
    <cellStyle name="Comma 4 31" xfId="18666"/>
    <cellStyle name="Comma 4 32" xfId="18667"/>
    <cellStyle name="Comma 4 33" xfId="18668"/>
    <cellStyle name="Comma 4 34" xfId="18669"/>
    <cellStyle name="Comma 4 35" xfId="18670"/>
    <cellStyle name="Comma 4 36" xfId="18671"/>
    <cellStyle name="Comma 4 37" xfId="18672"/>
    <cellStyle name="Comma 4 38" xfId="18673"/>
    <cellStyle name="Comma 4 39" xfId="18674"/>
    <cellStyle name="Comma 4 4" xfId="109"/>
    <cellStyle name="Comma 4 4 2" xfId="209"/>
    <cellStyle name="Comma 4 4 3" xfId="210"/>
    <cellStyle name="Comma 4 4 4" xfId="403"/>
    <cellStyle name="Comma 4 40" xfId="18675"/>
    <cellStyle name="Comma 4 41" xfId="18676"/>
    <cellStyle name="Comma 4 42" xfId="18677"/>
    <cellStyle name="Comma 4 43" xfId="18678"/>
    <cellStyle name="Comma 4 44" xfId="18679"/>
    <cellStyle name="Comma 4 45" xfId="18680"/>
    <cellStyle name="Comma 4 46" xfId="18681"/>
    <cellStyle name="Comma 4 47" xfId="18682"/>
    <cellStyle name="Comma 4 48" xfId="18683"/>
    <cellStyle name="Comma 4 49" xfId="18684"/>
    <cellStyle name="Comma 4 5" xfId="211"/>
    <cellStyle name="Comma 4 50" xfId="18685"/>
    <cellStyle name="Comma 4 51" xfId="18686"/>
    <cellStyle name="Comma 4 6" xfId="258"/>
    <cellStyle name="Comma 4 6 10" xfId="18687"/>
    <cellStyle name="Comma 4 6 11" xfId="18688"/>
    <cellStyle name="Comma 4 6 12" xfId="18689"/>
    <cellStyle name="Comma 4 6 13" xfId="18690"/>
    <cellStyle name="Comma 4 6 14" xfId="18691"/>
    <cellStyle name="Comma 4 6 14 10" xfId="18692"/>
    <cellStyle name="Comma 4 6 14 11" xfId="18693"/>
    <cellStyle name="Comma 4 6 14 12" xfId="18694"/>
    <cellStyle name="Comma 4 6 14 13" xfId="18695"/>
    <cellStyle name="Comma 4 6 14 14" xfId="18696"/>
    <cellStyle name="Comma 4 6 14 15" xfId="18697"/>
    <cellStyle name="Comma 4 6 14 16" xfId="18698"/>
    <cellStyle name="Comma 4 6 14 17" xfId="18699"/>
    <cellStyle name="Comma 4 6 14 18" xfId="18700"/>
    <cellStyle name="Comma 4 6 14 19" xfId="18701"/>
    <cellStyle name="Comma 4 6 14 2" xfId="18702"/>
    <cellStyle name="Comma 4 6 14 20" xfId="18703"/>
    <cellStyle name="Comma 4 6 14 21" xfId="18704"/>
    <cellStyle name="Comma 4 6 14 22" xfId="18705"/>
    <cellStyle name="Comma 4 6 14 3" xfId="18706"/>
    <cellStyle name="Comma 4 6 14 4" xfId="18707"/>
    <cellStyle name="Comma 4 6 14 5" xfId="18708"/>
    <cellStyle name="Comma 4 6 14 6" xfId="18709"/>
    <cellStyle name="Comma 4 6 14 7" xfId="18710"/>
    <cellStyle name="Comma 4 6 14 8" xfId="18711"/>
    <cellStyle name="Comma 4 6 14 9" xfId="18712"/>
    <cellStyle name="Comma 4 6 15" xfId="18713"/>
    <cellStyle name="Comma 4 6 15 10" xfId="18714"/>
    <cellStyle name="Comma 4 6 15 11" xfId="18715"/>
    <cellStyle name="Comma 4 6 15 12" xfId="18716"/>
    <cellStyle name="Comma 4 6 15 13" xfId="18717"/>
    <cellStyle name="Comma 4 6 15 14" xfId="18718"/>
    <cellStyle name="Comma 4 6 15 15" xfId="18719"/>
    <cellStyle name="Comma 4 6 15 16" xfId="18720"/>
    <cellStyle name="Comma 4 6 15 17" xfId="18721"/>
    <cellStyle name="Comma 4 6 15 18" xfId="18722"/>
    <cellStyle name="Comma 4 6 15 19" xfId="18723"/>
    <cellStyle name="Comma 4 6 15 2" xfId="18724"/>
    <cellStyle name="Comma 4 6 15 20" xfId="18725"/>
    <cellStyle name="Comma 4 6 15 21" xfId="18726"/>
    <cellStyle name="Comma 4 6 15 22" xfId="18727"/>
    <cellStyle name="Comma 4 6 15 3" xfId="18728"/>
    <cellStyle name="Comma 4 6 15 4" xfId="18729"/>
    <cellStyle name="Comma 4 6 15 5" xfId="18730"/>
    <cellStyle name="Comma 4 6 15 6" xfId="18731"/>
    <cellStyle name="Comma 4 6 15 7" xfId="18732"/>
    <cellStyle name="Comma 4 6 15 8" xfId="18733"/>
    <cellStyle name="Comma 4 6 15 9" xfId="18734"/>
    <cellStyle name="Comma 4 6 16" xfId="18735"/>
    <cellStyle name="Comma 4 6 16 10" xfId="18736"/>
    <cellStyle name="Comma 4 6 16 11" xfId="18737"/>
    <cellStyle name="Comma 4 6 16 12" xfId="18738"/>
    <cellStyle name="Comma 4 6 16 13" xfId="18739"/>
    <cellStyle name="Comma 4 6 16 14" xfId="18740"/>
    <cellStyle name="Comma 4 6 16 15" xfId="18741"/>
    <cellStyle name="Comma 4 6 16 16" xfId="18742"/>
    <cellStyle name="Comma 4 6 16 17" xfId="18743"/>
    <cellStyle name="Comma 4 6 16 18" xfId="18744"/>
    <cellStyle name="Comma 4 6 16 19" xfId="18745"/>
    <cellStyle name="Comma 4 6 16 2" xfId="18746"/>
    <cellStyle name="Comma 4 6 16 20" xfId="18747"/>
    <cellStyle name="Comma 4 6 16 21" xfId="18748"/>
    <cellStyle name="Comma 4 6 16 22" xfId="18749"/>
    <cellStyle name="Comma 4 6 16 3" xfId="18750"/>
    <cellStyle name="Comma 4 6 16 4" xfId="18751"/>
    <cellStyle name="Comma 4 6 16 5" xfId="18752"/>
    <cellStyle name="Comma 4 6 16 6" xfId="18753"/>
    <cellStyle name="Comma 4 6 16 7" xfId="18754"/>
    <cellStyle name="Comma 4 6 16 8" xfId="18755"/>
    <cellStyle name="Comma 4 6 16 9" xfId="18756"/>
    <cellStyle name="Comma 4 6 17" xfId="18757"/>
    <cellStyle name="Comma 4 6 17 10" xfId="18758"/>
    <cellStyle name="Comma 4 6 17 11" xfId="18759"/>
    <cellStyle name="Comma 4 6 17 12" xfId="18760"/>
    <cellStyle name="Comma 4 6 17 13" xfId="18761"/>
    <cellStyle name="Comma 4 6 17 14" xfId="18762"/>
    <cellStyle name="Comma 4 6 17 15" xfId="18763"/>
    <cellStyle name="Comma 4 6 17 16" xfId="18764"/>
    <cellStyle name="Comma 4 6 17 17" xfId="18765"/>
    <cellStyle name="Comma 4 6 17 18" xfId="18766"/>
    <cellStyle name="Comma 4 6 17 19" xfId="18767"/>
    <cellStyle name="Comma 4 6 17 2" xfId="18768"/>
    <cellStyle name="Comma 4 6 17 20" xfId="18769"/>
    <cellStyle name="Comma 4 6 17 21" xfId="18770"/>
    <cellStyle name="Comma 4 6 17 22" xfId="18771"/>
    <cellStyle name="Comma 4 6 17 3" xfId="18772"/>
    <cellStyle name="Comma 4 6 17 4" xfId="18773"/>
    <cellStyle name="Comma 4 6 17 5" xfId="18774"/>
    <cellStyle name="Comma 4 6 17 6" xfId="18775"/>
    <cellStyle name="Comma 4 6 17 7" xfId="18776"/>
    <cellStyle name="Comma 4 6 17 8" xfId="18777"/>
    <cellStyle name="Comma 4 6 17 9" xfId="18778"/>
    <cellStyle name="Comma 4 6 18" xfId="18779"/>
    <cellStyle name="Comma 4 6 18 10" xfId="18780"/>
    <cellStyle name="Comma 4 6 18 11" xfId="18781"/>
    <cellStyle name="Comma 4 6 18 12" xfId="18782"/>
    <cellStyle name="Comma 4 6 18 13" xfId="18783"/>
    <cellStyle name="Comma 4 6 18 14" xfId="18784"/>
    <cellStyle name="Comma 4 6 18 15" xfId="18785"/>
    <cellStyle name="Comma 4 6 18 16" xfId="18786"/>
    <cellStyle name="Comma 4 6 18 17" xfId="18787"/>
    <cellStyle name="Comma 4 6 18 18" xfId="18788"/>
    <cellStyle name="Comma 4 6 18 19" xfId="18789"/>
    <cellStyle name="Comma 4 6 18 2" xfId="18790"/>
    <cellStyle name="Comma 4 6 18 20" xfId="18791"/>
    <cellStyle name="Comma 4 6 18 21" xfId="18792"/>
    <cellStyle name="Comma 4 6 18 22" xfId="18793"/>
    <cellStyle name="Comma 4 6 18 3" xfId="18794"/>
    <cellStyle name="Comma 4 6 18 4" xfId="18795"/>
    <cellStyle name="Comma 4 6 18 5" xfId="18796"/>
    <cellStyle name="Comma 4 6 18 6" xfId="18797"/>
    <cellStyle name="Comma 4 6 18 7" xfId="18798"/>
    <cellStyle name="Comma 4 6 18 8" xfId="18799"/>
    <cellStyle name="Comma 4 6 18 9" xfId="18800"/>
    <cellStyle name="Comma 4 6 19" xfId="18801"/>
    <cellStyle name="Comma 4 6 19 10" xfId="18802"/>
    <cellStyle name="Comma 4 6 19 11" xfId="18803"/>
    <cellStyle name="Comma 4 6 19 12" xfId="18804"/>
    <cellStyle name="Comma 4 6 19 13" xfId="18805"/>
    <cellStyle name="Comma 4 6 19 14" xfId="18806"/>
    <cellStyle name="Comma 4 6 19 15" xfId="18807"/>
    <cellStyle name="Comma 4 6 19 16" xfId="18808"/>
    <cellStyle name="Comma 4 6 19 17" xfId="18809"/>
    <cellStyle name="Comma 4 6 19 18" xfId="18810"/>
    <cellStyle name="Comma 4 6 19 19" xfId="18811"/>
    <cellStyle name="Comma 4 6 19 2" xfId="18812"/>
    <cellStyle name="Comma 4 6 19 20" xfId="18813"/>
    <cellStyle name="Comma 4 6 19 21" xfId="18814"/>
    <cellStyle name="Comma 4 6 19 22" xfId="18815"/>
    <cellStyle name="Comma 4 6 19 3" xfId="18816"/>
    <cellStyle name="Comma 4 6 19 4" xfId="18817"/>
    <cellStyle name="Comma 4 6 19 5" xfId="18818"/>
    <cellStyle name="Comma 4 6 19 6" xfId="18819"/>
    <cellStyle name="Comma 4 6 19 7" xfId="18820"/>
    <cellStyle name="Comma 4 6 19 8" xfId="18821"/>
    <cellStyle name="Comma 4 6 19 9" xfId="18822"/>
    <cellStyle name="Comma 4 6 2" xfId="18823"/>
    <cellStyle name="Comma 4 6 2 10" xfId="18824"/>
    <cellStyle name="Comma 4 6 2 11" xfId="18825"/>
    <cellStyle name="Comma 4 6 2 12" xfId="18826"/>
    <cellStyle name="Comma 4 6 2 13" xfId="18827"/>
    <cellStyle name="Comma 4 6 2 14" xfId="18828"/>
    <cellStyle name="Comma 4 6 2 15" xfId="18829"/>
    <cellStyle name="Comma 4 6 2 16" xfId="18830"/>
    <cellStyle name="Comma 4 6 2 17" xfId="18831"/>
    <cellStyle name="Comma 4 6 2 18" xfId="18832"/>
    <cellStyle name="Comma 4 6 2 19" xfId="18833"/>
    <cellStyle name="Comma 4 6 2 2" xfId="18834"/>
    <cellStyle name="Comma 4 6 2 2 10" xfId="18835"/>
    <cellStyle name="Comma 4 6 2 2 10 10" xfId="18836"/>
    <cellStyle name="Comma 4 6 2 2 10 11" xfId="18837"/>
    <cellStyle name="Comma 4 6 2 2 10 12" xfId="18838"/>
    <cellStyle name="Comma 4 6 2 2 10 13" xfId="18839"/>
    <cellStyle name="Comma 4 6 2 2 10 14" xfId="18840"/>
    <cellStyle name="Comma 4 6 2 2 10 15" xfId="18841"/>
    <cellStyle name="Comma 4 6 2 2 10 16" xfId="18842"/>
    <cellStyle name="Comma 4 6 2 2 10 17" xfId="18843"/>
    <cellStyle name="Comma 4 6 2 2 10 18" xfId="18844"/>
    <cellStyle name="Comma 4 6 2 2 10 19" xfId="18845"/>
    <cellStyle name="Comma 4 6 2 2 10 2" xfId="18846"/>
    <cellStyle name="Comma 4 6 2 2 10 20" xfId="18847"/>
    <cellStyle name="Comma 4 6 2 2 10 21" xfId="18848"/>
    <cellStyle name="Comma 4 6 2 2 10 22" xfId="18849"/>
    <cellStyle name="Comma 4 6 2 2 10 3" xfId="18850"/>
    <cellStyle name="Comma 4 6 2 2 10 4" xfId="18851"/>
    <cellStyle name="Comma 4 6 2 2 10 5" xfId="18852"/>
    <cellStyle name="Comma 4 6 2 2 10 6" xfId="18853"/>
    <cellStyle name="Comma 4 6 2 2 10 7" xfId="18854"/>
    <cellStyle name="Comma 4 6 2 2 10 8" xfId="18855"/>
    <cellStyle name="Comma 4 6 2 2 10 9" xfId="18856"/>
    <cellStyle name="Comma 4 6 2 2 11" xfId="18857"/>
    <cellStyle name="Comma 4 6 2 2 11 10" xfId="18858"/>
    <cellStyle name="Comma 4 6 2 2 11 11" xfId="18859"/>
    <cellStyle name="Comma 4 6 2 2 11 12" xfId="18860"/>
    <cellStyle name="Comma 4 6 2 2 11 13" xfId="18861"/>
    <cellStyle name="Comma 4 6 2 2 11 14" xfId="18862"/>
    <cellStyle name="Comma 4 6 2 2 11 15" xfId="18863"/>
    <cellStyle name="Comma 4 6 2 2 11 16" xfId="18864"/>
    <cellStyle name="Comma 4 6 2 2 11 17" xfId="18865"/>
    <cellStyle name="Comma 4 6 2 2 11 18" xfId="18866"/>
    <cellStyle name="Comma 4 6 2 2 11 19" xfId="18867"/>
    <cellStyle name="Comma 4 6 2 2 11 2" xfId="18868"/>
    <cellStyle name="Comma 4 6 2 2 11 20" xfId="18869"/>
    <cellStyle name="Comma 4 6 2 2 11 21" xfId="18870"/>
    <cellStyle name="Comma 4 6 2 2 11 22" xfId="18871"/>
    <cellStyle name="Comma 4 6 2 2 11 3" xfId="18872"/>
    <cellStyle name="Comma 4 6 2 2 11 4" xfId="18873"/>
    <cellStyle name="Comma 4 6 2 2 11 5" xfId="18874"/>
    <cellStyle name="Comma 4 6 2 2 11 6" xfId="18875"/>
    <cellStyle name="Comma 4 6 2 2 11 7" xfId="18876"/>
    <cellStyle name="Comma 4 6 2 2 11 8" xfId="18877"/>
    <cellStyle name="Comma 4 6 2 2 11 9" xfId="18878"/>
    <cellStyle name="Comma 4 6 2 2 12" xfId="18879"/>
    <cellStyle name="Comma 4 6 2 2 12 10" xfId="18880"/>
    <cellStyle name="Comma 4 6 2 2 12 11" xfId="18881"/>
    <cellStyle name="Comma 4 6 2 2 12 12" xfId="18882"/>
    <cellStyle name="Comma 4 6 2 2 12 13" xfId="18883"/>
    <cellStyle name="Comma 4 6 2 2 12 14" xfId="18884"/>
    <cellStyle name="Comma 4 6 2 2 12 15" xfId="18885"/>
    <cellStyle name="Comma 4 6 2 2 12 16" xfId="18886"/>
    <cellStyle name="Comma 4 6 2 2 12 17" xfId="18887"/>
    <cellStyle name="Comma 4 6 2 2 12 18" xfId="18888"/>
    <cellStyle name="Comma 4 6 2 2 12 19" xfId="18889"/>
    <cellStyle name="Comma 4 6 2 2 12 2" xfId="18890"/>
    <cellStyle name="Comma 4 6 2 2 12 20" xfId="18891"/>
    <cellStyle name="Comma 4 6 2 2 12 21" xfId="18892"/>
    <cellStyle name="Comma 4 6 2 2 12 22" xfId="18893"/>
    <cellStyle name="Comma 4 6 2 2 12 3" xfId="18894"/>
    <cellStyle name="Comma 4 6 2 2 12 4" xfId="18895"/>
    <cellStyle name="Comma 4 6 2 2 12 5" xfId="18896"/>
    <cellStyle name="Comma 4 6 2 2 12 6" xfId="18897"/>
    <cellStyle name="Comma 4 6 2 2 12 7" xfId="18898"/>
    <cellStyle name="Comma 4 6 2 2 12 8" xfId="18899"/>
    <cellStyle name="Comma 4 6 2 2 12 9" xfId="18900"/>
    <cellStyle name="Comma 4 6 2 2 13" xfId="18901"/>
    <cellStyle name="Comma 4 6 2 2 13 10" xfId="18902"/>
    <cellStyle name="Comma 4 6 2 2 13 11" xfId="18903"/>
    <cellStyle name="Comma 4 6 2 2 13 12" xfId="18904"/>
    <cellStyle name="Comma 4 6 2 2 13 13" xfId="18905"/>
    <cellStyle name="Comma 4 6 2 2 13 14" xfId="18906"/>
    <cellStyle name="Comma 4 6 2 2 13 15" xfId="18907"/>
    <cellStyle name="Comma 4 6 2 2 13 16" xfId="18908"/>
    <cellStyle name="Comma 4 6 2 2 13 17" xfId="18909"/>
    <cellStyle name="Comma 4 6 2 2 13 18" xfId="18910"/>
    <cellStyle name="Comma 4 6 2 2 13 19" xfId="18911"/>
    <cellStyle name="Comma 4 6 2 2 13 2" xfId="18912"/>
    <cellStyle name="Comma 4 6 2 2 13 20" xfId="18913"/>
    <cellStyle name="Comma 4 6 2 2 13 21" xfId="18914"/>
    <cellStyle name="Comma 4 6 2 2 13 22" xfId="18915"/>
    <cellStyle name="Comma 4 6 2 2 13 3" xfId="18916"/>
    <cellStyle name="Comma 4 6 2 2 13 4" xfId="18917"/>
    <cellStyle name="Comma 4 6 2 2 13 5" xfId="18918"/>
    <cellStyle name="Comma 4 6 2 2 13 6" xfId="18919"/>
    <cellStyle name="Comma 4 6 2 2 13 7" xfId="18920"/>
    <cellStyle name="Comma 4 6 2 2 13 8" xfId="18921"/>
    <cellStyle name="Comma 4 6 2 2 13 9" xfId="18922"/>
    <cellStyle name="Comma 4 6 2 2 14" xfId="18923"/>
    <cellStyle name="Comma 4 6 2 2 14 10" xfId="18924"/>
    <cellStyle name="Comma 4 6 2 2 14 11" xfId="18925"/>
    <cellStyle name="Comma 4 6 2 2 14 12" xfId="18926"/>
    <cellStyle name="Comma 4 6 2 2 14 13" xfId="18927"/>
    <cellStyle name="Comma 4 6 2 2 14 14" xfId="18928"/>
    <cellStyle name="Comma 4 6 2 2 14 15" xfId="18929"/>
    <cellStyle name="Comma 4 6 2 2 14 16" xfId="18930"/>
    <cellStyle name="Comma 4 6 2 2 14 17" xfId="18931"/>
    <cellStyle name="Comma 4 6 2 2 14 18" xfId="18932"/>
    <cellStyle name="Comma 4 6 2 2 14 19" xfId="18933"/>
    <cellStyle name="Comma 4 6 2 2 14 2" xfId="18934"/>
    <cellStyle name="Comma 4 6 2 2 14 20" xfId="18935"/>
    <cellStyle name="Comma 4 6 2 2 14 21" xfId="18936"/>
    <cellStyle name="Comma 4 6 2 2 14 22" xfId="18937"/>
    <cellStyle name="Comma 4 6 2 2 14 3" xfId="18938"/>
    <cellStyle name="Comma 4 6 2 2 14 4" xfId="18939"/>
    <cellStyle name="Comma 4 6 2 2 14 5" xfId="18940"/>
    <cellStyle name="Comma 4 6 2 2 14 6" xfId="18941"/>
    <cellStyle name="Comma 4 6 2 2 14 7" xfId="18942"/>
    <cellStyle name="Comma 4 6 2 2 14 8" xfId="18943"/>
    <cellStyle name="Comma 4 6 2 2 14 9" xfId="18944"/>
    <cellStyle name="Comma 4 6 2 2 15" xfId="18945"/>
    <cellStyle name="Comma 4 6 2 2 15 10" xfId="18946"/>
    <cellStyle name="Comma 4 6 2 2 15 11" xfId="18947"/>
    <cellStyle name="Comma 4 6 2 2 15 12" xfId="18948"/>
    <cellStyle name="Comma 4 6 2 2 15 13" xfId="18949"/>
    <cellStyle name="Comma 4 6 2 2 15 14" xfId="18950"/>
    <cellStyle name="Comma 4 6 2 2 15 15" xfId="18951"/>
    <cellStyle name="Comma 4 6 2 2 15 16" xfId="18952"/>
    <cellStyle name="Comma 4 6 2 2 15 17" xfId="18953"/>
    <cellStyle name="Comma 4 6 2 2 15 18" xfId="18954"/>
    <cellStyle name="Comma 4 6 2 2 15 19" xfId="18955"/>
    <cellStyle name="Comma 4 6 2 2 15 2" xfId="18956"/>
    <cellStyle name="Comma 4 6 2 2 15 20" xfId="18957"/>
    <cellStyle name="Comma 4 6 2 2 15 21" xfId="18958"/>
    <cellStyle name="Comma 4 6 2 2 15 22" xfId="18959"/>
    <cellStyle name="Comma 4 6 2 2 15 3" xfId="18960"/>
    <cellStyle name="Comma 4 6 2 2 15 4" xfId="18961"/>
    <cellStyle name="Comma 4 6 2 2 15 5" xfId="18962"/>
    <cellStyle name="Comma 4 6 2 2 15 6" xfId="18963"/>
    <cellStyle name="Comma 4 6 2 2 15 7" xfId="18964"/>
    <cellStyle name="Comma 4 6 2 2 15 8" xfId="18965"/>
    <cellStyle name="Comma 4 6 2 2 15 9" xfId="18966"/>
    <cellStyle name="Comma 4 6 2 2 16" xfId="18967"/>
    <cellStyle name="Comma 4 6 2 2 16 10" xfId="18968"/>
    <cellStyle name="Comma 4 6 2 2 16 11" xfId="18969"/>
    <cellStyle name="Comma 4 6 2 2 16 12" xfId="18970"/>
    <cellStyle name="Comma 4 6 2 2 16 13" xfId="18971"/>
    <cellStyle name="Comma 4 6 2 2 16 14" xfId="18972"/>
    <cellStyle name="Comma 4 6 2 2 16 15" xfId="18973"/>
    <cellStyle name="Comma 4 6 2 2 16 16" xfId="18974"/>
    <cellStyle name="Comma 4 6 2 2 16 17" xfId="18975"/>
    <cellStyle name="Comma 4 6 2 2 16 18" xfId="18976"/>
    <cellStyle name="Comma 4 6 2 2 16 19" xfId="18977"/>
    <cellStyle name="Comma 4 6 2 2 16 2" xfId="18978"/>
    <cellStyle name="Comma 4 6 2 2 16 20" xfId="18979"/>
    <cellStyle name="Comma 4 6 2 2 16 21" xfId="18980"/>
    <cellStyle name="Comma 4 6 2 2 16 22" xfId="18981"/>
    <cellStyle name="Comma 4 6 2 2 16 3" xfId="18982"/>
    <cellStyle name="Comma 4 6 2 2 16 4" xfId="18983"/>
    <cellStyle name="Comma 4 6 2 2 16 5" xfId="18984"/>
    <cellStyle name="Comma 4 6 2 2 16 6" xfId="18985"/>
    <cellStyle name="Comma 4 6 2 2 16 7" xfId="18986"/>
    <cellStyle name="Comma 4 6 2 2 16 8" xfId="18987"/>
    <cellStyle name="Comma 4 6 2 2 16 9" xfId="18988"/>
    <cellStyle name="Comma 4 6 2 2 17" xfId="18989"/>
    <cellStyle name="Comma 4 6 2 2 17 10" xfId="18990"/>
    <cellStyle name="Comma 4 6 2 2 17 11" xfId="18991"/>
    <cellStyle name="Comma 4 6 2 2 17 12" xfId="18992"/>
    <cellStyle name="Comma 4 6 2 2 17 13" xfId="18993"/>
    <cellStyle name="Comma 4 6 2 2 17 14" xfId="18994"/>
    <cellStyle name="Comma 4 6 2 2 17 15" xfId="18995"/>
    <cellStyle name="Comma 4 6 2 2 17 16" xfId="18996"/>
    <cellStyle name="Comma 4 6 2 2 17 17" xfId="18997"/>
    <cellStyle name="Comma 4 6 2 2 17 18" xfId="18998"/>
    <cellStyle name="Comma 4 6 2 2 17 19" xfId="18999"/>
    <cellStyle name="Comma 4 6 2 2 17 2" xfId="19000"/>
    <cellStyle name="Comma 4 6 2 2 17 20" xfId="19001"/>
    <cellStyle name="Comma 4 6 2 2 17 21" xfId="19002"/>
    <cellStyle name="Comma 4 6 2 2 17 22" xfId="19003"/>
    <cellStyle name="Comma 4 6 2 2 17 3" xfId="19004"/>
    <cellStyle name="Comma 4 6 2 2 17 4" xfId="19005"/>
    <cellStyle name="Comma 4 6 2 2 17 5" xfId="19006"/>
    <cellStyle name="Comma 4 6 2 2 17 6" xfId="19007"/>
    <cellStyle name="Comma 4 6 2 2 17 7" xfId="19008"/>
    <cellStyle name="Comma 4 6 2 2 17 8" xfId="19009"/>
    <cellStyle name="Comma 4 6 2 2 17 9" xfId="19010"/>
    <cellStyle name="Comma 4 6 2 2 18" xfId="19011"/>
    <cellStyle name="Comma 4 6 2 2 18 10" xfId="19012"/>
    <cellStyle name="Comma 4 6 2 2 18 11" xfId="19013"/>
    <cellStyle name="Comma 4 6 2 2 18 12" xfId="19014"/>
    <cellStyle name="Comma 4 6 2 2 18 13" xfId="19015"/>
    <cellStyle name="Comma 4 6 2 2 18 14" xfId="19016"/>
    <cellStyle name="Comma 4 6 2 2 18 15" xfId="19017"/>
    <cellStyle name="Comma 4 6 2 2 18 16" xfId="19018"/>
    <cellStyle name="Comma 4 6 2 2 18 17" xfId="19019"/>
    <cellStyle name="Comma 4 6 2 2 18 18" xfId="19020"/>
    <cellStyle name="Comma 4 6 2 2 18 19" xfId="19021"/>
    <cellStyle name="Comma 4 6 2 2 18 2" xfId="19022"/>
    <cellStyle name="Comma 4 6 2 2 18 20" xfId="19023"/>
    <cellStyle name="Comma 4 6 2 2 18 21" xfId="19024"/>
    <cellStyle name="Comma 4 6 2 2 18 22" xfId="19025"/>
    <cellStyle name="Comma 4 6 2 2 18 3" xfId="19026"/>
    <cellStyle name="Comma 4 6 2 2 18 4" xfId="19027"/>
    <cellStyle name="Comma 4 6 2 2 18 5" xfId="19028"/>
    <cellStyle name="Comma 4 6 2 2 18 6" xfId="19029"/>
    <cellStyle name="Comma 4 6 2 2 18 7" xfId="19030"/>
    <cellStyle name="Comma 4 6 2 2 18 8" xfId="19031"/>
    <cellStyle name="Comma 4 6 2 2 18 9" xfId="19032"/>
    <cellStyle name="Comma 4 6 2 2 19" xfId="19033"/>
    <cellStyle name="Comma 4 6 2 2 19 10" xfId="19034"/>
    <cellStyle name="Comma 4 6 2 2 19 11" xfId="19035"/>
    <cellStyle name="Comma 4 6 2 2 19 12" xfId="19036"/>
    <cellStyle name="Comma 4 6 2 2 19 13" xfId="19037"/>
    <cellStyle name="Comma 4 6 2 2 19 14" xfId="19038"/>
    <cellStyle name="Comma 4 6 2 2 19 15" xfId="19039"/>
    <cellStyle name="Comma 4 6 2 2 19 16" xfId="19040"/>
    <cellStyle name="Comma 4 6 2 2 19 17" xfId="19041"/>
    <cellStyle name="Comma 4 6 2 2 19 18" xfId="19042"/>
    <cellStyle name="Comma 4 6 2 2 19 19" xfId="19043"/>
    <cellStyle name="Comma 4 6 2 2 19 2" xfId="19044"/>
    <cellStyle name="Comma 4 6 2 2 19 20" xfId="19045"/>
    <cellStyle name="Comma 4 6 2 2 19 21" xfId="19046"/>
    <cellStyle name="Comma 4 6 2 2 19 22" xfId="19047"/>
    <cellStyle name="Comma 4 6 2 2 19 3" xfId="19048"/>
    <cellStyle name="Comma 4 6 2 2 19 4" xfId="19049"/>
    <cellStyle name="Comma 4 6 2 2 19 5" xfId="19050"/>
    <cellStyle name="Comma 4 6 2 2 19 6" xfId="19051"/>
    <cellStyle name="Comma 4 6 2 2 19 7" xfId="19052"/>
    <cellStyle name="Comma 4 6 2 2 19 8" xfId="19053"/>
    <cellStyle name="Comma 4 6 2 2 19 9" xfId="19054"/>
    <cellStyle name="Comma 4 6 2 2 2" xfId="19055"/>
    <cellStyle name="Comma 4 6 2 2 2 10" xfId="19056"/>
    <cellStyle name="Comma 4 6 2 2 2 11" xfId="19057"/>
    <cellStyle name="Comma 4 6 2 2 2 12" xfId="19058"/>
    <cellStyle name="Comma 4 6 2 2 2 13" xfId="19059"/>
    <cellStyle name="Comma 4 6 2 2 2 14" xfId="19060"/>
    <cellStyle name="Comma 4 6 2 2 2 15" xfId="19061"/>
    <cellStyle name="Comma 4 6 2 2 2 16" xfId="19062"/>
    <cellStyle name="Comma 4 6 2 2 2 17" xfId="19063"/>
    <cellStyle name="Comma 4 6 2 2 2 18" xfId="19064"/>
    <cellStyle name="Comma 4 6 2 2 2 19" xfId="19065"/>
    <cellStyle name="Comma 4 6 2 2 2 2" xfId="19066"/>
    <cellStyle name="Comma 4 6 2 2 2 20" xfId="19067"/>
    <cellStyle name="Comma 4 6 2 2 2 21" xfId="19068"/>
    <cellStyle name="Comma 4 6 2 2 2 22" xfId="19069"/>
    <cellStyle name="Comma 4 6 2 2 2 23" xfId="19070"/>
    <cellStyle name="Comma 4 6 2 2 2 24" xfId="19071"/>
    <cellStyle name="Comma 4 6 2 2 2 25" xfId="19072"/>
    <cellStyle name="Comma 4 6 2 2 2 26" xfId="19073"/>
    <cellStyle name="Comma 4 6 2 2 2 27" xfId="19074"/>
    <cellStyle name="Comma 4 6 2 2 2 28" xfId="19075"/>
    <cellStyle name="Comma 4 6 2 2 2 29" xfId="19076"/>
    <cellStyle name="Comma 4 6 2 2 2 3" xfId="19077"/>
    <cellStyle name="Comma 4 6 2 2 2 30" xfId="19078"/>
    <cellStyle name="Comma 4 6 2 2 2 31" xfId="19079"/>
    <cellStyle name="Comma 4 6 2 2 2 32" xfId="19080"/>
    <cellStyle name="Comma 4 6 2 2 2 33" xfId="19081"/>
    <cellStyle name="Comma 4 6 2 2 2 34" xfId="19082"/>
    <cellStyle name="Comma 4 6 2 2 2 35" xfId="19083"/>
    <cellStyle name="Comma 4 6 2 2 2 36" xfId="19084"/>
    <cellStyle name="Comma 4 6 2 2 2 37" xfId="19085"/>
    <cellStyle name="Comma 4 6 2 2 2 38" xfId="19086"/>
    <cellStyle name="Comma 4 6 2 2 2 39" xfId="19087"/>
    <cellStyle name="Comma 4 6 2 2 2 4" xfId="19088"/>
    <cellStyle name="Comma 4 6 2 2 2 40" xfId="19089"/>
    <cellStyle name="Comma 4 6 2 2 2 5" xfId="19090"/>
    <cellStyle name="Comma 4 6 2 2 2 6" xfId="19091"/>
    <cellStyle name="Comma 4 6 2 2 2 7" xfId="19092"/>
    <cellStyle name="Comma 4 6 2 2 2 8" xfId="19093"/>
    <cellStyle name="Comma 4 6 2 2 2 9" xfId="19094"/>
    <cellStyle name="Comma 4 6 2 2 20" xfId="19095"/>
    <cellStyle name="Comma 4 6 2 2 21" xfId="19096"/>
    <cellStyle name="Comma 4 6 2 2 22" xfId="19097"/>
    <cellStyle name="Comma 4 6 2 2 23" xfId="19098"/>
    <cellStyle name="Comma 4 6 2 2 24" xfId="19099"/>
    <cellStyle name="Comma 4 6 2 2 25" xfId="19100"/>
    <cellStyle name="Comma 4 6 2 2 26" xfId="19101"/>
    <cellStyle name="Comma 4 6 2 2 27" xfId="19102"/>
    <cellStyle name="Comma 4 6 2 2 28" xfId="19103"/>
    <cellStyle name="Comma 4 6 2 2 29" xfId="19104"/>
    <cellStyle name="Comma 4 6 2 2 3" xfId="19105"/>
    <cellStyle name="Comma 4 6 2 2 30" xfId="19106"/>
    <cellStyle name="Comma 4 6 2 2 31" xfId="19107"/>
    <cellStyle name="Comma 4 6 2 2 32" xfId="19108"/>
    <cellStyle name="Comma 4 6 2 2 33" xfId="19109"/>
    <cellStyle name="Comma 4 6 2 2 34" xfId="19110"/>
    <cellStyle name="Comma 4 6 2 2 35" xfId="19111"/>
    <cellStyle name="Comma 4 6 2 2 36" xfId="19112"/>
    <cellStyle name="Comma 4 6 2 2 37" xfId="19113"/>
    <cellStyle name="Comma 4 6 2 2 38" xfId="19114"/>
    <cellStyle name="Comma 4 6 2 2 39" xfId="19115"/>
    <cellStyle name="Comma 4 6 2 2 4" xfId="19116"/>
    <cellStyle name="Comma 4 6 2 2 40" xfId="19117"/>
    <cellStyle name="Comma 4 6 2 2 5" xfId="19118"/>
    <cellStyle name="Comma 4 6 2 2 6" xfId="19119"/>
    <cellStyle name="Comma 4 6 2 2 7" xfId="19120"/>
    <cellStyle name="Comma 4 6 2 2 8" xfId="19121"/>
    <cellStyle name="Comma 4 6 2 2 9" xfId="19122"/>
    <cellStyle name="Comma 4 6 2 2 9 10" xfId="19123"/>
    <cellStyle name="Comma 4 6 2 2 9 11" xfId="19124"/>
    <cellStyle name="Comma 4 6 2 2 9 12" xfId="19125"/>
    <cellStyle name="Comma 4 6 2 2 9 13" xfId="19126"/>
    <cellStyle name="Comma 4 6 2 2 9 14" xfId="19127"/>
    <cellStyle name="Comma 4 6 2 2 9 15" xfId="19128"/>
    <cellStyle name="Comma 4 6 2 2 9 16" xfId="19129"/>
    <cellStyle name="Comma 4 6 2 2 9 17" xfId="19130"/>
    <cellStyle name="Comma 4 6 2 2 9 18" xfId="19131"/>
    <cellStyle name="Comma 4 6 2 2 9 19" xfId="19132"/>
    <cellStyle name="Comma 4 6 2 2 9 2" xfId="19133"/>
    <cellStyle name="Comma 4 6 2 2 9 20" xfId="19134"/>
    <cellStyle name="Comma 4 6 2 2 9 21" xfId="19135"/>
    <cellStyle name="Comma 4 6 2 2 9 22" xfId="19136"/>
    <cellStyle name="Comma 4 6 2 2 9 3" xfId="19137"/>
    <cellStyle name="Comma 4 6 2 2 9 4" xfId="19138"/>
    <cellStyle name="Comma 4 6 2 2 9 5" xfId="19139"/>
    <cellStyle name="Comma 4 6 2 2 9 6" xfId="19140"/>
    <cellStyle name="Comma 4 6 2 2 9 7" xfId="19141"/>
    <cellStyle name="Comma 4 6 2 2 9 8" xfId="19142"/>
    <cellStyle name="Comma 4 6 2 2 9 9" xfId="19143"/>
    <cellStyle name="Comma 4 6 2 20" xfId="19144"/>
    <cellStyle name="Comma 4 6 2 21" xfId="19145"/>
    <cellStyle name="Comma 4 6 2 22" xfId="19146"/>
    <cellStyle name="Comma 4 6 2 23" xfId="19147"/>
    <cellStyle name="Comma 4 6 2 24" xfId="19148"/>
    <cellStyle name="Comma 4 6 2 25" xfId="19149"/>
    <cellStyle name="Comma 4 6 2 26" xfId="19150"/>
    <cellStyle name="Comma 4 6 2 27" xfId="19151"/>
    <cellStyle name="Comma 4 6 2 28" xfId="19152"/>
    <cellStyle name="Comma 4 6 2 29" xfId="19153"/>
    <cellStyle name="Comma 4 6 2 3" xfId="19154"/>
    <cellStyle name="Comma 4 6 2 30" xfId="19155"/>
    <cellStyle name="Comma 4 6 2 31" xfId="19156"/>
    <cellStyle name="Comma 4 6 2 32" xfId="19157"/>
    <cellStyle name="Comma 4 6 2 33" xfId="19158"/>
    <cellStyle name="Comma 4 6 2 34" xfId="19159"/>
    <cellStyle name="Comma 4 6 2 35" xfId="19160"/>
    <cellStyle name="Comma 4 6 2 36" xfId="19161"/>
    <cellStyle name="Comma 4 6 2 37" xfId="19162"/>
    <cellStyle name="Comma 4 6 2 38" xfId="19163"/>
    <cellStyle name="Comma 4 6 2 39" xfId="19164"/>
    <cellStyle name="Comma 4 6 2 4" xfId="19165"/>
    <cellStyle name="Comma 4 6 2 40" xfId="19166"/>
    <cellStyle name="Comma 4 6 2 41" xfId="19167"/>
    <cellStyle name="Comma 4 6 2 42" xfId="19168"/>
    <cellStyle name="Comma 4 6 2 43" xfId="19169"/>
    <cellStyle name="Comma 4 6 2 44" xfId="19170"/>
    <cellStyle name="Comma 4 6 2 45" xfId="19171"/>
    <cellStyle name="Comma 4 6 2 5" xfId="19172"/>
    <cellStyle name="Comma 4 6 2 6" xfId="19173"/>
    <cellStyle name="Comma 4 6 2 7" xfId="19174"/>
    <cellStyle name="Comma 4 6 2 8" xfId="19175"/>
    <cellStyle name="Comma 4 6 2 9" xfId="19176"/>
    <cellStyle name="Comma 4 6 20" xfId="19177"/>
    <cellStyle name="Comma 4 6 20 10" xfId="19178"/>
    <cellStyle name="Comma 4 6 20 11" xfId="19179"/>
    <cellStyle name="Comma 4 6 20 12" xfId="19180"/>
    <cellStyle name="Comma 4 6 20 13" xfId="19181"/>
    <cellStyle name="Comma 4 6 20 14" xfId="19182"/>
    <cellStyle name="Comma 4 6 20 15" xfId="19183"/>
    <cellStyle name="Comma 4 6 20 16" xfId="19184"/>
    <cellStyle name="Comma 4 6 20 17" xfId="19185"/>
    <cellStyle name="Comma 4 6 20 18" xfId="19186"/>
    <cellStyle name="Comma 4 6 20 19" xfId="19187"/>
    <cellStyle name="Comma 4 6 20 2" xfId="19188"/>
    <cellStyle name="Comma 4 6 20 20" xfId="19189"/>
    <cellStyle name="Comma 4 6 20 21" xfId="19190"/>
    <cellStyle name="Comma 4 6 20 22" xfId="19191"/>
    <cellStyle name="Comma 4 6 20 3" xfId="19192"/>
    <cellStyle name="Comma 4 6 20 4" xfId="19193"/>
    <cellStyle name="Comma 4 6 20 5" xfId="19194"/>
    <cellStyle name="Comma 4 6 20 6" xfId="19195"/>
    <cellStyle name="Comma 4 6 20 7" xfId="19196"/>
    <cellStyle name="Comma 4 6 20 8" xfId="19197"/>
    <cellStyle name="Comma 4 6 20 9" xfId="19198"/>
    <cellStyle name="Comma 4 6 21" xfId="19199"/>
    <cellStyle name="Comma 4 6 21 10" xfId="19200"/>
    <cellStyle name="Comma 4 6 21 11" xfId="19201"/>
    <cellStyle name="Comma 4 6 21 12" xfId="19202"/>
    <cellStyle name="Comma 4 6 21 13" xfId="19203"/>
    <cellStyle name="Comma 4 6 21 14" xfId="19204"/>
    <cellStyle name="Comma 4 6 21 15" xfId="19205"/>
    <cellStyle name="Comma 4 6 21 16" xfId="19206"/>
    <cellStyle name="Comma 4 6 21 17" xfId="19207"/>
    <cellStyle name="Comma 4 6 21 18" xfId="19208"/>
    <cellStyle name="Comma 4 6 21 19" xfId="19209"/>
    <cellStyle name="Comma 4 6 21 2" xfId="19210"/>
    <cellStyle name="Comma 4 6 21 20" xfId="19211"/>
    <cellStyle name="Comma 4 6 21 21" xfId="19212"/>
    <cellStyle name="Comma 4 6 21 22" xfId="19213"/>
    <cellStyle name="Comma 4 6 21 3" xfId="19214"/>
    <cellStyle name="Comma 4 6 21 4" xfId="19215"/>
    <cellStyle name="Comma 4 6 21 5" xfId="19216"/>
    <cellStyle name="Comma 4 6 21 6" xfId="19217"/>
    <cellStyle name="Comma 4 6 21 7" xfId="19218"/>
    <cellStyle name="Comma 4 6 21 8" xfId="19219"/>
    <cellStyle name="Comma 4 6 21 9" xfId="19220"/>
    <cellStyle name="Comma 4 6 22" xfId="19221"/>
    <cellStyle name="Comma 4 6 22 10" xfId="19222"/>
    <cellStyle name="Comma 4 6 22 11" xfId="19223"/>
    <cellStyle name="Comma 4 6 22 12" xfId="19224"/>
    <cellStyle name="Comma 4 6 22 13" xfId="19225"/>
    <cellStyle name="Comma 4 6 22 14" xfId="19226"/>
    <cellStyle name="Comma 4 6 22 15" xfId="19227"/>
    <cellStyle name="Comma 4 6 22 16" xfId="19228"/>
    <cellStyle name="Comma 4 6 22 17" xfId="19229"/>
    <cellStyle name="Comma 4 6 22 18" xfId="19230"/>
    <cellStyle name="Comma 4 6 22 19" xfId="19231"/>
    <cellStyle name="Comma 4 6 22 2" xfId="19232"/>
    <cellStyle name="Comma 4 6 22 20" xfId="19233"/>
    <cellStyle name="Comma 4 6 22 21" xfId="19234"/>
    <cellStyle name="Comma 4 6 22 22" xfId="19235"/>
    <cellStyle name="Comma 4 6 22 3" xfId="19236"/>
    <cellStyle name="Comma 4 6 22 4" xfId="19237"/>
    <cellStyle name="Comma 4 6 22 5" xfId="19238"/>
    <cellStyle name="Comma 4 6 22 6" xfId="19239"/>
    <cellStyle name="Comma 4 6 22 7" xfId="19240"/>
    <cellStyle name="Comma 4 6 22 8" xfId="19241"/>
    <cellStyle name="Comma 4 6 22 9" xfId="19242"/>
    <cellStyle name="Comma 4 6 23" xfId="19243"/>
    <cellStyle name="Comma 4 6 23 10" xfId="19244"/>
    <cellStyle name="Comma 4 6 23 11" xfId="19245"/>
    <cellStyle name="Comma 4 6 23 12" xfId="19246"/>
    <cellStyle name="Comma 4 6 23 13" xfId="19247"/>
    <cellStyle name="Comma 4 6 23 14" xfId="19248"/>
    <cellStyle name="Comma 4 6 23 15" xfId="19249"/>
    <cellStyle name="Comma 4 6 23 16" xfId="19250"/>
    <cellStyle name="Comma 4 6 23 17" xfId="19251"/>
    <cellStyle name="Comma 4 6 23 18" xfId="19252"/>
    <cellStyle name="Comma 4 6 23 19" xfId="19253"/>
    <cellStyle name="Comma 4 6 23 2" xfId="19254"/>
    <cellStyle name="Comma 4 6 23 20" xfId="19255"/>
    <cellStyle name="Comma 4 6 23 21" xfId="19256"/>
    <cellStyle name="Comma 4 6 23 22" xfId="19257"/>
    <cellStyle name="Comma 4 6 23 3" xfId="19258"/>
    <cellStyle name="Comma 4 6 23 4" xfId="19259"/>
    <cellStyle name="Comma 4 6 23 5" xfId="19260"/>
    <cellStyle name="Comma 4 6 23 6" xfId="19261"/>
    <cellStyle name="Comma 4 6 23 7" xfId="19262"/>
    <cellStyle name="Comma 4 6 23 8" xfId="19263"/>
    <cellStyle name="Comma 4 6 23 9" xfId="19264"/>
    <cellStyle name="Comma 4 6 24" xfId="19265"/>
    <cellStyle name="Comma 4 6 24 10" xfId="19266"/>
    <cellStyle name="Comma 4 6 24 11" xfId="19267"/>
    <cellStyle name="Comma 4 6 24 12" xfId="19268"/>
    <cellStyle name="Comma 4 6 24 13" xfId="19269"/>
    <cellStyle name="Comma 4 6 24 14" xfId="19270"/>
    <cellStyle name="Comma 4 6 24 15" xfId="19271"/>
    <cellStyle name="Comma 4 6 24 16" xfId="19272"/>
    <cellStyle name="Comma 4 6 24 17" xfId="19273"/>
    <cellStyle name="Comma 4 6 24 18" xfId="19274"/>
    <cellStyle name="Comma 4 6 24 19" xfId="19275"/>
    <cellStyle name="Comma 4 6 24 2" xfId="19276"/>
    <cellStyle name="Comma 4 6 24 20" xfId="19277"/>
    <cellStyle name="Comma 4 6 24 21" xfId="19278"/>
    <cellStyle name="Comma 4 6 24 22" xfId="19279"/>
    <cellStyle name="Comma 4 6 24 3" xfId="19280"/>
    <cellStyle name="Comma 4 6 24 4" xfId="19281"/>
    <cellStyle name="Comma 4 6 24 5" xfId="19282"/>
    <cellStyle name="Comma 4 6 24 6" xfId="19283"/>
    <cellStyle name="Comma 4 6 24 7" xfId="19284"/>
    <cellStyle name="Comma 4 6 24 8" xfId="19285"/>
    <cellStyle name="Comma 4 6 24 9" xfId="19286"/>
    <cellStyle name="Comma 4 6 25" xfId="19287"/>
    <cellStyle name="Comma 4 6 26" xfId="19288"/>
    <cellStyle name="Comma 4 6 27" xfId="19289"/>
    <cellStyle name="Comma 4 6 28" xfId="19290"/>
    <cellStyle name="Comma 4 6 29" xfId="19291"/>
    <cellStyle name="Comma 4 6 3" xfId="19292"/>
    <cellStyle name="Comma 4 6 3 10" xfId="19293"/>
    <cellStyle name="Comma 4 6 3 11" xfId="19294"/>
    <cellStyle name="Comma 4 6 3 12" xfId="19295"/>
    <cellStyle name="Comma 4 6 3 13" xfId="19296"/>
    <cellStyle name="Comma 4 6 3 14" xfId="19297"/>
    <cellStyle name="Comma 4 6 3 15" xfId="19298"/>
    <cellStyle name="Comma 4 6 3 16" xfId="19299"/>
    <cellStyle name="Comma 4 6 3 17" xfId="19300"/>
    <cellStyle name="Comma 4 6 3 18" xfId="19301"/>
    <cellStyle name="Comma 4 6 3 19" xfId="19302"/>
    <cellStyle name="Comma 4 6 3 2" xfId="19303"/>
    <cellStyle name="Comma 4 6 3 2 10" xfId="19304"/>
    <cellStyle name="Comma 4 6 3 2 10 10" xfId="19305"/>
    <cellStyle name="Comma 4 6 3 2 10 11" xfId="19306"/>
    <cellStyle name="Comma 4 6 3 2 10 12" xfId="19307"/>
    <cellStyle name="Comma 4 6 3 2 10 13" xfId="19308"/>
    <cellStyle name="Comma 4 6 3 2 10 14" xfId="19309"/>
    <cellStyle name="Comma 4 6 3 2 10 15" xfId="19310"/>
    <cellStyle name="Comma 4 6 3 2 10 16" xfId="19311"/>
    <cellStyle name="Comma 4 6 3 2 10 17" xfId="19312"/>
    <cellStyle name="Comma 4 6 3 2 10 18" xfId="19313"/>
    <cellStyle name="Comma 4 6 3 2 10 19" xfId="19314"/>
    <cellStyle name="Comma 4 6 3 2 10 2" xfId="19315"/>
    <cellStyle name="Comma 4 6 3 2 10 20" xfId="19316"/>
    <cellStyle name="Comma 4 6 3 2 10 21" xfId="19317"/>
    <cellStyle name="Comma 4 6 3 2 10 22" xfId="19318"/>
    <cellStyle name="Comma 4 6 3 2 10 3" xfId="19319"/>
    <cellStyle name="Comma 4 6 3 2 10 4" xfId="19320"/>
    <cellStyle name="Comma 4 6 3 2 10 5" xfId="19321"/>
    <cellStyle name="Comma 4 6 3 2 10 6" xfId="19322"/>
    <cellStyle name="Comma 4 6 3 2 10 7" xfId="19323"/>
    <cellStyle name="Comma 4 6 3 2 10 8" xfId="19324"/>
    <cellStyle name="Comma 4 6 3 2 10 9" xfId="19325"/>
    <cellStyle name="Comma 4 6 3 2 11" xfId="19326"/>
    <cellStyle name="Comma 4 6 3 2 11 10" xfId="19327"/>
    <cellStyle name="Comma 4 6 3 2 11 11" xfId="19328"/>
    <cellStyle name="Comma 4 6 3 2 11 12" xfId="19329"/>
    <cellStyle name="Comma 4 6 3 2 11 13" xfId="19330"/>
    <cellStyle name="Comma 4 6 3 2 11 14" xfId="19331"/>
    <cellStyle name="Comma 4 6 3 2 11 15" xfId="19332"/>
    <cellStyle name="Comma 4 6 3 2 11 16" xfId="19333"/>
    <cellStyle name="Comma 4 6 3 2 11 17" xfId="19334"/>
    <cellStyle name="Comma 4 6 3 2 11 18" xfId="19335"/>
    <cellStyle name="Comma 4 6 3 2 11 19" xfId="19336"/>
    <cellStyle name="Comma 4 6 3 2 11 2" xfId="19337"/>
    <cellStyle name="Comma 4 6 3 2 11 20" xfId="19338"/>
    <cellStyle name="Comma 4 6 3 2 11 21" xfId="19339"/>
    <cellStyle name="Comma 4 6 3 2 11 22" xfId="19340"/>
    <cellStyle name="Comma 4 6 3 2 11 3" xfId="19341"/>
    <cellStyle name="Comma 4 6 3 2 11 4" xfId="19342"/>
    <cellStyle name="Comma 4 6 3 2 11 5" xfId="19343"/>
    <cellStyle name="Comma 4 6 3 2 11 6" xfId="19344"/>
    <cellStyle name="Comma 4 6 3 2 11 7" xfId="19345"/>
    <cellStyle name="Comma 4 6 3 2 11 8" xfId="19346"/>
    <cellStyle name="Comma 4 6 3 2 11 9" xfId="19347"/>
    <cellStyle name="Comma 4 6 3 2 12" xfId="19348"/>
    <cellStyle name="Comma 4 6 3 2 12 10" xfId="19349"/>
    <cellStyle name="Comma 4 6 3 2 12 11" xfId="19350"/>
    <cellStyle name="Comma 4 6 3 2 12 12" xfId="19351"/>
    <cellStyle name="Comma 4 6 3 2 12 13" xfId="19352"/>
    <cellStyle name="Comma 4 6 3 2 12 14" xfId="19353"/>
    <cellStyle name="Comma 4 6 3 2 12 15" xfId="19354"/>
    <cellStyle name="Comma 4 6 3 2 12 16" xfId="19355"/>
    <cellStyle name="Comma 4 6 3 2 12 17" xfId="19356"/>
    <cellStyle name="Comma 4 6 3 2 12 18" xfId="19357"/>
    <cellStyle name="Comma 4 6 3 2 12 19" xfId="19358"/>
    <cellStyle name="Comma 4 6 3 2 12 2" xfId="19359"/>
    <cellStyle name="Comma 4 6 3 2 12 20" xfId="19360"/>
    <cellStyle name="Comma 4 6 3 2 12 21" xfId="19361"/>
    <cellStyle name="Comma 4 6 3 2 12 22" xfId="19362"/>
    <cellStyle name="Comma 4 6 3 2 12 3" xfId="19363"/>
    <cellStyle name="Comma 4 6 3 2 12 4" xfId="19364"/>
    <cellStyle name="Comma 4 6 3 2 12 5" xfId="19365"/>
    <cellStyle name="Comma 4 6 3 2 12 6" xfId="19366"/>
    <cellStyle name="Comma 4 6 3 2 12 7" xfId="19367"/>
    <cellStyle name="Comma 4 6 3 2 12 8" xfId="19368"/>
    <cellStyle name="Comma 4 6 3 2 12 9" xfId="19369"/>
    <cellStyle name="Comma 4 6 3 2 13" xfId="19370"/>
    <cellStyle name="Comma 4 6 3 2 13 10" xfId="19371"/>
    <cellStyle name="Comma 4 6 3 2 13 11" xfId="19372"/>
    <cellStyle name="Comma 4 6 3 2 13 12" xfId="19373"/>
    <cellStyle name="Comma 4 6 3 2 13 13" xfId="19374"/>
    <cellStyle name="Comma 4 6 3 2 13 14" xfId="19375"/>
    <cellStyle name="Comma 4 6 3 2 13 15" xfId="19376"/>
    <cellStyle name="Comma 4 6 3 2 13 16" xfId="19377"/>
    <cellStyle name="Comma 4 6 3 2 13 17" xfId="19378"/>
    <cellStyle name="Comma 4 6 3 2 13 18" xfId="19379"/>
    <cellStyle name="Comma 4 6 3 2 13 19" xfId="19380"/>
    <cellStyle name="Comma 4 6 3 2 13 2" xfId="19381"/>
    <cellStyle name="Comma 4 6 3 2 13 20" xfId="19382"/>
    <cellStyle name="Comma 4 6 3 2 13 21" xfId="19383"/>
    <cellStyle name="Comma 4 6 3 2 13 22" xfId="19384"/>
    <cellStyle name="Comma 4 6 3 2 13 3" xfId="19385"/>
    <cellStyle name="Comma 4 6 3 2 13 4" xfId="19386"/>
    <cellStyle name="Comma 4 6 3 2 13 5" xfId="19387"/>
    <cellStyle name="Comma 4 6 3 2 13 6" xfId="19388"/>
    <cellStyle name="Comma 4 6 3 2 13 7" xfId="19389"/>
    <cellStyle name="Comma 4 6 3 2 13 8" xfId="19390"/>
    <cellStyle name="Comma 4 6 3 2 13 9" xfId="19391"/>
    <cellStyle name="Comma 4 6 3 2 14" xfId="19392"/>
    <cellStyle name="Comma 4 6 3 2 14 10" xfId="19393"/>
    <cellStyle name="Comma 4 6 3 2 14 11" xfId="19394"/>
    <cellStyle name="Comma 4 6 3 2 14 12" xfId="19395"/>
    <cellStyle name="Comma 4 6 3 2 14 13" xfId="19396"/>
    <cellStyle name="Comma 4 6 3 2 14 14" xfId="19397"/>
    <cellStyle name="Comma 4 6 3 2 14 15" xfId="19398"/>
    <cellStyle name="Comma 4 6 3 2 14 16" xfId="19399"/>
    <cellStyle name="Comma 4 6 3 2 14 17" xfId="19400"/>
    <cellStyle name="Comma 4 6 3 2 14 18" xfId="19401"/>
    <cellStyle name="Comma 4 6 3 2 14 19" xfId="19402"/>
    <cellStyle name="Comma 4 6 3 2 14 2" xfId="19403"/>
    <cellStyle name="Comma 4 6 3 2 14 20" xfId="19404"/>
    <cellStyle name="Comma 4 6 3 2 14 21" xfId="19405"/>
    <cellStyle name="Comma 4 6 3 2 14 22" xfId="19406"/>
    <cellStyle name="Comma 4 6 3 2 14 3" xfId="19407"/>
    <cellStyle name="Comma 4 6 3 2 14 4" xfId="19408"/>
    <cellStyle name="Comma 4 6 3 2 14 5" xfId="19409"/>
    <cellStyle name="Comma 4 6 3 2 14 6" xfId="19410"/>
    <cellStyle name="Comma 4 6 3 2 14 7" xfId="19411"/>
    <cellStyle name="Comma 4 6 3 2 14 8" xfId="19412"/>
    <cellStyle name="Comma 4 6 3 2 14 9" xfId="19413"/>
    <cellStyle name="Comma 4 6 3 2 15" xfId="19414"/>
    <cellStyle name="Comma 4 6 3 2 15 10" xfId="19415"/>
    <cellStyle name="Comma 4 6 3 2 15 11" xfId="19416"/>
    <cellStyle name="Comma 4 6 3 2 15 12" xfId="19417"/>
    <cellStyle name="Comma 4 6 3 2 15 13" xfId="19418"/>
    <cellStyle name="Comma 4 6 3 2 15 14" xfId="19419"/>
    <cellStyle name="Comma 4 6 3 2 15 15" xfId="19420"/>
    <cellStyle name="Comma 4 6 3 2 15 16" xfId="19421"/>
    <cellStyle name="Comma 4 6 3 2 15 17" xfId="19422"/>
    <cellStyle name="Comma 4 6 3 2 15 18" xfId="19423"/>
    <cellStyle name="Comma 4 6 3 2 15 19" xfId="19424"/>
    <cellStyle name="Comma 4 6 3 2 15 2" xfId="19425"/>
    <cellStyle name="Comma 4 6 3 2 15 20" xfId="19426"/>
    <cellStyle name="Comma 4 6 3 2 15 21" xfId="19427"/>
    <cellStyle name="Comma 4 6 3 2 15 22" xfId="19428"/>
    <cellStyle name="Comma 4 6 3 2 15 3" xfId="19429"/>
    <cellStyle name="Comma 4 6 3 2 15 4" xfId="19430"/>
    <cellStyle name="Comma 4 6 3 2 15 5" xfId="19431"/>
    <cellStyle name="Comma 4 6 3 2 15 6" xfId="19432"/>
    <cellStyle name="Comma 4 6 3 2 15 7" xfId="19433"/>
    <cellStyle name="Comma 4 6 3 2 15 8" xfId="19434"/>
    <cellStyle name="Comma 4 6 3 2 15 9" xfId="19435"/>
    <cellStyle name="Comma 4 6 3 2 16" xfId="19436"/>
    <cellStyle name="Comma 4 6 3 2 16 10" xfId="19437"/>
    <cellStyle name="Comma 4 6 3 2 16 11" xfId="19438"/>
    <cellStyle name="Comma 4 6 3 2 16 12" xfId="19439"/>
    <cellStyle name="Comma 4 6 3 2 16 13" xfId="19440"/>
    <cellStyle name="Comma 4 6 3 2 16 14" xfId="19441"/>
    <cellStyle name="Comma 4 6 3 2 16 15" xfId="19442"/>
    <cellStyle name="Comma 4 6 3 2 16 16" xfId="19443"/>
    <cellStyle name="Comma 4 6 3 2 16 17" xfId="19444"/>
    <cellStyle name="Comma 4 6 3 2 16 18" xfId="19445"/>
    <cellStyle name="Comma 4 6 3 2 16 19" xfId="19446"/>
    <cellStyle name="Comma 4 6 3 2 16 2" xfId="19447"/>
    <cellStyle name="Comma 4 6 3 2 16 20" xfId="19448"/>
    <cellStyle name="Comma 4 6 3 2 16 21" xfId="19449"/>
    <cellStyle name="Comma 4 6 3 2 16 22" xfId="19450"/>
    <cellStyle name="Comma 4 6 3 2 16 3" xfId="19451"/>
    <cellStyle name="Comma 4 6 3 2 16 4" xfId="19452"/>
    <cellStyle name="Comma 4 6 3 2 16 5" xfId="19453"/>
    <cellStyle name="Comma 4 6 3 2 16 6" xfId="19454"/>
    <cellStyle name="Comma 4 6 3 2 16 7" xfId="19455"/>
    <cellStyle name="Comma 4 6 3 2 16 8" xfId="19456"/>
    <cellStyle name="Comma 4 6 3 2 16 9" xfId="19457"/>
    <cellStyle name="Comma 4 6 3 2 17" xfId="19458"/>
    <cellStyle name="Comma 4 6 3 2 17 10" xfId="19459"/>
    <cellStyle name="Comma 4 6 3 2 17 11" xfId="19460"/>
    <cellStyle name="Comma 4 6 3 2 17 12" xfId="19461"/>
    <cellStyle name="Comma 4 6 3 2 17 13" xfId="19462"/>
    <cellStyle name="Comma 4 6 3 2 17 14" xfId="19463"/>
    <cellStyle name="Comma 4 6 3 2 17 15" xfId="19464"/>
    <cellStyle name="Comma 4 6 3 2 17 16" xfId="19465"/>
    <cellStyle name="Comma 4 6 3 2 17 17" xfId="19466"/>
    <cellStyle name="Comma 4 6 3 2 17 18" xfId="19467"/>
    <cellStyle name="Comma 4 6 3 2 17 19" xfId="19468"/>
    <cellStyle name="Comma 4 6 3 2 17 2" xfId="19469"/>
    <cellStyle name="Comma 4 6 3 2 17 20" xfId="19470"/>
    <cellStyle name="Comma 4 6 3 2 17 21" xfId="19471"/>
    <cellStyle name="Comma 4 6 3 2 17 22" xfId="19472"/>
    <cellStyle name="Comma 4 6 3 2 17 3" xfId="19473"/>
    <cellStyle name="Comma 4 6 3 2 17 4" xfId="19474"/>
    <cellStyle name="Comma 4 6 3 2 17 5" xfId="19475"/>
    <cellStyle name="Comma 4 6 3 2 17 6" xfId="19476"/>
    <cellStyle name="Comma 4 6 3 2 17 7" xfId="19477"/>
    <cellStyle name="Comma 4 6 3 2 17 8" xfId="19478"/>
    <cellStyle name="Comma 4 6 3 2 17 9" xfId="19479"/>
    <cellStyle name="Comma 4 6 3 2 18" xfId="19480"/>
    <cellStyle name="Comma 4 6 3 2 18 10" xfId="19481"/>
    <cellStyle name="Comma 4 6 3 2 18 11" xfId="19482"/>
    <cellStyle name="Comma 4 6 3 2 18 12" xfId="19483"/>
    <cellStyle name="Comma 4 6 3 2 18 13" xfId="19484"/>
    <cellStyle name="Comma 4 6 3 2 18 14" xfId="19485"/>
    <cellStyle name="Comma 4 6 3 2 18 15" xfId="19486"/>
    <cellStyle name="Comma 4 6 3 2 18 16" xfId="19487"/>
    <cellStyle name="Comma 4 6 3 2 18 17" xfId="19488"/>
    <cellStyle name="Comma 4 6 3 2 18 18" xfId="19489"/>
    <cellStyle name="Comma 4 6 3 2 18 19" xfId="19490"/>
    <cellStyle name="Comma 4 6 3 2 18 2" xfId="19491"/>
    <cellStyle name="Comma 4 6 3 2 18 20" xfId="19492"/>
    <cellStyle name="Comma 4 6 3 2 18 21" xfId="19493"/>
    <cellStyle name="Comma 4 6 3 2 18 22" xfId="19494"/>
    <cellStyle name="Comma 4 6 3 2 18 3" xfId="19495"/>
    <cellStyle name="Comma 4 6 3 2 18 4" xfId="19496"/>
    <cellStyle name="Comma 4 6 3 2 18 5" xfId="19497"/>
    <cellStyle name="Comma 4 6 3 2 18 6" xfId="19498"/>
    <cellStyle name="Comma 4 6 3 2 18 7" xfId="19499"/>
    <cellStyle name="Comma 4 6 3 2 18 8" xfId="19500"/>
    <cellStyle name="Comma 4 6 3 2 18 9" xfId="19501"/>
    <cellStyle name="Comma 4 6 3 2 19" xfId="19502"/>
    <cellStyle name="Comma 4 6 3 2 19 10" xfId="19503"/>
    <cellStyle name="Comma 4 6 3 2 19 11" xfId="19504"/>
    <cellStyle name="Comma 4 6 3 2 19 12" xfId="19505"/>
    <cellStyle name="Comma 4 6 3 2 19 13" xfId="19506"/>
    <cellStyle name="Comma 4 6 3 2 19 14" xfId="19507"/>
    <cellStyle name="Comma 4 6 3 2 19 15" xfId="19508"/>
    <cellStyle name="Comma 4 6 3 2 19 16" xfId="19509"/>
    <cellStyle name="Comma 4 6 3 2 19 17" xfId="19510"/>
    <cellStyle name="Comma 4 6 3 2 19 18" xfId="19511"/>
    <cellStyle name="Comma 4 6 3 2 19 19" xfId="19512"/>
    <cellStyle name="Comma 4 6 3 2 19 2" xfId="19513"/>
    <cellStyle name="Comma 4 6 3 2 19 20" xfId="19514"/>
    <cellStyle name="Comma 4 6 3 2 19 21" xfId="19515"/>
    <cellStyle name="Comma 4 6 3 2 19 22" xfId="19516"/>
    <cellStyle name="Comma 4 6 3 2 19 3" xfId="19517"/>
    <cellStyle name="Comma 4 6 3 2 19 4" xfId="19518"/>
    <cellStyle name="Comma 4 6 3 2 19 5" xfId="19519"/>
    <cellStyle name="Comma 4 6 3 2 19 6" xfId="19520"/>
    <cellStyle name="Comma 4 6 3 2 19 7" xfId="19521"/>
    <cellStyle name="Comma 4 6 3 2 19 8" xfId="19522"/>
    <cellStyle name="Comma 4 6 3 2 19 9" xfId="19523"/>
    <cellStyle name="Comma 4 6 3 2 2" xfId="19524"/>
    <cellStyle name="Comma 4 6 3 2 20" xfId="19525"/>
    <cellStyle name="Comma 4 6 3 2 21" xfId="19526"/>
    <cellStyle name="Comma 4 6 3 2 22" xfId="19527"/>
    <cellStyle name="Comma 4 6 3 2 23" xfId="19528"/>
    <cellStyle name="Comma 4 6 3 2 24" xfId="19529"/>
    <cellStyle name="Comma 4 6 3 2 25" xfId="19530"/>
    <cellStyle name="Comma 4 6 3 2 26" xfId="19531"/>
    <cellStyle name="Comma 4 6 3 2 27" xfId="19532"/>
    <cellStyle name="Comma 4 6 3 2 28" xfId="19533"/>
    <cellStyle name="Comma 4 6 3 2 29" xfId="19534"/>
    <cellStyle name="Comma 4 6 3 2 3" xfId="19535"/>
    <cellStyle name="Comma 4 6 3 2 30" xfId="19536"/>
    <cellStyle name="Comma 4 6 3 2 31" xfId="19537"/>
    <cellStyle name="Comma 4 6 3 2 32" xfId="19538"/>
    <cellStyle name="Comma 4 6 3 2 33" xfId="19539"/>
    <cellStyle name="Comma 4 6 3 2 34" xfId="19540"/>
    <cellStyle name="Comma 4 6 3 2 35" xfId="19541"/>
    <cellStyle name="Comma 4 6 3 2 36" xfId="19542"/>
    <cellStyle name="Comma 4 6 3 2 37" xfId="19543"/>
    <cellStyle name="Comma 4 6 3 2 38" xfId="19544"/>
    <cellStyle name="Comma 4 6 3 2 39" xfId="19545"/>
    <cellStyle name="Comma 4 6 3 2 4" xfId="19546"/>
    <cellStyle name="Comma 4 6 3 2 40" xfId="19547"/>
    <cellStyle name="Comma 4 6 3 2 5" xfId="19548"/>
    <cellStyle name="Comma 4 6 3 2 6" xfId="19549"/>
    <cellStyle name="Comma 4 6 3 2 7" xfId="19550"/>
    <cellStyle name="Comma 4 6 3 2 8" xfId="19551"/>
    <cellStyle name="Comma 4 6 3 2 9" xfId="19552"/>
    <cellStyle name="Comma 4 6 3 2 9 10" xfId="19553"/>
    <cellStyle name="Comma 4 6 3 2 9 11" xfId="19554"/>
    <cellStyle name="Comma 4 6 3 2 9 12" xfId="19555"/>
    <cellStyle name="Comma 4 6 3 2 9 13" xfId="19556"/>
    <cellStyle name="Comma 4 6 3 2 9 14" xfId="19557"/>
    <cellStyle name="Comma 4 6 3 2 9 15" xfId="19558"/>
    <cellStyle name="Comma 4 6 3 2 9 16" xfId="19559"/>
    <cellStyle name="Comma 4 6 3 2 9 17" xfId="19560"/>
    <cellStyle name="Comma 4 6 3 2 9 18" xfId="19561"/>
    <cellStyle name="Comma 4 6 3 2 9 19" xfId="19562"/>
    <cellStyle name="Comma 4 6 3 2 9 2" xfId="19563"/>
    <cellStyle name="Comma 4 6 3 2 9 20" xfId="19564"/>
    <cellStyle name="Comma 4 6 3 2 9 21" xfId="19565"/>
    <cellStyle name="Comma 4 6 3 2 9 22" xfId="19566"/>
    <cellStyle name="Comma 4 6 3 2 9 3" xfId="19567"/>
    <cellStyle name="Comma 4 6 3 2 9 4" xfId="19568"/>
    <cellStyle name="Comma 4 6 3 2 9 5" xfId="19569"/>
    <cellStyle name="Comma 4 6 3 2 9 6" xfId="19570"/>
    <cellStyle name="Comma 4 6 3 2 9 7" xfId="19571"/>
    <cellStyle name="Comma 4 6 3 2 9 8" xfId="19572"/>
    <cellStyle name="Comma 4 6 3 2 9 9" xfId="19573"/>
    <cellStyle name="Comma 4 6 3 20" xfId="19574"/>
    <cellStyle name="Comma 4 6 3 21" xfId="19575"/>
    <cellStyle name="Comma 4 6 3 22" xfId="19576"/>
    <cellStyle name="Comma 4 6 3 23" xfId="19577"/>
    <cellStyle name="Comma 4 6 3 24" xfId="19578"/>
    <cellStyle name="Comma 4 6 3 25" xfId="19579"/>
    <cellStyle name="Comma 4 6 3 26" xfId="19580"/>
    <cellStyle name="Comma 4 6 3 27" xfId="19581"/>
    <cellStyle name="Comma 4 6 3 28" xfId="19582"/>
    <cellStyle name="Comma 4 6 3 29" xfId="19583"/>
    <cellStyle name="Comma 4 6 3 3" xfId="19584"/>
    <cellStyle name="Comma 4 6 3 30" xfId="19585"/>
    <cellStyle name="Comma 4 6 3 31" xfId="19586"/>
    <cellStyle name="Comma 4 6 3 32" xfId="19587"/>
    <cellStyle name="Comma 4 6 3 33" xfId="19588"/>
    <cellStyle name="Comma 4 6 3 34" xfId="19589"/>
    <cellStyle name="Comma 4 6 3 35" xfId="19590"/>
    <cellStyle name="Comma 4 6 3 36" xfId="19591"/>
    <cellStyle name="Comma 4 6 3 37" xfId="19592"/>
    <cellStyle name="Comma 4 6 3 38" xfId="19593"/>
    <cellStyle name="Comma 4 6 3 39" xfId="19594"/>
    <cellStyle name="Comma 4 6 3 4" xfId="19595"/>
    <cellStyle name="Comma 4 6 3 40" xfId="19596"/>
    <cellStyle name="Comma 4 6 3 5" xfId="19597"/>
    <cellStyle name="Comma 4 6 3 6" xfId="19598"/>
    <cellStyle name="Comma 4 6 3 7" xfId="19599"/>
    <cellStyle name="Comma 4 6 3 8" xfId="19600"/>
    <cellStyle name="Comma 4 6 3 9" xfId="19601"/>
    <cellStyle name="Comma 4 6 30" xfId="19602"/>
    <cellStyle name="Comma 4 6 31" xfId="19603"/>
    <cellStyle name="Comma 4 6 32" xfId="19604"/>
    <cellStyle name="Comma 4 6 33" xfId="19605"/>
    <cellStyle name="Comma 4 6 34" xfId="19606"/>
    <cellStyle name="Comma 4 6 35" xfId="19607"/>
    <cellStyle name="Comma 4 6 36" xfId="19608"/>
    <cellStyle name="Comma 4 6 37" xfId="19609"/>
    <cellStyle name="Comma 4 6 38" xfId="19610"/>
    <cellStyle name="Comma 4 6 39" xfId="19611"/>
    <cellStyle name="Comma 4 6 4" xfId="19612"/>
    <cellStyle name="Comma 4 6 4 10" xfId="19613"/>
    <cellStyle name="Comma 4 6 4 10 10" xfId="19614"/>
    <cellStyle name="Comma 4 6 4 10 11" xfId="19615"/>
    <cellStyle name="Comma 4 6 4 10 12" xfId="19616"/>
    <cellStyle name="Comma 4 6 4 10 13" xfId="19617"/>
    <cellStyle name="Comma 4 6 4 10 14" xfId="19618"/>
    <cellStyle name="Comma 4 6 4 10 15" xfId="19619"/>
    <cellStyle name="Comma 4 6 4 10 16" xfId="19620"/>
    <cellStyle name="Comma 4 6 4 10 17" xfId="19621"/>
    <cellStyle name="Comma 4 6 4 10 18" xfId="19622"/>
    <cellStyle name="Comma 4 6 4 10 19" xfId="19623"/>
    <cellStyle name="Comma 4 6 4 10 2" xfId="19624"/>
    <cellStyle name="Comma 4 6 4 10 20" xfId="19625"/>
    <cellStyle name="Comma 4 6 4 10 21" xfId="19626"/>
    <cellStyle name="Comma 4 6 4 10 22" xfId="19627"/>
    <cellStyle name="Comma 4 6 4 10 3" xfId="19628"/>
    <cellStyle name="Comma 4 6 4 10 4" xfId="19629"/>
    <cellStyle name="Comma 4 6 4 10 5" xfId="19630"/>
    <cellStyle name="Comma 4 6 4 10 6" xfId="19631"/>
    <cellStyle name="Comma 4 6 4 10 7" xfId="19632"/>
    <cellStyle name="Comma 4 6 4 10 8" xfId="19633"/>
    <cellStyle name="Comma 4 6 4 10 9" xfId="19634"/>
    <cellStyle name="Comma 4 6 4 11" xfId="19635"/>
    <cellStyle name="Comma 4 6 4 11 10" xfId="19636"/>
    <cellStyle name="Comma 4 6 4 11 11" xfId="19637"/>
    <cellStyle name="Comma 4 6 4 11 12" xfId="19638"/>
    <cellStyle name="Comma 4 6 4 11 13" xfId="19639"/>
    <cellStyle name="Comma 4 6 4 11 14" xfId="19640"/>
    <cellStyle name="Comma 4 6 4 11 15" xfId="19641"/>
    <cellStyle name="Comma 4 6 4 11 16" xfId="19642"/>
    <cellStyle name="Comma 4 6 4 11 17" xfId="19643"/>
    <cellStyle name="Comma 4 6 4 11 18" xfId="19644"/>
    <cellStyle name="Comma 4 6 4 11 19" xfId="19645"/>
    <cellStyle name="Comma 4 6 4 11 2" xfId="19646"/>
    <cellStyle name="Comma 4 6 4 11 20" xfId="19647"/>
    <cellStyle name="Comma 4 6 4 11 21" xfId="19648"/>
    <cellStyle name="Comma 4 6 4 11 22" xfId="19649"/>
    <cellStyle name="Comma 4 6 4 11 3" xfId="19650"/>
    <cellStyle name="Comma 4 6 4 11 4" xfId="19651"/>
    <cellStyle name="Comma 4 6 4 11 5" xfId="19652"/>
    <cellStyle name="Comma 4 6 4 11 6" xfId="19653"/>
    <cellStyle name="Comma 4 6 4 11 7" xfId="19654"/>
    <cellStyle name="Comma 4 6 4 11 8" xfId="19655"/>
    <cellStyle name="Comma 4 6 4 11 9" xfId="19656"/>
    <cellStyle name="Comma 4 6 4 12" xfId="19657"/>
    <cellStyle name="Comma 4 6 4 12 10" xfId="19658"/>
    <cellStyle name="Comma 4 6 4 12 11" xfId="19659"/>
    <cellStyle name="Comma 4 6 4 12 12" xfId="19660"/>
    <cellStyle name="Comma 4 6 4 12 13" xfId="19661"/>
    <cellStyle name="Comma 4 6 4 12 14" xfId="19662"/>
    <cellStyle name="Comma 4 6 4 12 15" xfId="19663"/>
    <cellStyle name="Comma 4 6 4 12 16" xfId="19664"/>
    <cellStyle name="Comma 4 6 4 12 17" xfId="19665"/>
    <cellStyle name="Comma 4 6 4 12 18" xfId="19666"/>
    <cellStyle name="Comma 4 6 4 12 19" xfId="19667"/>
    <cellStyle name="Comma 4 6 4 12 2" xfId="19668"/>
    <cellStyle name="Comma 4 6 4 12 20" xfId="19669"/>
    <cellStyle name="Comma 4 6 4 12 21" xfId="19670"/>
    <cellStyle name="Comma 4 6 4 12 22" xfId="19671"/>
    <cellStyle name="Comma 4 6 4 12 3" xfId="19672"/>
    <cellStyle name="Comma 4 6 4 12 4" xfId="19673"/>
    <cellStyle name="Comma 4 6 4 12 5" xfId="19674"/>
    <cellStyle name="Comma 4 6 4 12 6" xfId="19675"/>
    <cellStyle name="Comma 4 6 4 12 7" xfId="19676"/>
    <cellStyle name="Comma 4 6 4 12 8" xfId="19677"/>
    <cellStyle name="Comma 4 6 4 12 9" xfId="19678"/>
    <cellStyle name="Comma 4 6 4 13" xfId="19679"/>
    <cellStyle name="Comma 4 6 4 14" xfId="19680"/>
    <cellStyle name="Comma 4 6 4 15" xfId="19681"/>
    <cellStyle name="Comma 4 6 4 16" xfId="19682"/>
    <cellStyle name="Comma 4 6 4 17" xfId="19683"/>
    <cellStyle name="Comma 4 6 4 18" xfId="19684"/>
    <cellStyle name="Comma 4 6 4 19" xfId="19685"/>
    <cellStyle name="Comma 4 6 4 2" xfId="19686"/>
    <cellStyle name="Comma 4 6 4 2 10" xfId="19687"/>
    <cellStyle name="Comma 4 6 4 2 11" xfId="19688"/>
    <cellStyle name="Comma 4 6 4 2 12" xfId="19689"/>
    <cellStyle name="Comma 4 6 4 2 13" xfId="19690"/>
    <cellStyle name="Comma 4 6 4 2 14" xfId="19691"/>
    <cellStyle name="Comma 4 6 4 2 15" xfId="19692"/>
    <cellStyle name="Comma 4 6 4 2 16" xfId="19693"/>
    <cellStyle name="Comma 4 6 4 2 17" xfId="19694"/>
    <cellStyle name="Comma 4 6 4 2 18" xfId="19695"/>
    <cellStyle name="Comma 4 6 4 2 19" xfId="19696"/>
    <cellStyle name="Comma 4 6 4 2 2" xfId="19697"/>
    <cellStyle name="Comma 4 6 4 2 20" xfId="19698"/>
    <cellStyle name="Comma 4 6 4 2 21" xfId="19699"/>
    <cellStyle name="Comma 4 6 4 2 22" xfId="19700"/>
    <cellStyle name="Comma 4 6 4 2 3" xfId="19701"/>
    <cellStyle name="Comma 4 6 4 2 4" xfId="19702"/>
    <cellStyle name="Comma 4 6 4 2 5" xfId="19703"/>
    <cellStyle name="Comma 4 6 4 2 6" xfId="19704"/>
    <cellStyle name="Comma 4 6 4 2 7" xfId="19705"/>
    <cellStyle name="Comma 4 6 4 2 8" xfId="19706"/>
    <cellStyle name="Comma 4 6 4 2 9" xfId="19707"/>
    <cellStyle name="Comma 4 6 4 20" xfId="19708"/>
    <cellStyle name="Comma 4 6 4 21" xfId="19709"/>
    <cellStyle name="Comma 4 6 4 22" xfId="19710"/>
    <cellStyle name="Comma 4 6 4 23" xfId="19711"/>
    <cellStyle name="Comma 4 6 4 24" xfId="19712"/>
    <cellStyle name="Comma 4 6 4 25" xfId="19713"/>
    <cellStyle name="Comma 4 6 4 26" xfId="19714"/>
    <cellStyle name="Comma 4 6 4 27" xfId="19715"/>
    <cellStyle name="Comma 4 6 4 28" xfId="19716"/>
    <cellStyle name="Comma 4 6 4 29" xfId="19717"/>
    <cellStyle name="Comma 4 6 4 3" xfId="19718"/>
    <cellStyle name="Comma 4 6 4 3 10" xfId="19719"/>
    <cellStyle name="Comma 4 6 4 3 11" xfId="19720"/>
    <cellStyle name="Comma 4 6 4 3 12" xfId="19721"/>
    <cellStyle name="Comma 4 6 4 3 13" xfId="19722"/>
    <cellStyle name="Comma 4 6 4 3 14" xfId="19723"/>
    <cellStyle name="Comma 4 6 4 3 15" xfId="19724"/>
    <cellStyle name="Comma 4 6 4 3 16" xfId="19725"/>
    <cellStyle name="Comma 4 6 4 3 17" xfId="19726"/>
    <cellStyle name="Comma 4 6 4 3 18" xfId="19727"/>
    <cellStyle name="Comma 4 6 4 3 19" xfId="19728"/>
    <cellStyle name="Comma 4 6 4 3 2" xfId="19729"/>
    <cellStyle name="Comma 4 6 4 3 20" xfId="19730"/>
    <cellStyle name="Comma 4 6 4 3 21" xfId="19731"/>
    <cellStyle name="Comma 4 6 4 3 22" xfId="19732"/>
    <cellStyle name="Comma 4 6 4 3 3" xfId="19733"/>
    <cellStyle name="Comma 4 6 4 3 4" xfId="19734"/>
    <cellStyle name="Comma 4 6 4 3 5" xfId="19735"/>
    <cellStyle name="Comma 4 6 4 3 6" xfId="19736"/>
    <cellStyle name="Comma 4 6 4 3 7" xfId="19737"/>
    <cellStyle name="Comma 4 6 4 3 8" xfId="19738"/>
    <cellStyle name="Comma 4 6 4 3 9" xfId="19739"/>
    <cellStyle name="Comma 4 6 4 30" xfId="19740"/>
    <cellStyle name="Comma 4 6 4 31" xfId="19741"/>
    <cellStyle name="Comma 4 6 4 32" xfId="19742"/>
    <cellStyle name="Comma 4 6 4 33" xfId="19743"/>
    <cellStyle name="Comma 4 6 4 4" xfId="19744"/>
    <cellStyle name="Comma 4 6 4 4 10" xfId="19745"/>
    <cellStyle name="Comma 4 6 4 4 11" xfId="19746"/>
    <cellStyle name="Comma 4 6 4 4 12" xfId="19747"/>
    <cellStyle name="Comma 4 6 4 4 13" xfId="19748"/>
    <cellStyle name="Comma 4 6 4 4 14" xfId="19749"/>
    <cellStyle name="Comma 4 6 4 4 15" xfId="19750"/>
    <cellStyle name="Comma 4 6 4 4 16" xfId="19751"/>
    <cellStyle name="Comma 4 6 4 4 17" xfId="19752"/>
    <cellStyle name="Comma 4 6 4 4 18" xfId="19753"/>
    <cellStyle name="Comma 4 6 4 4 19" xfId="19754"/>
    <cellStyle name="Comma 4 6 4 4 2" xfId="19755"/>
    <cellStyle name="Comma 4 6 4 4 20" xfId="19756"/>
    <cellStyle name="Comma 4 6 4 4 21" xfId="19757"/>
    <cellStyle name="Comma 4 6 4 4 22" xfId="19758"/>
    <cellStyle name="Comma 4 6 4 4 3" xfId="19759"/>
    <cellStyle name="Comma 4 6 4 4 4" xfId="19760"/>
    <cellStyle name="Comma 4 6 4 4 5" xfId="19761"/>
    <cellStyle name="Comma 4 6 4 4 6" xfId="19762"/>
    <cellStyle name="Comma 4 6 4 4 7" xfId="19763"/>
    <cellStyle name="Comma 4 6 4 4 8" xfId="19764"/>
    <cellStyle name="Comma 4 6 4 4 9" xfId="19765"/>
    <cellStyle name="Comma 4 6 4 5" xfId="19766"/>
    <cellStyle name="Comma 4 6 4 5 10" xfId="19767"/>
    <cellStyle name="Comma 4 6 4 5 11" xfId="19768"/>
    <cellStyle name="Comma 4 6 4 5 12" xfId="19769"/>
    <cellStyle name="Comma 4 6 4 5 13" xfId="19770"/>
    <cellStyle name="Comma 4 6 4 5 14" xfId="19771"/>
    <cellStyle name="Comma 4 6 4 5 15" xfId="19772"/>
    <cellStyle name="Comma 4 6 4 5 16" xfId="19773"/>
    <cellStyle name="Comma 4 6 4 5 17" xfId="19774"/>
    <cellStyle name="Comma 4 6 4 5 18" xfId="19775"/>
    <cellStyle name="Comma 4 6 4 5 19" xfId="19776"/>
    <cellStyle name="Comma 4 6 4 5 2" xfId="19777"/>
    <cellStyle name="Comma 4 6 4 5 20" xfId="19778"/>
    <cellStyle name="Comma 4 6 4 5 21" xfId="19779"/>
    <cellStyle name="Comma 4 6 4 5 22" xfId="19780"/>
    <cellStyle name="Comma 4 6 4 5 3" xfId="19781"/>
    <cellStyle name="Comma 4 6 4 5 4" xfId="19782"/>
    <cellStyle name="Comma 4 6 4 5 5" xfId="19783"/>
    <cellStyle name="Comma 4 6 4 5 6" xfId="19784"/>
    <cellStyle name="Comma 4 6 4 5 7" xfId="19785"/>
    <cellStyle name="Comma 4 6 4 5 8" xfId="19786"/>
    <cellStyle name="Comma 4 6 4 5 9" xfId="19787"/>
    <cellStyle name="Comma 4 6 4 6" xfId="19788"/>
    <cellStyle name="Comma 4 6 4 6 10" xfId="19789"/>
    <cellStyle name="Comma 4 6 4 6 11" xfId="19790"/>
    <cellStyle name="Comma 4 6 4 6 12" xfId="19791"/>
    <cellStyle name="Comma 4 6 4 6 13" xfId="19792"/>
    <cellStyle name="Comma 4 6 4 6 14" xfId="19793"/>
    <cellStyle name="Comma 4 6 4 6 15" xfId="19794"/>
    <cellStyle name="Comma 4 6 4 6 16" xfId="19795"/>
    <cellStyle name="Comma 4 6 4 6 17" xfId="19796"/>
    <cellStyle name="Comma 4 6 4 6 18" xfId="19797"/>
    <cellStyle name="Comma 4 6 4 6 19" xfId="19798"/>
    <cellStyle name="Comma 4 6 4 6 2" xfId="19799"/>
    <cellStyle name="Comma 4 6 4 6 20" xfId="19800"/>
    <cellStyle name="Comma 4 6 4 6 21" xfId="19801"/>
    <cellStyle name="Comma 4 6 4 6 22" xfId="19802"/>
    <cellStyle name="Comma 4 6 4 6 3" xfId="19803"/>
    <cellStyle name="Comma 4 6 4 6 4" xfId="19804"/>
    <cellStyle name="Comma 4 6 4 6 5" xfId="19805"/>
    <cellStyle name="Comma 4 6 4 6 6" xfId="19806"/>
    <cellStyle name="Comma 4 6 4 6 7" xfId="19807"/>
    <cellStyle name="Comma 4 6 4 6 8" xfId="19808"/>
    <cellStyle name="Comma 4 6 4 6 9" xfId="19809"/>
    <cellStyle name="Comma 4 6 4 7" xfId="19810"/>
    <cellStyle name="Comma 4 6 4 7 10" xfId="19811"/>
    <cellStyle name="Comma 4 6 4 7 11" xfId="19812"/>
    <cellStyle name="Comma 4 6 4 7 12" xfId="19813"/>
    <cellStyle name="Comma 4 6 4 7 13" xfId="19814"/>
    <cellStyle name="Comma 4 6 4 7 14" xfId="19815"/>
    <cellStyle name="Comma 4 6 4 7 15" xfId="19816"/>
    <cellStyle name="Comma 4 6 4 7 16" xfId="19817"/>
    <cellStyle name="Comma 4 6 4 7 17" xfId="19818"/>
    <cellStyle name="Comma 4 6 4 7 18" xfId="19819"/>
    <cellStyle name="Comma 4 6 4 7 19" xfId="19820"/>
    <cellStyle name="Comma 4 6 4 7 2" xfId="19821"/>
    <cellStyle name="Comma 4 6 4 7 20" xfId="19822"/>
    <cellStyle name="Comma 4 6 4 7 21" xfId="19823"/>
    <cellStyle name="Comma 4 6 4 7 22" xfId="19824"/>
    <cellStyle name="Comma 4 6 4 7 3" xfId="19825"/>
    <cellStyle name="Comma 4 6 4 7 4" xfId="19826"/>
    <cellStyle name="Comma 4 6 4 7 5" xfId="19827"/>
    <cellStyle name="Comma 4 6 4 7 6" xfId="19828"/>
    <cellStyle name="Comma 4 6 4 7 7" xfId="19829"/>
    <cellStyle name="Comma 4 6 4 7 8" xfId="19830"/>
    <cellStyle name="Comma 4 6 4 7 9" xfId="19831"/>
    <cellStyle name="Comma 4 6 4 8" xfId="19832"/>
    <cellStyle name="Comma 4 6 4 8 10" xfId="19833"/>
    <cellStyle name="Comma 4 6 4 8 11" xfId="19834"/>
    <cellStyle name="Comma 4 6 4 8 12" xfId="19835"/>
    <cellStyle name="Comma 4 6 4 8 13" xfId="19836"/>
    <cellStyle name="Comma 4 6 4 8 14" xfId="19837"/>
    <cellStyle name="Comma 4 6 4 8 15" xfId="19838"/>
    <cellStyle name="Comma 4 6 4 8 16" xfId="19839"/>
    <cellStyle name="Comma 4 6 4 8 17" xfId="19840"/>
    <cellStyle name="Comma 4 6 4 8 18" xfId="19841"/>
    <cellStyle name="Comma 4 6 4 8 19" xfId="19842"/>
    <cellStyle name="Comma 4 6 4 8 2" xfId="19843"/>
    <cellStyle name="Comma 4 6 4 8 20" xfId="19844"/>
    <cellStyle name="Comma 4 6 4 8 21" xfId="19845"/>
    <cellStyle name="Comma 4 6 4 8 22" xfId="19846"/>
    <cellStyle name="Comma 4 6 4 8 3" xfId="19847"/>
    <cellStyle name="Comma 4 6 4 8 4" xfId="19848"/>
    <cellStyle name="Comma 4 6 4 8 5" xfId="19849"/>
    <cellStyle name="Comma 4 6 4 8 6" xfId="19850"/>
    <cellStyle name="Comma 4 6 4 8 7" xfId="19851"/>
    <cellStyle name="Comma 4 6 4 8 8" xfId="19852"/>
    <cellStyle name="Comma 4 6 4 8 9" xfId="19853"/>
    <cellStyle name="Comma 4 6 4 9" xfId="19854"/>
    <cellStyle name="Comma 4 6 4 9 10" xfId="19855"/>
    <cellStyle name="Comma 4 6 4 9 11" xfId="19856"/>
    <cellStyle name="Comma 4 6 4 9 12" xfId="19857"/>
    <cellStyle name="Comma 4 6 4 9 13" xfId="19858"/>
    <cellStyle name="Comma 4 6 4 9 14" xfId="19859"/>
    <cellStyle name="Comma 4 6 4 9 15" xfId="19860"/>
    <cellStyle name="Comma 4 6 4 9 16" xfId="19861"/>
    <cellStyle name="Comma 4 6 4 9 17" xfId="19862"/>
    <cellStyle name="Comma 4 6 4 9 18" xfId="19863"/>
    <cellStyle name="Comma 4 6 4 9 19" xfId="19864"/>
    <cellStyle name="Comma 4 6 4 9 2" xfId="19865"/>
    <cellStyle name="Comma 4 6 4 9 20" xfId="19866"/>
    <cellStyle name="Comma 4 6 4 9 21" xfId="19867"/>
    <cellStyle name="Comma 4 6 4 9 22" xfId="19868"/>
    <cellStyle name="Comma 4 6 4 9 3" xfId="19869"/>
    <cellStyle name="Comma 4 6 4 9 4" xfId="19870"/>
    <cellStyle name="Comma 4 6 4 9 5" xfId="19871"/>
    <cellStyle name="Comma 4 6 4 9 6" xfId="19872"/>
    <cellStyle name="Comma 4 6 4 9 7" xfId="19873"/>
    <cellStyle name="Comma 4 6 4 9 8" xfId="19874"/>
    <cellStyle name="Comma 4 6 4 9 9" xfId="19875"/>
    <cellStyle name="Comma 4 6 40" xfId="19876"/>
    <cellStyle name="Comma 4 6 41" xfId="19877"/>
    <cellStyle name="Comma 4 6 42" xfId="19878"/>
    <cellStyle name="Comma 4 6 43" xfId="19879"/>
    <cellStyle name="Comma 4 6 44" xfId="19880"/>
    <cellStyle name="Comma 4 6 45" xfId="19881"/>
    <cellStyle name="Comma 4 6 5" xfId="19882"/>
    <cellStyle name="Comma 4 6 5 10" xfId="19883"/>
    <cellStyle name="Comma 4 6 5 10 10" xfId="19884"/>
    <cellStyle name="Comma 4 6 5 10 11" xfId="19885"/>
    <cellStyle name="Comma 4 6 5 10 12" xfId="19886"/>
    <cellStyle name="Comma 4 6 5 10 13" xfId="19887"/>
    <cellStyle name="Comma 4 6 5 10 14" xfId="19888"/>
    <cellStyle name="Comma 4 6 5 10 15" xfId="19889"/>
    <cellStyle name="Comma 4 6 5 10 16" xfId="19890"/>
    <cellStyle name="Comma 4 6 5 10 17" xfId="19891"/>
    <cellStyle name="Comma 4 6 5 10 18" xfId="19892"/>
    <cellStyle name="Comma 4 6 5 10 19" xfId="19893"/>
    <cellStyle name="Comma 4 6 5 10 2" xfId="19894"/>
    <cellStyle name="Comma 4 6 5 10 20" xfId="19895"/>
    <cellStyle name="Comma 4 6 5 10 21" xfId="19896"/>
    <cellStyle name="Comma 4 6 5 10 22" xfId="19897"/>
    <cellStyle name="Comma 4 6 5 10 3" xfId="19898"/>
    <cellStyle name="Comma 4 6 5 10 4" xfId="19899"/>
    <cellStyle name="Comma 4 6 5 10 5" xfId="19900"/>
    <cellStyle name="Comma 4 6 5 10 6" xfId="19901"/>
    <cellStyle name="Comma 4 6 5 10 7" xfId="19902"/>
    <cellStyle name="Comma 4 6 5 10 8" xfId="19903"/>
    <cellStyle name="Comma 4 6 5 10 9" xfId="19904"/>
    <cellStyle name="Comma 4 6 5 11" xfId="19905"/>
    <cellStyle name="Comma 4 6 5 11 10" xfId="19906"/>
    <cellStyle name="Comma 4 6 5 11 11" xfId="19907"/>
    <cellStyle name="Comma 4 6 5 11 12" xfId="19908"/>
    <cellStyle name="Comma 4 6 5 11 13" xfId="19909"/>
    <cellStyle name="Comma 4 6 5 11 14" xfId="19910"/>
    <cellStyle name="Comma 4 6 5 11 15" xfId="19911"/>
    <cellStyle name="Comma 4 6 5 11 16" xfId="19912"/>
    <cellStyle name="Comma 4 6 5 11 17" xfId="19913"/>
    <cellStyle name="Comma 4 6 5 11 18" xfId="19914"/>
    <cellStyle name="Comma 4 6 5 11 19" xfId="19915"/>
    <cellStyle name="Comma 4 6 5 11 2" xfId="19916"/>
    <cellStyle name="Comma 4 6 5 11 20" xfId="19917"/>
    <cellStyle name="Comma 4 6 5 11 21" xfId="19918"/>
    <cellStyle name="Comma 4 6 5 11 22" xfId="19919"/>
    <cellStyle name="Comma 4 6 5 11 3" xfId="19920"/>
    <cellStyle name="Comma 4 6 5 11 4" xfId="19921"/>
    <cellStyle name="Comma 4 6 5 11 5" xfId="19922"/>
    <cellStyle name="Comma 4 6 5 11 6" xfId="19923"/>
    <cellStyle name="Comma 4 6 5 11 7" xfId="19924"/>
    <cellStyle name="Comma 4 6 5 11 8" xfId="19925"/>
    <cellStyle name="Comma 4 6 5 11 9" xfId="19926"/>
    <cellStyle name="Comma 4 6 5 12" xfId="19927"/>
    <cellStyle name="Comma 4 6 5 12 10" xfId="19928"/>
    <cellStyle name="Comma 4 6 5 12 11" xfId="19929"/>
    <cellStyle name="Comma 4 6 5 12 12" xfId="19930"/>
    <cellStyle name="Comma 4 6 5 12 13" xfId="19931"/>
    <cellStyle name="Comma 4 6 5 12 14" xfId="19932"/>
    <cellStyle name="Comma 4 6 5 12 15" xfId="19933"/>
    <cellStyle name="Comma 4 6 5 12 16" xfId="19934"/>
    <cellStyle name="Comma 4 6 5 12 17" xfId="19935"/>
    <cellStyle name="Comma 4 6 5 12 18" xfId="19936"/>
    <cellStyle name="Comma 4 6 5 12 19" xfId="19937"/>
    <cellStyle name="Comma 4 6 5 12 2" xfId="19938"/>
    <cellStyle name="Comma 4 6 5 12 20" xfId="19939"/>
    <cellStyle name="Comma 4 6 5 12 21" xfId="19940"/>
    <cellStyle name="Comma 4 6 5 12 22" xfId="19941"/>
    <cellStyle name="Comma 4 6 5 12 3" xfId="19942"/>
    <cellStyle name="Comma 4 6 5 12 4" xfId="19943"/>
    <cellStyle name="Comma 4 6 5 12 5" xfId="19944"/>
    <cellStyle name="Comma 4 6 5 12 6" xfId="19945"/>
    <cellStyle name="Comma 4 6 5 12 7" xfId="19946"/>
    <cellStyle name="Comma 4 6 5 12 8" xfId="19947"/>
    <cellStyle name="Comma 4 6 5 12 9" xfId="19948"/>
    <cellStyle name="Comma 4 6 5 13" xfId="19949"/>
    <cellStyle name="Comma 4 6 5 14" xfId="19950"/>
    <cellStyle name="Comma 4 6 5 15" xfId="19951"/>
    <cellStyle name="Comma 4 6 5 16" xfId="19952"/>
    <cellStyle name="Comma 4 6 5 17" xfId="19953"/>
    <cellStyle name="Comma 4 6 5 18" xfId="19954"/>
    <cellStyle name="Comma 4 6 5 19" xfId="19955"/>
    <cellStyle name="Comma 4 6 5 2" xfId="19956"/>
    <cellStyle name="Comma 4 6 5 2 10" xfId="19957"/>
    <cellStyle name="Comma 4 6 5 2 11" xfId="19958"/>
    <cellStyle name="Comma 4 6 5 2 12" xfId="19959"/>
    <cellStyle name="Comma 4 6 5 2 13" xfId="19960"/>
    <cellStyle name="Comma 4 6 5 2 14" xfId="19961"/>
    <cellStyle name="Comma 4 6 5 2 15" xfId="19962"/>
    <cellStyle name="Comma 4 6 5 2 16" xfId="19963"/>
    <cellStyle name="Comma 4 6 5 2 17" xfId="19964"/>
    <cellStyle name="Comma 4 6 5 2 18" xfId="19965"/>
    <cellStyle name="Comma 4 6 5 2 19" xfId="19966"/>
    <cellStyle name="Comma 4 6 5 2 2" xfId="19967"/>
    <cellStyle name="Comma 4 6 5 2 20" xfId="19968"/>
    <cellStyle name="Comma 4 6 5 2 21" xfId="19969"/>
    <cellStyle name="Comma 4 6 5 2 22" xfId="19970"/>
    <cellStyle name="Comma 4 6 5 2 3" xfId="19971"/>
    <cellStyle name="Comma 4 6 5 2 4" xfId="19972"/>
    <cellStyle name="Comma 4 6 5 2 5" xfId="19973"/>
    <cellStyle name="Comma 4 6 5 2 6" xfId="19974"/>
    <cellStyle name="Comma 4 6 5 2 7" xfId="19975"/>
    <cellStyle name="Comma 4 6 5 2 8" xfId="19976"/>
    <cellStyle name="Comma 4 6 5 2 9" xfId="19977"/>
    <cellStyle name="Comma 4 6 5 20" xfId="19978"/>
    <cellStyle name="Comma 4 6 5 21" xfId="19979"/>
    <cellStyle name="Comma 4 6 5 22" xfId="19980"/>
    <cellStyle name="Comma 4 6 5 23" xfId="19981"/>
    <cellStyle name="Comma 4 6 5 24" xfId="19982"/>
    <cellStyle name="Comma 4 6 5 25" xfId="19983"/>
    <cellStyle name="Comma 4 6 5 26" xfId="19984"/>
    <cellStyle name="Comma 4 6 5 27" xfId="19985"/>
    <cellStyle name="Comma 4 6 5 28" xfId="19986"/>
    <cellStyle name="Comma 4 6 5 29" xfId="19987"/>
    <cellStyle name="Comma 4 6 5 3" xfId="19988"/>
    <cellStyle name="Comma 4 6 5 3 10" xfId="19989"/>
    <cellStyle name="Comma 4 6 5 3 11" xfId="19990"/>
    <cellStyle name="Comma 4 6 5 3 12" xfId="19991"/>
    <cellStyle name="Comma 4 6 5 3 13" xfId="19992"/>
    <cellStyle name="Comma 4 6 5 3 14" xfId="19993"/>
    <cellStyle name="Comma 4 6 5 3 15" xfId="19994"/>
    <cellStyle name="Comma 4 6 5 3 16" xfId="19995"/>
    <cellStyle name="Comma 4 6 5 3 17" xfId="19996"/>
    <cellStyle name="Comma 4 6 5 3 18" xfId="19997"/>
    <cellStyle name="Comma 4 6 5 3 19" xfId="19998"/>
    <cellStyle name="Comma 4 6 5 3 2" xfId="19999"/>
    <cellStyle name="Comma 4 6 5 3 20" xfId="20000"/>
    <cellStyle name="Comma 4 6 5 3 21" xfId="20001"/>
    <cellStyle name="Comma 4 6 5 3 22" xfId="20002"/>
    <cellStyle name="Comma 4 6 5 3 3" xfId="20003"/>
    <cellStyle name="Comma 4 6 5 3 4" xfId="20004"/>
    <cellStyle name="Comma 4 6 5 3 5" xfId="20005"/>
    <cellStyle name="Comma 4 6 5 3 6" xfId="20006"/>
    <cellStyle name="Comma 4 6 5 3 7" xfId="20007"/>
    <cellStyle name="Comma 4 6 5 3 8" xfId="20008"/>
    <cellStyle name="Comma 4 6 5 3 9" xfId="20009"/>
    <cellStyle name="Comma 4 6 5 30" xfId="20010"/>
    <cellStyle name="Comma 4 6 5 31" xfId="20011"/>
    <cellStyle name="Comma 4 6 5 32" xfId="20012"/>
    <cellStyle name="Comma 4 6 5 33" xfId="20013"/>
    <cellStyle name="Comma 4 6 5 4" xfId="20014"/>
    <cellStyle name="Comma 4 6 5 4 10" xfId="20015"/>
    <cellStyle name="Comma 4 6 5 4 11" xfId="20016"/>
    <cellStyle name="Comma 4 6 5 4 12" xfId="20017"/>
    <cellStyle name="Comma 4 6 5 4 13" xfId="20018"/>
    <cellStyle name="Comma 4 6 5 4 14" xfId="20019"/>
    <cellStyle name="Comma 4 6 5 4 15" xfId="20020"/>
    <cellStyle name="Comma 4 6 5 4 16" xfId="20021"/>
    <cellStyle name="Comma 4 6 5 4 17" xfId="20022"/>
    <cellStyle name="Comma 4 6 5 4 18" xfId="20023"/>
    <cellStyle name="Comma 4 6 5 4 19" xfId="20024"/>
    <cellStyle name="Comma 4 6 5 4 2" xfId="20025"/>
    <cellStyle name="Comma 4 6 5 4 20" xfId="20026"/>
    <cellStyle name="Comma 4 6 5 4 21" xfId="20027"/>
    <cellStyle name="Comma 4 6 5 4 22" xfId="20028"/>
    <cellStyle name="Comma 4 6 5 4 3" xfId="20029"/>
    <cellStyle name="Comma 4 6 5 4 4" xfId="20030"/>
    <cellStyle name="Comma 4 6 5 4 5" xfId="20031"/>
    <cellStyle name="Comma 4 6 5 4 6" xfId="20032"/>
    <cellStyle name="Comma 4 6 5 4 7" xfId="20033"/>
    <cellStyle name="Comma 4 6 5 4 8" xfId="20034"/>
    <cellStyle name="Comma 4 6 5 4 9" xfId="20035"/>
    <cellStyle name="Comma 4 6 5 5" xfId="20036"/>
    <cellStyle name="Comma 4 6 5 5 10" xfId="20037"/>
    <cellStyle name="Comma 4 6 5 5 11" xfId="20038"/>
    <cellStyle name="Comma 4 6 5 5 12" xfId="20039"/>
    <cellStyle name="Comma 4 6 5 5 13" xfId="20040"/>
    <cellStyle name="Comma 4 6 5 5 14" xfId="20041"/>
    <cellStyle name="Comma 4 6 5 5 15" xfId="20042"/>
    <cellStyle name="Comma 4 6 5 5 16" xfId="20043"/>
    <cellStyle name="Comma 4 6 5 5 17" xfId="20044"/>
    <cellStyle name="Comma 4 6 5 5 18" xfId="20045"/>
    <cellStyle name="Comma 4 6 5 5 19" xfId="20046"/>
    <cellStyle name="Comma 4 6 5 5 2" xfId="20047"/>
    <cellStyle name="Comma 4 6 5 5 20" xfId="20048"/>
    <cellStyle name="Comma 4 6 5 5 21" xfId="20049"/>
    <cellStyle name="Comma 4 6 5 5 22" xfId="20050"/>
    <cellStyle name="Comma 4 6 5 5 3" xfId="20051"/>
    <cellStyle name="Comma 4 6 5 5 4" xfId="20052"/>
    <cellStyle name="Comma 4 6 5 5 5" xfId="20053"/>
    <cellStyle name="Comma 4 6 5 5 6" xfId="20054"/>
    <cellStyle name="Comma 4 6 5 5 7" xfId="20055"/>
    <cellStyle name="Comma 4 6 5 5 8" xfId="20056"/>
    <cellStyle name="Comma 4 6 5 5 9" xfId="20057"/>
    <cellStyle name="Comma 4 6 5 6" xfId="20058"/>
    <cellStyle name="Comma 4 6 5 6 10" xfId="20059"/>
    <cellStyle name="Comma 4 6 5 6 11" xfId="20060"/>
    <cellStyle name="Comma 4 6 5 6 12" xfId="20061"/>
    <cellStyle name="Comma 4 6 5 6 13" xfId="20062"/>
    <cellStyle name="Comma 4 6 5 6 14" xfId="20063"/>
    <cellStyle name="Comma 4 6 5 6 15" xfId="20064"/>
    <cellStyle name="Comma 4 6 5 6 16" xfId="20065"/>
    <cellStyle name="Comma 4 6 5 6 17" xfId="20066"/>
    <cellStyle name="Comma 4 6 5 6 18" xfId="20067"/>
    <cellStyle name="Comma 4 6 5 6 19" xfId="20068"/>
    <cellStyle name="Comma 4 6 5 6 2" xfId="20069"/>
    <cellStyle name="Comma 4 6 5 6 20" xfId="20070"/>
    <cellStyle name="Comma 4 6 5 6 21" xfId="20071"/>
    <cellStyle name="Comma 4 6 5 6 22" xfId="20072"/>
    <cellStyle name="Comma 4 6 5 6 3" xfId="20073"/>
    <cellStyle name="Comma 4 6 5 6 4" xfId="20074"/>
    <cellStyle name="Comma 4 6 5 6 5" xfId="20075"/>
    <cellStyle name="Comma 4 6 5 6 6" xfId="20076"/>
    <cellStyle name="Comma 4 6 5 6 7" xfId="20077"/>
    <cellStyle name="Comma 4 6 5 6 8" xfId="20078"/>
    <cellStyle name="Comma 4 6 5 6 9" xfId="20079"/>
    <cellStyle name="Comma 4 6 5 7" xfId="20080"/>
    <cellStyle name="Comma 4 6 5 7 10" xfId="20081"/>
    <cellStyle name="Comma 4 6 5 7 11" xfId="20082"/>
    <cellStyle name="Comma 4 6 5 7 12" xfId="20083"/>
    <cellStyle name="Comma 4 6 5 7 13" xfId="20084"/>
    <cellStyle name="Comma 4 6 5 7 14" xfId="20085"/>
    <cellStyle name="Comma 4 6 5 7 15" xfId="20086"/>
    <cellStyle name="Comma 4 6 5 7 16" xfId="20087"/>
    <cellStyle name="Comma 4 6 5 7 17" xfId="20088"/>
    <cellStyle name="Comma 4 6 5 7 18" xfId="20089"/>
    <cellStyle name="Comma 4 6 5 7 19" xfId="20090"/>
    <cellStyle name="Comma 4 6 5 7 2" xfId="20091"/>
    <cellStyle name="Comma 4 6 5 7 20" xfId="20092"/>
    <cellStyle name="Comma 4 6 5 7 21" xfId="20093"/>
    <cellStyle name="Comma 4 6 5 7 22" xfId="20094"/>
    <cellStyle name="Comma 4 6 5 7 3" xfId="20095"/>
    <cellStyle name="Comma 4 6 5 7 4" xfId="20096"/>
    <cellStyle name="Comma 4 6 5 7 5" xfId="20097"/>
    <cellStyle name="Comma 4 6 5 7 6" xfId="20098"/>
    <cellStyle name="Comma 4 6 5 7 7" xfId="20099"/>
    <cellStyle name="Comma 4 6 5 7 8" xfId="20100"/>
    <cellStyle name="Comma 4 6 5 7 9" xfId="20101"/>
    <cellStyle name="Comma 4 6 5 8" xfId="20102"/>
    <cellStyle name="Comma 4 6 5 8 10" xfId="20103"/>
    <cellStyle name="Comma 4 6 5 8 11" xfId="20104"/>
    <cellStyle name="Comma 4 6 5 8 12" xfId="20105"/>
    <cellStyle name="Comma 4 6 5 8 13" xfId="20106"/>
    <cellStyle name="Comma 4 6 5 8 14" xfId="20107"/>
    <cellStyle name="Comma 4 6 5 8 15" xfId="20108"/>
    <cellStyle name="Comma 4 6 5 8 16" xfId="20109"/>
    <cellStyle name="Comma 4 6 5 8 17" xfId="20110"/>
    <cellStyle name="Comma 4 6 5 8 18" xfId="20111"/>
    <cellStyle name="Comma 4 6 5 8 19" xfId="20112"/>
    <cellStyle name="Comma 4 6 5 8 2" xfId="20113"/>
    <cellStyle name="Comma 4 6 5 8 20" xfId="20114"/>
    <cellStyle name="Comma 4 6 5 8 21" xfId="20115"/>
    <cellStyle name="Comma 4 6 5 8 22" xfId="20116"/>
    <cellStyle name="Comma 4 6 5 8 3" xfId="20117"/>
    <cellStyle name="Comma 4 6 5 8 4" xfId="20118"/>
    <cellStyle name="Comma 4 6 5 8 5" xfId="20119"/>
    <cellStyle name="Comma 4 6 5 8 6" xfId="20120"/>
    <cellStyle name="Comma 4 6 5 8 7" xfId="20121"/>
    <cellStyle name="Comma 4 6 5 8 8" xfId="20122"/>
    <cellStyle name="Comma 4 6 5 8 9" xfId="20123"/>
    <cellStyle name="Comma 4 6 5 9" xfId="20124"/>
    <cellStyle name="Comma 4 6 5 9 10" xfId="20125"/>
    <cellStyle name="Comma 4 6 5 9 11" xfId="20126"/>
    <cellStyle name="Comma 4 6 5 9 12" xfId="20127"/>
    <cellStyle name="Comma 4 6 5 9 13" xfId="20128"/>
    <cellStyle name="Comma 4 6 5 9 14" xfId="20129"/>
    <cellStyle name="Comma 4 6 5 9 15" xfId="20130"/>
    <cellStyle name="Comma 4 6 5 9 16" xfId="20131"/>
    <cellStyle name="Comma 4 6 5 9 17" xfId="20132"/>
    <cellStyle name="Comma 4 6 5 9 18" xfId="20133"/>
    <cellStyle name="Comma 4 6 5 9 19" xfId="20134"/>
    <cellStyle name="Comma 4 6 5 9 2" xfId="20135"/>
    <cellStyle name="Comma 4 6 5 9 20" xfId="20136"/>
    <cellStyle name="Comma 4 6 5 9 21" xfId="20137"/>
    <cellStyle name="Comma 4 6 5 9 22" xfId="20138"/>
    <cellStyle name="Comma 4 6 5 9 3" xfId="20139"/>
    <cellStyle name="Comma 4 6 5 9 4" xfId="20140"/>
    <cellStyle name="Comma 4 6 5 9 5" xfId="20141"/>
    <cellStyle name="Comma 4 6 5 9 6" xfId="20142"/>
    <cellStyle name="Comma 4 6 5 9 7" xfId="20143"/>
    <cellStyle name="Comma 4 6 5 9 8" xfId="20144"/>
    <cellStyle name="Comma 4 6 5 9 9" xfId="20145"/>
    <cellStyle name="Comma 4 6 6" xfId="20146"/>
    <cellStyle name="Comma 4 6 6 10" xfId="20147"/>
    <cellStyle name="Comma 4 6 6 10 10" xfId="20148"/>
    <cellStyle name="Comma 4 6 6 10 11" xfId="20149"/>
    <cellStyle name="Comma 4 6 6 10 12" xfId="20150"/>
    <cellStyle name="Comma 4 6 6 10 13" xfId="20151"/>
    <cellStyle name="Comma 4 6 6 10 14" xfId="20152"/>
    <cellStyle name="Comma 4 6 6 10 15" xfId="20153"/>
    <cellStyle name="Comma 4 6 6 10 16" xfId="20154"/>
    <cellStyle name="Comma 4 6 6 10 17" xfId="20155"/>
    <cellStyle name="Comma 4 6 6 10 18" xfId="20156"/>
    <cellStyle name="Comma 4 6 6 10 19" xfId="20157"/>
    <cellStyle name="Comma 4 6 6 10 2" xfId="20158"/>
    <cellStyle name="Comma 4 6 6 10 20" xfId="20159"/>
    <cellStyle name="Comma 4 6 6 10 21" xfId="20160"/>
    <cellStyle name="Comma 4 6 6 10 22" xfId="20161"/>
    <cellStyle name="Comma 4 6 6 10 3" xfId="20162"/>
    <cellStyle name="Comma 4 6 6 10 4" xfId="20163"/>
    <cellStyle name="Comma 4 6 6 10 5" xfId="20164"/>
    <cellStyle name="Comma 4 6 6 10 6" xfId="20165"/>
    <cellStyle name="Comma 4 6 6 10 7" xfId="20166"/>
    <cellStyle name="Comma 4 6 6 10 8" xfId="20167"/>
    <cellStyle name="Comma 4 6 6 10 9" xfId="20168"/>
    <cellStyle name="Comma 4 6 6 11" xfId="20169"/>
    <cellStyle name="Comma 4 6 6 11 10" xfId="20170"/>
    <cellStyle name="Comma 4 6 6 11 11" xfId="20171"/>
    <cellStyle name="Comma 4 6 6 11 12" xfId="20172"/>
    <cellStyle name="Comma 4 6 6 11 13" xfId="20173"/>
    <cellStyle name="Comma 4 6 6 11 14" xfId="20174"/>
    <cellStyle name="Comma 4 6 6 11 15" xfId="20175"/>
    <cellStyle name="Comma 4 6 6 11 16" xfId="20176"/>
    <cellStyle name="Comma 4 6 6 11 17" xfId="20177"/>
    <cellStyle name="Comma 4 6 6 11 18" xfId="20178"/>
    <cellStyle name="Comma 4 6 6 11 19" xfId="20179"/>
    <cellStyle name="Comma 4 6 6 11 2" xfId="20180"/>
    <cellStyle name="Comma 4 6 6 11 20" xfId="20181"/>
    <cellStyle name="Comma 4 6 6 11 21" xfId="20182"/>
    <cellStyle name="Comma 4 6 6 11 22" xfId="20183"/>
    <cellStyle name="Comma 4 6 6 11 3" xfId="20184"/>
    <cellStyle name="Comma 4 6 6 11 4" xfId="20185"/>
    <cellStyle name="Comma 4 6 6 11 5" xfId="20186"/>
    <cellStyle name="Comma 4 6 6 11 6" xfId="20187"/>
    <cellStyle name="Comma 4 6 6 11 7" xfId="20188"/>
    <cellStyle name="Comma 4 6 6 11 8" xfId="20189"/>
    <cellStyle name="Comma 4 6 6 11 9" xfId="20190"/>
    <cellStyle name="Comma 4 6 6 12" xfId="20191"/>
    <cellStyle name="Comma 4 6 6 12 10" xfId="20192"/>
    <cellStyle name="Comma 4 6 6 12 11" xfId="20193"/>
    <cellStyle name="Comma 4 6 6 12 12" xfId="20194"/>
    <cellStyle name="Comma 4 6 6 12 13" xfId="20195"/>
    <cellStyle name="Comma 4 6 6 12 14" xfId="20196"/>
    <cellStyle name="Comma 4 6 6 12 15" xfId="20197"/>
    <cellStyle name="Comma 4 6 6 12 16" xfId="20198"/>
    <cellStyle name="Comma 4 6 6 12 17" xfId="20199"/>
    <cellStyle name="Comma 4 6 6 12 18" xfId="20200"/>
    <cellStyle name="Comma 4 6 6 12 19" xfId="20201"/>
    <cellStyle name="Comma 4 6 6 12 2" xfId="20202"/>
    <cellStyle name="Comma 4 6 6 12 20" xfId="20203"/>
    <cellStyle name="Comma 4 6 6 12 21" xfId="20204"/>
    <cellStyle name="Comma 4 6 6 12 22" xfId="20205"/>
    <cellStyle name="Comma 4 6 6 12 3" xfId="20206"/>
    <cellStyle name="Comma 4 6 6 12 4" xfId="20207"/>
    <cellStyle name="Comma 4 6 6 12 5" xfId="20208"/>
    <cellStyle name="Comma 4 6 6 12 6" xfId="20209"/>
    <cellStyle name="Comma 4 6 6 12 7" xfId="20210"/>
    <cellStyle name="Comma 4 6 6 12 8" xfId="20211"/>
    <cellStyle name="Comma 4 6 6 12 9" xfId="20212"/>
    <cellStyle name="Comma 4 6 6 13" xfId="20213"/>
    <cellStyle name="Comma 4 6 6 14" xfId="20214"/>
    <cellStyle name="Comma 4 6 6 15" xfId="20215"/>
    <cellStyle name="Comma 4 6 6 16" xfId="20216"/>
    <cellStyle name="Comma 4 6 6 17" xfId="20217"/>
    <cellStyle name="Comma 4 6 6 18" xfId="20218"/>
    <cellStyle name="Comma 4 6 6 19" xfId="20219"/>
    <cellStyle name="Comma 4 6 6 2" xfId="20220"/>
    <cellStyle name="Comma 4 6 6 2 10" xfId="20221"/>
    <cellStyle name="Comma 4 6 6 2 11" xfId="20222"/>
    <cellStyle name="Comma 4 6 6 2 12" xfId="20223"/>
    <cellStyle name="Comma 4 6 6 2 13" xfId="20224"/>
    <cellStyle name="Comma 4 6 6 2 14" xfId="20225"/>
    <cellStyle name="Comma 4 6 6 2 15" xfId="20226"/>
    <cellStyle name="Comma 4 6 6 2 16" xfId="20227"/>
    <cellStyle name="Comma 4 6 6 2 17" xfId="20228"/>
    <cellStyle name="Comma 4 6 6 2 18" xfId="20229"/>
    <cellStyle name="Comma 4 6 6 2 19" xfId="20230"/>
    <cellStyle name="Comma 4 6 6 2 2" xfId="20231"/>
    <cellStyle name="Comma 4 6 6 2 20" xfId="20232"/>
    <cellStyle name="Comma 4 6 6 2 21" xfId="20233"/>
    <cellStyle name="Comma 4 6 6 2 22" xfId="20234"/>
    <cellStyle name="Comma 4 6 6 2 3" xfId="20235"/>
    <cellStyle name="Comma 4 6 6 2 4" xfId="20236"/>
    <cellStyle name="Comma 4 6 6 2 5" xfId="20237"/>
    <cellStyle name="Comma 4 6 6 2 6" xfId="20238"/>
    <cellStyle name="Comma 4 6 6 2 7" xfId="20239"/>
    <cellStyle name="Comma 4 6 6 2 8" xfId="20240"/>
    <cellStyle name="Comma 4 6 6 2 9" xfId="20241"/>
    <cellStyle name="Comma 4 6 6 20" xfId="20242"/>
    <cellStyle name="Comma 4 6 6 21" xfId="20243"/>
    <cellStyle name="Comma 4 6 6 22" xfId="20244"/>
    <cellStyle name="Comma 4 6 6 23" xfId="20245"/>
    <cellStyle name="Comma 4 6 6 24" xfId="20246"/>
    <cellStyle name="Comma 4 6 6 25" xfId="20247"/>
    <cellStyle name="Comma 4 6 6 26" xfId="20248"/>
    <cellStyle name="Comma 4 6 6 27" xfId="20249"/>
    <cellStyle name="Comma 4 6 6 28" xfId="20250"/>
    <cellStyle name="Comma 4 6 6 29" xfId="20251"/>
    <cellStyle name="Comma 4 6 6 3" xfId="20252"/>
    <cellStyle name="Comma 4 6 6 3 10" xfId="20253"/>
    <cellStyle name="Comma 4 6 6 3 11" xfId="20254"/>
    <cellStyle name="Comma 4 6 6 3 12" xfId="20255"/>
    <cellStyle name="Comma 4 6 6 3 13" xfId="20256"/>
    <cellStyle name="Comma 4 6 6 3 14" xfId="20257"/>
    <cellStyle name="Comma 4 6 6 3 15" xfId="20258"/>
    <cellStyle name="Comma 4 6 6 3 16" xfId="20259"/>
    <cellStyle name="Comma 4 6 6 3 17" xfId="20260"/>
    <cellStyle name="Comma 4 6 6 3 18" xfId="20261"/>
    <cellStyle name="Comma 4 6 6 3 19" xfId="20262"/>
    <cellStyle name="Comma 4 6 6 3 2" xfId="20263"/>
    <cellStyle name="Comma 4 6 6 3 20" xfId="20264"/>
    <cellStyle name="Comma 4 6 6 3 21" xfId="20265"/>
    <cellStyle name="Comma 4 6 6 3 22" xfId="20266"/>
    <cellStyle name="Comma 4 6 6 3 3" xfId="20267"/>
    <cellStyle name="Comma 4 6 6 3 4" xfId="20268"/>
    <cellStyle name="Comma 4 6 6 3 5" xfId="20269"/>
    <cellStyle name="Comma 4 6 6 3 6" xfId="20270"/>
    <cellStyle name="Comma 4 6 6 3 7" xfId="20271"/>
    <cellStyle name="Comma 4 6 6 3 8" xfId="20272"/>
    <cellStyle name="Comma 4 6 6 3 9" xfId="20273"/>
    <cellStyle name="Comma 4 6 6 30" xfId="20274"/>
    <cellStyle name="Comma 4 6 6 31" xfId="20275"/>
    <cellStyle name="Comma 4 6 6 32" xfId="20276"/>
    <cellStyle name="Comma 4 6 6 33" xfId="20277"/>
    <cellStyle name="Comma 4 6 6 4" xfId="20278"/>
    <cellStyle name="Comma 4 6 6 4 10" xfId="20279"/>
    <cellStyle name="Comma 4 6 6 4 11" xfId="20280"/>
    <cellStyle name="Comma 4 6 6 4 12" xfId="20281"/>
    <cellStyle name="Comma 4 6 6 4 13" xfId="20282"/>
    <cellStyle name="Comma 4 6 6 4 14" xfId="20283"/>
    <cellStyle name="Comma 4 6 6 4 15" xfId="20284"/>
    <cellStyle name="Comma 4 6 6 4 16" xfId="20285"/>
    <cellStyle name="Comma 4 6 6 4 17" xfId="20286"/>
    <cellStyle name="Comma 4 6 6 4 18" xfId="20287"/>
    <cellStyle name="Comma 4 6 6 4 19" xfId="20288"/>
    <cellStyle name="Comma 4 6 6 4 2" xfId="20289"/>
    <cellStyle name="Comma 4 6 6 4 20" xfId="20290"/>
    <cellStyle name="Comma 4 6 6 4 21" xfId="20291"/>
    <cellStyle name="Comma 4 6 6 4 22" xfId="20292"/>
    <cellStyle name="Comma 4 6 6 4 3" xfId="20293"/>
    <cellStyle name="Comma 4 6 6 4 4" xfId="20294"/>
    <cellStyle name="Comma 4 6 6 4 5" xfId="20295"/>
    <cellStyle name="Comma 4 6 6 4 6" xfId="20296"/>
    <cellStyle name="Comma 4 6 6 4 7" xfId="20297"/>
    <cellStyle name="Comma 4 6 6 4 8" xfId="20298"/>
    <cellStyle name="Comma 4 6 6 4 9" xfId="20299"/>
    <cellStyle name="Comma 4 6 6 5" xfId="20300"/>
    <cellStyle name="Comma 4 6 6 5 10" xfId="20301"/>
    <cellStyle name="Comma 4 6 6 5 11" xfId="20302"/>
    <cellStyle name="Comma 4 6 6 5 12" xfId="20303"/>
    <cellStyle name="Comma 4 6 6 5 13" xfId="20304"/>
    <cellStyle name="Comma 4 6 6 5 14" xfId="20305"/>
    <cellStyle name="Comma 4 6 6 5 15" xfId="20306"/>
    <cellStyle name="Comma 4 6 6 5 16" xfId="20307"/>
    <cellStyle name="Comma 4 6 6 5 17" xfId="20308"/>
    <cellStyle name="Comma 4 6 6 5 18" xfId="20309"/>
    <cellStyle name="Comma 4 6 6 5 19" xfId="20310"/>
    <cellStyle name="Comma 4 6 6 5 2" xfId="20311"/>
    <cellStyle name="Comma 4 6 6 5 20" xfId="20312"/>
    <cellStyle name="Comma 4 6 6 5 21" xfId="20313"/>
    <cellStyle name="Comma 4 6 6 5 22" xfId="20314"/>
    <cellStyle name="Comma 4 6 6 5 3" xfId="20315"/>
    <cellStyle name="Comma 4 6 6 5 4" xfId="20316"/>
    <cellStyle name="Comma 4 6 6 5 5" xfId="20317"/>
    <cellStyle name="Comma 4 6 6 5 6" xfId="20318"/>
    <cellStyle name="Comma 4 6 6 5 7" xfId="20319"/>
    <cellStyle name="Comma 4 6 6 5 8" xfId="20320"/>
    <cellStyle name="Comma 4 6 6 5 9" xfId="20321"/>
    <cellStyle name="Comma 4 6 6 6" xfId="20322"/>
    <cellStyle name="Comma 4 6 6 6 10" xfId="20323"/>
    <cellStyle name="Comma 4 6 6 6 11" xfId="20324"/>
    <cellStyle name="Comma 4 6 6 6 12" xfId="20325"/>
    <cellStyle name="Comma 4 6 6 6 13" xfId="20326"/>
    <cellStyle name="Comma 4 6 6 6 14" xfId="20327"/>
    <cellStyle name="Comma 4 6 6 6 15" xfId="20328"/>
    <cellStyle name="Comma 4 6 6 6 16" xfId="20329"/>
    <cellStyle name="Comma 4 6 6 6 17" xfId="20330"/>
    <cellStyle name="Comma 4 6 6 6 18" xfId="20331"/>
    <cellStyle name="Comma 4 6 6 6 19" xfId="20332"/>
    <cellStyle name="Comma 4 6 6 6 2" xfId="20333"/>
    <cellStyle name="Comma 4 6 6 6 20" xfId="20334"/>
    <cellStyle name="Comma 4 6 6 6 21" xfId="20335"/>
    <cellStyle name="Comma 4 6 6 6 22" xfId="20336"/>
    <cellStyle name="Comma 4 6 6 6 3" xfId="20337"/>
    <cellStyle name="Comma 4 6 6 6 4" xfId="20338"/>
    <cellStyle name="Comma 4 6 6 6 5" xfId="20339"/>
    <cellStyle name="Comma 4 6 6 6 6" xfId="20340"/>
    <cellStyle name="Comma 4 6 6 6 7" xfId="20341"/>
    <cellStyle name="Comma 4 6 6 6 8" xfId="20342"/>
    <cellStyle name="Comma 4 6 6 6 9" xfId="20343"/>
    <cellStyle name="Comma 4 6 6 7" xfId="20344"/>
    <cellStyle name="Comma 4 6 6 7 10" xfId="20345"/>
    <cellStyle name="Comma 4 6 6 7 11" xfId="20346"/>
    <cellStyle name="Comma 4 6 6 7 12" xfId="20347"/>
    <cellStyle name="Comma 4 6 6 7 13" xfId="20348"/>
    <cellStyle name="Comma 4 6 6 7 14" xfId="20349"/>
    <cellStyle name="Comma 4 6 6 7 15" xfId="20350"/>
    <cellStyle name="Comma 4 6 6 7 16" xfId="20351"/>
    <cellStyle name="Comma 4 6 6 7 17" xfId="20352"/>
    <cellStyle name="Comma 4 6 6 7 18" xfId="20353"/>
    <cellStyle name="Comma 4 6 6 7 19" xfId="20354"/>
    <cellStyle name="Comma 4 6 6 7 2" xfId="20355"/>
    <cellStyle name="Comma 4 6 6 7 20" xfId="20356"/>
    <cellStyle name="Comma 4 6 6 7 21" xfId="20357"/>
    <cellStyle name="Comma 4 6 6 7 22" xfId="20358"/>
    <cellStyle name="Comma 4 6 6 7 3" xfId="20359"/>
    <cellStyle name="Comma 4 6 6 7 4" xfId="20360"/>
    <cellStyle name="Comma 4 6 6 7 5" xfId="20361"/>
    <cellStyle name="Comma 4 6 6 7 6" xfId="20362"/>
    <cellStyle name="Comma 4 6 6 7 7" xfId="20363"/>
    <cellStyle name="Comma 4 6 6 7 8" xfId="20364"/>
    <cellStyle name="Comma 4 6 6 7 9" xfId="20365"/>
    <cellStyle name="Comma 4 6 6 8" xfId="20366"/>
    <cellStyle name="Comma 4 6 6 8 10" xfId="20367"/>
    <cellStyle name="Comma 4 6 6 8 11" xfId="20368"/>
    <cellStyle name="Comma 4 6 6 8 12" xfId="20369"/>
    <cellStyle name="Comma 4 6 6 8 13" xfId="20370"/>
    <cellStyle name="Comma 4 6 6 8 14" xfId="20371"/>
    <cellStyle name="Comma 4 6 6 8 15" xfId="20372"/>
    <cellStyle name="Comma 4 6 6 8 16" xfId="20373"/>
    <cellStyle name="Comma 4 6 6 8 17" xfId="20374"/>
    <cellStyle name="Comma 4 6 6 8 18" xfId="20375"/>
    <cellStyle name="Comma 4 6 6 8 19" xfId="20376"/>
    <cellStyle name="Comma 4 6 6 8 2" xfId="20377"/>
    <cellStyle name="Comma 4 6 6 8 20" xfId="20378"/>
    <cellStyle name="Comma 4 6 6 8 21" xfId="20379"/>
    <cellStyle name="Comma 4 6 6 8 22" xfId="20380"/>
    <cellStyle name="Comma 4 6 6 8 3" xfId="20381"/>
    <cellStyle name="Comma 4 6 6 8 4" xfId="20382"/>
    <cellStyle name="Comma 4 6 6 8 5" xfId="20383"/>
    <cellStyle name="Comma 4 6 6 8 6" xfId="20384"/>
    <cellStyle name="Comma 4 6 6 8 7" xfId="20385"/>
    <cellStyle name="Comma 4 6 6 8 8" xfId="20386"/>
    <cellStyle name="Comma 4 6 6 8 9" xfId="20387"/>
    <cellStyle name="Comma 4 6 6 9" xfId="20388"/>
    <cellStyle name="Comma 4 6 6 9 10" xfId="20389"/>
    <cellStyle name="Comma 4 6 6 9 11" xfId="20390"/>
    <cellStyle name="Comma 4 6 6 9 12" xfId="20391"/>
    <cellStyle name="Comma 4 6 6 9 13" xfId="20392"/>
    <cellStyle name="Comma 4 6 6 9 14" xfId="20393"/>
    <cellStyle name="Comma 4 6 6 9 15" xfId="20394"/>
    <cellStyle name="Comma 4 6 6 9 16" xfId="20395"/>
    <cellStyle name="Comma 4 6 6 9 17" xfId="20396"/>
    <cellStyle name="Comma 4 6 6 9 18" xfId="20397"/>
    <cellStyle name="Comma 4 6 6 9 19" xfId="20398"/>
    <cellStyle name="Comma 4 6 6 9 2" xfId="20399"/>
    <cellStyle name="Comma 4 6 6 9 20" xfId="20400"/>
    <cellStyle name="Comma 4 6 6 9 21" xfId="20401"/>
    <cellStyle name="Comma 4 6 6 9 22" xfId="20402"/>
    <cellStyle name="Comma 4 6 6 9 3" xfId="20403"/>
    <cellStyle name="Comma 4 6 6 9 4" xfId="20404"/>
    <cellStyle name="Comma 4 6 6 9 5" xfId="20405"/>
    <cellStyle name="Comma 4 6 6 9 6" xfId="20406"/>
    <cellStyle name="Comma 4 6 6 9 7" xfId="20407"/>
    <cellStyle name="Comma 4 6 6 9 8" xfId="20408"/>
    <cellStyle name="Comma 4 6 6 9 9" xfId="20409"/>
    <cellStyle name="Comma 4 6 7" xfId="20410"/>
    <cellStyle name="Comma 4 6 8" xfId="20411"/>
    <cellStyle name="Comma 4 6 9" xfId="20412"/>
    <cellStyle name="Comma 4 7" xfId="562"/>
    <cellStyle name="Comma 4 7 10" xfId="20413"/>
    <cellStyle name="Comma 4 7 10 10" xfId="20414"/>
    <cellStyle name="Comma 4 7 10 11" xfId="20415"/>
    <cellStyle name="Comma 4 7 10 12" xfId="20416"/>
    <cellStyle name="Comma 4 7 10 13" xfId="20417"/>
    <cellStyle name="Comma 4 7 10 14" xfId="20418"/>
    <cellStyle name="Comma 4 7 10 15" xfId="20419"/>
    <cellStyle name="Comma 4 7 10 16" xfId="20420"/>
    <cellStyle name="Comma 4 7 10 17" xfId="20421"/>
    <cellStyle name="Comma 4 7 10 18" xfId="20422"/>
    <cellStyle name="Comma 4 7 10 19" xfId="20423"/>
    <cellStyle name="Comma 4 7 10 2" xfId="20424"/>
    <cellStyle name="Comma 4 7 10 20" xfId="20425"/>
    <cellStyle name="Comma 4 7 10 21" xfId="20426"/>
    <cellStyle name="Comma 4 7 10 22" xfId="20427"/>
    <cellStyle name="Comma 4 7 10 3" xfId="20428"/>
    <cellStyle name="Comma 4 7 10 4" xfId="20429"/>
    <cellStyle name="Comma 4 7 10 5" xfId="20430"/>
    <cellStyle name="Comma 4 7 10 6" xfId="20431"/>
    <cellStyle name="Comma 4 7 10 7" xfId="20432"/>
    <cellStyle name="Comma 4 7 10 8" xfId="20433"/>
    <cellStyle name="Comma 4 7 10 9" xfId="20434"/>
    <cellStyle name="Comma 4 7 11" xfId="20435"/>
    <cellStyle name="Comma 4 7 11 10" xfId="20436"/>
    <cellStyle name="Comma 4 7 11 11" xfId="20437"/>
    <cellStyle name="Comma 4 7 11 12" xfId="20438"/>
    <cellStyle name="Comma 4 7 11 13" xfId="20439"/>
    <cellStyle name="Comma 4 7 11 14" xfId="20440"/>
    <cellStyle name="Comma 4 7 11 15" xfId="20441"/>
    <cellStyle name="Comma 4 7 11 16" xfId="20442"/>
    <cellStyle name="Comma 4 7 11 17" xfId="20443"/>
    <cellStyle name="Comma 4 7 11 18" xfId="20444"/>
    <cellStyle name="Comma 4 7 11 19" xfId="20445"/>
    <cellStyle name="Comma 4 7 11 2" xfId="20446"/>
    <cellStyle name="Comma 4 7 11 20" xfId="20447"/>
    <cellStyle name="Comma 4 7 11 21" xfId="20448"/>
    <cellStyle name="Comma 4 7 11 22" xfId="20449"/>
    <cellStyle name="Comma 4 7 11 3" xfId="20450"/>
    <cellStyle name="Comma 4 7 11 4" xfId="20451"/>
    <cellStyle name="Comma 4 7 11 5" xfId="20452"/>
    <cellStyle name="Comma 4 7 11 6" xfId="20453"/>
    <cellStyle name="Comma 4 7 11 7" xfId="20454"/>
    <cellStyle name="Comma 4 7 11 8" xfId="20455"/>
    <cellStyle name="Comma 4 7 11 9" xfId="20456"/>
    <cellStyle name="Comma 4 7 12" xfId="20457"/>
    <cellStyle name="Comma 4 7 12 10" xfId="20458"/>
    <cellStyle name="Comma 4 7 12 11" xfId="20459"/>
    <cellStyle name="Comma 4 7 12 12" xfId="20460"/>
    <cellStyle name="Comma 4 7 12 13" xfId="20461"/>
    <cellStyle name="Comma 4 7 12 14" xfId="20462"/>
    <cellStyle name="Comma 4 7 12 15" xfId="20463"/>
    <cellStyle name="Comma 4 7 12 16" xfId="20464"/>
    <cellStyle name="Comma 4 7 12 17" xfId="20465"/>
    <cellStyle name="Comma 4 7 12 18" xfId="20466"/>
    <cellStyle name="Comma 4 7 12 19" xfId="20467"/>
    <cellStyle name="Comma 4 7 12 2" xfId="20468"/>
    <cellStyle name="Comma 4 7 12 20" xfId="20469"/>
    <cellStyle name="Comma 4 7 12 21" xfId="20470"/>
    <cellStyle name="Comma 4 7 12 22" xfId="20471"/>
    <cellStyle name="Comma 4 7 12 3" xfId="20472"/>
    <cellStyle name="Comma 4 7 12 4" xfId="20473"/>
    <cellStyle name="Comma 4 7 12 5" xfId="20474"/>
    <cellStyle name="Comma 4 7 12 6" xfId="20475"/>
    <cellStyle name="Comma 4 7 12 7" xfId="20476"/>
    <cellStyle name="Comma 4 7 12 8" xfId="20477"/>
    <cellStyle name="Comma 4 7 12 9" xfId="20478"/>
    <cellStyle name="Comma 4 7 13" xfId="20479"/>
    <cellStyle name="Comma 4 7 13 10" xfId="20480"/>
    <cellStyle name="Comma 4 7 13 11" xfId="20481"/>
    <cellStyle name="Comma 4 7 13 12" xfId="20482"/>
    <cellStyle name="Comma 4 7 13 13" xfId="20483"/>
    <cellStyle name="Comma 4 7 13 14" xfId="20484"/>
    <cellStyle name="Comma 4 7 13 15" xfId="20485"/>
    <cellStyle name="Comma 4 7 13 16" xfId="20486"/>
    <cellStyle name="Comma 4 7 13 17" xfId="20487"/>
    <cellStyle name="Comma 4 7 13 18" xfId="20488"/>
    <cellStyle name="Comma 4 7 13 19" xfId="20489"/>
    <cellStyle name="Comma 4 7 13 2" xfId="20490"/>
    <cellStyle name="Comma 4 7 13 20" xfId="20491"/>
    <cellStyle name="Comma 4 7 13 21" xfId="20492"/>
    <cellStyle name="Comma 4 7 13 22" xfId="20493"/>
    <cellStyle name="Comma 4 7 13 3" xfId="20494"/>
    <cellStyle name="Comma 4 7 13 4" xfId="20495"/>
    <cellStyle name="Comma 4 7 13 5" xfId="20496"/>
    <cellStyle name="Comma 4 7 13 6" xfId="20497"/>
    <cellStyle name="Comma 4 7 13 7" xfId="20498"/>
    <cellStyle name="Comma 4 7 13 8" xfId="20499"/>
    <cellStyle name="Comma 4 7 13 9" xfId="20500"/>
    <cellStyle name="Comma 4 7 14" xfId="20501"/>
    <cellStyle name="Comma 4 7 14 10" xfId="20502"/>
    <cellStyle name="Comma 4 7 14 11" xfId="20503"/>
    <cellStyle name="Comma 4 7 14 12" xfId="20504"/>
    <cellStyle name="Comma 4 7 14 13" xfId="20505"/>
    <cellStyle name="Comma 4 7 14 14" xfId="20506"/>
    <cellStyle name="Comma 4 7 14 15" xfId="20507"/>
    <cellStyle name="Comma 4 7 14 16" xfId="20508"/>
    <cellStyle name="Comma 4 7 14 17" xfId="20509"/>
    <cellStyle name="Comma 4 7 14 18" xfId="20510"/>
    <cellStyle name="Comma 4 7 14 19" xfId="20511"/>
    <cellStyle name="Comma 4 7 14 2" xfId="20512"/>
    <cellStyle name="Comma 4 7 14 20" xfId="20513"/>
    <cellStyle name="Comma 4 7 14 21" xfId="20514"/>
    <cellStyle name="Comma 4 7 14 22" xfId="20515"/>
    <cellStyle name="Comma 4 7 14 3" xfId="20516"/>
    <cellStyle name="Comma 4 7 14 4" xfId="20517"/>
    <cellStyle name="Comma 4 7 14 5" xfId="20518"/>
    <cellStyle name="Comma 4 7 14 6" xfId="20519"/>
    <cellStyle name="Comma 4 7 14 7" xfId="20520"/>
    <cellStyle name="Comma 4 7 14 8" xfId="20521"/>
    <cellStyle name="Comma 4 7 14 9" xfId="20522"/>
    <cellStyle name="Comma 4 7 15" xfId="20523"/>
    <cellStyle name="Comma 4 7 15 10" xfId="20524"/>
    <cellStyle name="Comma 4 7 15 11" xfId="20525"/>
    <cellStyle name="Comma 4 7 15 12" xfId="20526"/>
    <cellStyle name="Comma 4 7 15 13" xfId="20527"/>
    <cellStyle name="Comma 4 7 15 14" xfId="20528"/>
    <cellStyle name="Comma 4 7 15 15" xfId="20529"/>
    <cellStyle name="Comma 4 7 15 16" xfId="20530"/>
    <cellStyle name="Comma 4 7 15 17" xfId="20531"/>
    <cellStyle name="Comma 4 7 15 18" xfId="20532"/>
    <cellStyle name="Comma 4 7 15 19" xfId="20533"/>
    <cellStyle name="Comma 4 7 15 2" xfId="20534"/>
    <cellStyle name="Comma 4 7 15 20" xfId="20535"/>
    <cellStyle name="Comma 4 7 15 21" xfId="20536"/>
    <cellStyle name="Comma 4 7 15 22" xfId="20537"/>
    <cellStyle name="Comma 4 7 15 3" xfId="20538"/>
    <cellStyle name="Comma 4 7 15 4" xfId="20539"/>
    <cellStyle name="Comma 4 7 15 5" xfId="20540"/>
    <cellStyle name="Comma 4 7 15 6" xfId="20541"/>
    <cellStyle name="Comma 4 7 15 7" xfId="20542"/>
    <cellStyle name="Comma 4 7 15 8" xfId="20543"/>
    <cellStyle name="Comma 4 7 15 9" xfId="20544"/>
    <cellStyle name="Comma 4 7 16" xfId="20545"/>
    <cellStyle name="Comma 4 7 16 10" xfId="20546"/>
    <cellStyle name="Comma 4 7 16 11" xfId="20547"/>
    <cellStyle name="Comma 4 7 16 12" xfId="20548"/>
    <cellStyle name="Comma 4 7 16 13" xfId="20549"/>
    <cellStyle name="Comma 4 7 16 14" xfId="20550"/>
    <cellStyle name="Comma 4 7 16 15" xfId="20551"/>
    <cellStyle name="Comma 4 7 16 16" xfId="20552"/>
    <cellStyle name="Comma 4 7 16 17" xfId="20553"/>
    <cellStyle name="Comma 4 7 16 18" xfId="20554"/>
    <cellStyle name="Comma 4 7 16 19" xfId="20555"/>
    <cellStyle name="Comma 4 7 16 2" xfId="20556"/>
    <cellStyle name="Comma 4 7 16 20" xfId="20557"/>
    <cellStyle name="Comma 4 7 16 21" xfId="20558"/>
    <cellStyle name="Comma 4 7 16 22" xfId="20559"/>
    <cellStyle name="Comma 4 7 16 3" xfId="20560"/>
    <cellStyle name="Comma 4 7 16 4" xfId="20561"/>
    <cellStyle name="Comma 4 7 16 5" xfId="20562"/>
    <cellStyle name="Comma 4 7 16 6" xfId="20563"/>
    <cellStyle name="Comma 4 7 16 7" xfId="20564"/>
    <cellStyle name="Comma 4 7 16 8" xfId="20565"/>
    <cellStyle name="Comma 4 7 16 9" xfId="20566"/>
    <cellStyle name="Comma 4 7 17" xfId="20567"/>
    <cellStyle name="Comma 4 7 17 10" xfId="20568"/>
    <cellStyle name="Comma 4 7 17 11" xfId="20569"/>
    <cellStyle name="Comma 4 7 17 12" xfId="20570"/>
    <cellStyle name="Comma 4 7 17 13" xfId="20571"/>
    <cellStyle name="Comma 4 7 17 14" xfId="20572"/>
    <cellStyle name="Comma 4 7 17 15" xfId="20573"/>
    <cellStyle name="Comma 4 7 17 16" xfId="20574"/>
    <cellStyle name="Comma 4 7 17 17" xfId="20575"/>
    <cellStyle name="Comma 4 7 17 18" xfId="20576"/>
    <cellStyle name="Comma 4 7 17 19" xfId="20577"/>
    <cellStyle name="Comma 4 7 17 2" xfId="20578"/>
    <cellStyle name="Comma 4 7 17 20" xfId="20579"/>
    <cellStyle name="Comma 4 7 17 21" xfId="20580"/>
    <cellStyle name="Comma 4 7 17 22" xfId="20581"/>
    <cellStyle name="Comma 4 7 17 3" xfId="20582"/>
    <cellStyle name="Comma 4 7 17 4" xfId="20583"/>
    <cellStyle name="Comma 4 7 17 5" xfId="20584"/>
    <cellStyle name="Comma 4 7 17 6" xfId="20585"/>
    <cellStyle name="Comma 4 7 17 7" xfId="20586"/>
    <cellStyle name="Comma 4 7 17 8" xfId="20587"/>
    <cellStyle name="Comma 4 7 17 9" xfId="20588"/>
    <cellStyle name="Comma 4 7 18" xfId="20589"/>
    <cellStyle name="Comma 4 7 18 10" xfId="20590"/>
    <cellStyle name="Comma 4 7 18 11" xfId="20591"/>
    <cellStyle name="Comma 4 7 18 12" xfId="20592"/>
    <cellStyle name="Comma 4 7 18 13" xfId="20593"/>
    <cellStyle name="Comma 4 7 18 14" xfId="20594"/>
    <cellStyle name="Comma 4 7 18 15" xfId="20595"/>
    <cellStyle name="Comma 4 7 18 16" xfId="20596"/>
    <cellStyle name="Comma 4 7 18 17" xfId="20597"/>
    <cellStyle name="Comma 4 7 18 18" xfId="20598"/>
    <cellStyle name="Comma 4 7 18 19" xfId="20599"/>
    <cellStyle name="Comma 4 7 18 2" xfId="20600"/>
    <cellStyle name="Comma 4 7 18 20" xfId="20601"/>
    <cellStyle name="Comma 4 7 18 21" xfId="20602"/>
    <cellStyle name="Comma 4 7 18 22" xfId="20603"/>
    <cellStyle name="Comma 4 7 18 3" xfId="20604"/>
    <cellStyle name="Comma 4 7 18 4" xfId="20605"/>
    <cellStyle name="Comma 4 7 18 5" xfId="20606"/>
    <cellStyle name="Comma 4 7 18 6" xfId="20607"/>
    <cellStyle name="Comma 4 7 18 7" xfId="20608"/>
    <cellStyle name="Comma 4 7 18 8" xfId="20609"/>
    <cellStyle name="Comma 4 7 18 9" xfId="20610"/>
    <cellStyle name="Comma 4 7 19" xfId="20611"/>
    <cellStyle name="Comma 4 7 19 10" xfId="20612"/>
    <cellStyle name="Comma 4 7 19 11" xfId="20613"/>
    <cellStyle name="Comma 4 7 19 12" xfId="20614"/>
    <cellStyle name="Comma 4 7 19 13" xfId="20615"/>
    <cellStyle name="Comma 4 7 19 14" xfId="20616"/>
    <cellStyle name="Comma 4 7 19 15" xfId="20617"/>
    <cellStyle name="Comma 4 7 19 16" xfId="20618"/>
    <cellStyle name="Comma 4 7 19 17" xfId="20619"/>
    <cellStyle name="Comma 4 7 19 18" xfId="20620"/>
    <cellStyle name="Comma 4 7 19 19" xfId="20621"/>
    <cellStyle name="Comma 4 7 19 2" xfId="20622"/>
    <cellStyle name="Comma 4 7 19 20" xfId="20623"/>
    <cellStyle name="Comma 4 7 19 21" xfId="20624"/>
    <cellStyle name="Comma 4 7 19 22" xfId="20625"/>
    <cellStyle name="Comma 4 7 19 3" xfId="20626"/>
    <cellStyle name="Comma 4 7 19 4" xfId="20627"/>
    <cellStyle name="Comma 4 7 19 5" xfId="20628"/>
    <cellStyle name="Comma 4 7 19 6" xfId="20629"/>
    <cellStyle name="Comma 4 7 19 7" xfId="20630"/>
    <cellStyle name="Comma 4 7 19 8" xfId="20631"/>
    <cellStyle name="Comma 4 7 19 9" xfId="20632"/>
    <cellStyle name="Comma 4 7 2" xfId="20633"/>
    <cellStyle name="Comma 4 7 2 10" xfId="20634"/>
    <cellStyle name="Comma 4 7 2 11" xfId="20635"/>
    <cellStyle name="Comma 4 7 2 12" xfId="20636"/>
    <cellStyle name="Comma 4 7 2 13" xfId="20637"/>
    <cellStyle name="Comma 4 7 2 14" xfId="20638"/>
    <cellStyle name="Comma 4 7 2 15" xfId="20639"/>
    <cellStyle name="Comma 4 7 2 16" xfId="20640"/>
    <cellStyle name="Comma 4 7 2 17" xfId="20641"/>
    <cellStyle name="Comma 4 7 2 18" xfId="20642"/>
    <cellStyle name="Comma 4 7 2 19" xfId="20643"/>
    <cellStyle name="Comma 4 7 2 2" xfId="20644"/>
    <cellStyle name="Comma 4 7 2 20" xfId="20645"/>
    <cellStyle name="Comma 4 7 2 21" xfId="20646"/>
    <cellStyle name="Comma 4 7 2 22" xfId="20647"/>
    <cellStyle name="Comma 4 7 2 23" xfId="20648"/>
    <cellStyle name="Comma 4 7 2 24" xfId="20649"/>
    <cellStyle name="Comma 4 7 2 25" xfId="20650"/>
    <cellStyle name="Comma 4 7 2 26" xfId="20651"/>
    <cellStyle name="Comma 4 7 2 27" xfId="20652"/>
    <cellStyle name="Comma 4 7 2 28" xfId="20653"/>
    <cellStyle name="Comma 4 7 2 29" xfId="20654"/>
    <cellStyle name="Comma 4 7 2 3" xfId="20655"/>
    <cellStyle name="Comma 4 7 2 30" xfId="20656"/>
    <cellStyle name="Comma 4 7 2 31" xfId="20657"/>
    <cellStyle name="Comma 4 7 2 32" xfId="20658"/>
    <cellStyle name="Comma 4 7 2 33" xfId="20659"/>
    <cellStyle name="Comma 4 7 2 34" xfId="20660"/>
    <cellStyle name="Comma 4 7 2 35" xfId="20661"/>
    <cellStyle name="Comma 4 7 2 36" xfId="20662"/>
    <cellStyle name="Comma 4 7 2 37" xfId="20663"/>
    <cellStyle name="Comma 4 7 2 38" xfId="20664"/>
    <cellStyle name="Comma 4 7 2 39" xfId="20665"/>
    <cellStyle name="Comma 4 7 2 4" xfId="20666"/>
    <cellStyle name="Comma 4 7 2 40" xfId="20667"/>
    <cellStyle name="Comma 4 7 2 5" xfId="20668"/>
    <cellStyle name="Comma 4 7 2 6" xfId="20669"/>
    <cellStyle name="Comma 4 7 2 7" xfId="20670"/>
    <cellStyle name="Comma 4 7 2 8" xfId="20671"/>
    <cellStyle name="Comma 4 7 2 9" xfId="20672"/>
    <cellStyle name="Comma 4 7 20" xfId="20673"/>
    <cellStyle name="Comma 4 7 21" xfId="20674"/>
    <cellStyle name="Comma 4 7 22" xfId="20675"/>
    <cellStyle name="Comma 4 7 23" xfId="20676"/>
    <cellStyle name="Comma 4 7 24" xfId="20677"/>
    <cellStyle name="Comma 4 7 25" xfId="20678"/>
    <cellStyle name="Comma 4 7 26" xfId="20679"/>
    <cellStyle name="Comma 4 7 27" xfId="20680"/>
    <cellStyle name="Comma 4 7 28" xfId="20681"/>
    <cellStyle name="Comma 4 7 29" xfId="20682"/>
    <cellStyle name="Comma 4 7 3" xfId="20683"/>
    <cellStyle name="Comma 4 7 30" xfId="20684"/>
    <cellStyle name="Comma 4 7 31" xfId="20685"/>
    <cellStyle name="Comma 4 7 32" xfId="20686"/>
    <cellStyle name="Comma 4 7 33" xfId="20687"/>
    <cellStyle name="Comma 4 7 34" xfId="20688"/>
    <cellStyle name="Comma 4 7 35" xfId="20689"/>
    <cellStyle name="Comma 4 7 36" xfId="20690"/>
    <cellStyle name="Comma 4 7 37" xfId="20691"/>
    <cellStyle name="Comma 4 7 38" xfId="20692"/>
    <cellStyle name="Comma 4 7 39" xfId="20693"/>
    <cellStyle name="Comma 4 7 4" xfId="20694"/>
    <cellStyle name="Comma 4 7 40" xfId="20695"/>
    <cellStyle name="Comma 4 7 5" xfId="20696"/>
    <cellStyle name="Comma 4 7 6" xfId="20697"/>
    <cellStyle name="Comma 4 7 7" xfId="20698"/>
    <cellStyle name="Comma 4 7 8" xfId="20699"/>
    <cellStyle name="Comma 4 7 9" xfId="20700"/>
    <cellStyle name="Comma 4 7 9 10" xfId="20701"/>
    <cellStyle name="Comma 4 7 9 11" xfId="20702"/>
    <cellStyle name="Comma 4 7 9 12" xfId="20703"/>
    <cellStyle name="Comma 4 7 9 13" xfId="20704"/>
    <cellStyle name="Comma 4 7 9 14" xfId="20705"/>
    <cellStyle name="Comma 4 7 9 15" xfId="20706"/>
    <cellStyle name="Comma 4 7 9 16" xfId="20707"/>
    <cellStyle name="Comma 4 7 9 17" xfId="20708"/>
    <cellStyle name="Comma 4 7 9 18" xfId="20709"/>
    <cellStyle name="Comma 4 7 9 19" xfId="20710"/>
    <cellStyle name="Comma 4 7 9 2" xfId="20711"/>
    <cellStyle name="Comma 4 7 9 20" xfId="20712"/>
    <cellStyle name="Comma 4 7 9 21" xfId="20713"/>
    <cellStyle name="Comma 4 7 9 22" xfId="20714"/>
    <cellStyle name="Comma 4 7 9 3" xfId="20715"/>
    <cellStyle name="Comma 4 7 9 4" xfId="20716"/>
    <cellStyle name="Comma 4 7 9 5" xfId="20717"/>
    <cellStyle name="Comma 4 7 9 6" xfId="20718"/>
    <cellStyle name="Comma 4 7 9 7" xfId="20719"/>
    <cellStyle name="Comma 4 7 9 8" xfId="20720"/>
    <cellStyle name="Comma 4 7 9 9" xfId="20721"/>
    <cellStyle name="Comma 4 8" xfId="20722"/>
    <cellStyle name="Comma 4 9" xfId="20723"/>
    <cellStyle name="Comma 40" xfId="404"/>
    <cellStyle name="Comma 40 10" xfId="20724"/>
    <cellStyle name="Comma 40 11" xfId="20725"/>
    <cellStyle name="Comma 40 12" xfId="20726"/>
    <cellStyle name="Comma 40 13" xfId="20727"/>
    <cellStyle name="Comma 40 14" xfId="20728"/>
    <cellStyle name="Comma 40 15" xfId="20729"/>
    <cellStyle name="Comma 40 16" xfId="20730"/>
    <cellStyle name="Comma 40 17" xfId="20731"/>
    <cellStyle name="Comma 40 18" xfId="20732"/>
    <cellStyle name="Comma 40 19" xfId="20733"/>
    <cellStyle name="Comma 40 2" xfId="20734"/>
    <cellStyle name="Comma 40 20" xfId="20735"/>
    <cellStyle name="Comma 40 21" xfId="20736"/>
    <cellStyle name="Comma 40 22" xfId="20737"/>
    <cellStyle name="Comma 40 3" xfId="20738"/>
    <cellStyle name="Comma 40 4" xfId="20739"/>
    <cellStyle name="Comma 40 5" xfId="20740"/>
    <cellStyle name="Comma 40 6" xfId="20741"/>
    <cellStyle name="Comma 40 7" xfId="20742"/>
    <cellStyle name="Comma 40 8" xfId="20743"/>
    <cellStyle name="Comma 40 9" xfId="20744"/>
    <cellStyle name="Comma 41" xfId="405"/>
    <cellStyle name="Comma 41 10" xfId="20745"/>
    <cellStyle name="Comma 41 11" xfId="20746"/>
    <cellStyle name="Comma 41 12" xfId="20747"/>
    <cellStyle name="Comma 41 13" xfId="20748"/>
    <cellStyle name="Comma 41 14" xfId="20749"/>
    <cellStyle name="Comma 41 15" xfId="20750"/>
    <cellStyle name="Comma 41 16" xfId="20751"/>
    <cellStyle name="Comma 41 17" xfId="20752"/>
    <cellStyle name="Comma 41 18" xfId="20753"/>
    <cellStyle name="Comma 41 19" xfId="20754"/>
    <cellStyle name="Comma 41 2" xfId="20755"/>
    <cellStyle name="Comma 41 20" xfId="20756"/>
    <cellStyle name="Comma 41 21" xfId="20757"/>
    <cellStyle name="Comma 41 22" xfId="20758"/>
    <cellStyle name="Comma 41 3" xfId="20759"/>
    <cellStyle name="Comma 41 4" xfId="20760"/>
    <cellStyle name="Comma 41 5" xfId="20761"/>
    <cellStyle name="Comma 41 6" xfId="20762"/>
    <cellStyle name="Comma 41 7" xfId="20763"/>
    <cellStyle name="Comma 41 8" xfId="20764"/>
    <cellStyle name="Comma 41 9" xfId="20765"/>
    <cellStyle name="Comma 42" xfId="406"/>
    <cellStyle name="Comma 42 10" xfId="20766"/>
    <cellStyle name="Comma 42 11" xfId="20767"/>
    <cellStyle name="Comma 42 12" xfId="20768"/>
    <cellStyle name="Comma 42 13" xfId="20769"/>
    <cellStyle name="Comma 42 14" xfId="20770"/>
    <cellStyle name="Comma 42 15" xfId="20771"/>
    <cellStyle name="Comma 42 16" xfId="20772"/>
    <cellStyle name="Comma 42 17" xfId="20773"/>
    <cellStyle name="Comma 42 18" xfId="20774"/>
    <cellStyle name="Comma 42 19" xfId="20775"/>
    <cellStyle name="Comma 42 2" xfId="20776"/>
    <cellStyle name="Comma 42 20" xfId="20777"/>
    <cellStyle name="Comma 42 21" xfId="20778"/>
    <cellStyle name="Comma 42 22" xfId="20779"/>
    <cellStyle name="Comma 42 23" xfId="20780"/>
    <cellStyle name="Comma 42 24" xfId="20781"/>
    <cellStyle name="Comma 42 25" xfId="20782"/>
    <cellStyle name="Comma 42 26" xfId="20783"/>
    <cellStyle name="Comma 42 27" xfId="20784"/>
    <cellStyle name="Comma 42 28" xfId="20785"/>
    <cellStyle name="Comma 42 3" xfId="20786"/>
    <cellStyle name="Comma 42 4" xfId="20787"/>
    <cellStyle name="Comma 42 5" xfId="20788"/>
    <cellStyle name="Comma 42 6" xfId="20789"/>
    <cellStyle name="Comma 42 7" xfId="20790"/>
    <cellStyle name="Comma 42 8" xfId="20791"/>
    <cellStyle name="Comma 42 9" xfId="20792"/>
    <cellStyle name="Comma 43" xfId="407"/>
    <cellStyle name="Comma 43 10" xfId="20793"/>
    <cellStyle name="Comma 43 11" xfId="20794"/>
    <cellStyle name="Comma 43 12" xfId="20795"/>
    <cellStyle name="Comma 43 13" xfId="20796"/>
    <cellStyle name="Comma 43 14" xfId="20797"/>
    <cellStyle name="Comma 43 15" xfId="20798"/>
    <cellStyle name="Comma 43 16" xfId="20799"/>
    <cellStyle name="Comma 43 17" xfId="20800"/>
    <cellStyle name="Comma 43 18" xfId="20801"/>
    <cellStyle name="Comma 43 19" xfId="20802"/>
    <cellStyle name="Comma 43 2" xfId="408"/>
    <cellStyle name="Comma 43 20" xfId="20803"/>
    <cellStyle name="Comma 43 21" xfId="20804"/>
    <cellStyle name="Comma 43 22" xfId="20805"/>
    <cellStyle name="Comma 43 3" xfId="20806"/>
    <cellStyle name="Comma 43 4" xfId="20807"/>
    <cellStyle name="Comma 43 5" xfId="20808"/>
    <cellStyle name="Comma 43 6" xfId="20809"/>
    <cellStyle name="Comma 43 7" xfId="20810"/>
    <cellStyle name="Comma 43 8" xfId="20811"/>
    <cellStyle name="Comma 43 9" xfId="20812"/>
    <cellStyle name="Comma 44" xfId="20813"/>
    <cellStyle name="Comma 44 10" xfId="20814"/>
    <cellStyle name="Comma 44 11" xfId="20815"/>
    <cellStyle name="Comma 44 12" xfId="20816"/>
    <cellStyle name="Comma 44 13" xfId="20817"/>
    <cellStyle name="Comma 44 14" xfId="20818"/>
    <cellStyle name="Comma 44 15" xfId="20819"/>
    <cellStyle name="Comma 44 16" xfId="20820"/>
    <cellStyle name="Comma 44 17" xfId="20821"/>
    <cellStyle name="Comma 44 18" xfId="20822"/>
    <cellStyle name="Comma 44 19" xfId="20823"/>
    <cellStyle name="Comma 44 2" xfId="20824"/>
    <cellStyle name="Comma 44 20" xfId="20825"/>
    <cellStyle name="Comma 44 21" xfId="20826"/>
    <cellStyle name="Comma 44 22" xfId="20827"/>
    <cellStyle name="Comma 44 3" xfId="20828"/>
    <cellStyle name="Comma 44 4" xfId="20829"/>
    <cellStyle name="Comma 44 5" xfId="20830"/>
    <cellStyle name="Comma 44 6" xfId="20831"/>
    <cellStyle name="Comma 44 7" xfId="20832"/>
    <cellStyle name="Comma 44 8" xfId="20833"/>
    <cellStyle name="Comma 44 9" xfId="20834"/>
    <cellStyle name="Comma 45" xfId="20835"/>
    <cellStyle name="Comma 45 10" xfId="20836"/>
    <cellStyle name="Comma 45 11" xfId="20837"/>
    <cellStyle name="Comma 45 12" xfId="20838"/>
    <cellStyle name="Comma 45 13" xfId="20839"/>
    <cellStyle name="Comma 45 14" xfId="20840"/>
    <cellStyle name="Comma 45 15" xfId="20841"/>
    <cellStyle name="Comma 45 16" xfId="20842"/>
    <cellStyle name="Comma 45 17" xfId="20843"/>
    <cellStyle name="Comma 45 18" xfId="20844"/>
    <cellStyle name="Comma 45 19" xfId="20845"/>
    <cellStyle name="Comma 45 2" xfId="20846"/>
    <cellStyle name="Comma 45 20" xfId="20847"/>
    <cellStyle name="Comma 45 21" xfId="20848"/>
    <cellStyle name="Comma 45 22" xfId="20849"/>
    <cellStyle name="Comma 45 3" xfId="20850"/>
    <cellStyle name="Comma 45 4" xfId="20851"/>
    <cellStyle name="Comma 45 5" xfId="20852"/>
    <cellStyle name="Comma 45 6" xfId="20853"/>
    <cellStyle name="Comma 45 7" xfId="20854"/>
    <cellStyle name="Comma 45 8" xfId="20855"/>
    <cellStyle name="Comma 45 9" xfId="20856"/>
    <cellStyle name="Comma 46" xfId="20857"/>
    <cellStyle name="Comma 46 10" xfId="20858"/>
    <cellStyle name="Comma 46 11" xfId="20859"/>
    <cellStyle name="Comma 46 12" xfId="20860"/>
    <cellStyle name="Comma 46 13" xfId="20861"/>
    <cellStyle name="Comma 46 14" xfId="20862"/>
    <cellStyle name="Comma 46 15" xfId="20863"/>
    <cellStyle name="Comma 46 16" xfId="20864"/>
    <cellStyle name="Comma 46 17" xfId="20865"/>
    <cellStyle name="Comma 46 18" xfId="20866"/>
    <cellStyle name="Comma 46 19" xfId="20867"/>
    <cellStyle name="Comma 46 2" xfId="20868"/>
    <cellStyle name="Comma 46 20" xfId="20869"/>
    <cellStyle name="Comma 46 21" xfId="20870"/>
    <cellStyle name="Comma 46 22" xfId="20871"/>
    <cellStyle name="Comma 46 3" xfId="20872"/>
    <cellStyle name="Comma 46 4" xfId="20873"/>
    <cellStyle name="Comma 46 5" xfId="20874"/>
    <cellStyle name="Comma 46 6" xfId="20875"/>
    <cellStyle name="Comma 46 7" xfId="20876"/>
    <cellStyle name="Comma 46 8" xfId="20877"/>
    <cellStyle name="Comma 46 9" xfId="20878"/>
    <cellStyle name="Comma 47" xfId="20879"/>
    <cellStyle name="Comma 47 10" xfId="20880"/>
    <cellStyle name="Comma 47 11" xfId="20881"/>
    <cellStyle name="Comma 47 12" xfId="20882"/>
    <cellStyle name="Comma 47 13" xfId="20883"/>
    <cellStyle name="Comma 47 14" xfId="20884"/>
    <cellStyle name="Comma 47 15" xfId="20885"/>
    <cellStyle name="Comma 47 16" xfId="20886"/>
    <cellStyle name="Comma 47 17" xfId="20887"/>
    <cellStyle name="Comma 47 18" xfId="20888"/>
    <cellStyle name="Comma 47 19" xfId="20889"/>
    <cellStyle name="Comma 47 2" xfId="20890"/>
    <cellStyle name="Comma 47 20" xfId="20891"/>
    <cellStyle name="Comma 47 21" xfId="20892"/>
    <cellStyle name="Comma 47 22" xfId="20893"/>
    <cellStyle name="Comma 47 23" xfId="20894"/>
    <cellStyle name="Comma 47 3" xfId="20895"/>
    <cellStyle name="Comma 47 4" xfId="20896"/>
    <cellStyle name="Comma 47 5" xfId="20897"/>
    <cellStyle name="Comma 47 6" xfId="20898"/>
    <cellStyle name="Comma 47 7" xfId="20899"/>
    <cellStyle name="Comma 47 8" xfId="20900"/>
    <cellStyle name="Comma 47 9" xfId="20901"/>
    <cellStyle name="Comma 48" xfId="20902"/>
    <cellStyle name="Comma 49" xfId="20903"/>
    <cellStyle name="Comma 5" xfId="110"/>
    <cellStyle name="Comma 5 10" xfId="20904"/>
    <cellStyle name="Comma 5 11" xfId="20905"/>
    <cellStyle name="Comma 5 11 10" xfId="20906"/>
    <cellStyle name="Comma 5 11 11" xfId="20907"/>
    <cellStyle name="Comma 5 11 12" xfId="20908"/>
    <cellStyle name="Comma 5 11 13" xfId="20909"/>
    <cellStyle name="Comma 5 11 14" xfId="20910"/>
    <cellStyle name="Comma 5 11 15" xfId="20911"/>
    <cellStyle name="Comma 5 11 16" xfId="20912"/>
    <cellStyle name="Comma 5 11 17" xfId="20913"/>
    <cellStyle name="Comma 5 11 18" xfId="20914"/>
    <cellStyle name="Comma 5 11 19" xfId="20915"/>
    <cellStyle name="Comma 5 11 2" xfId="20916"/>
    <cellStyle name="Comma 5 11 2 10" xfId="20917"/>
    <cellStyle name="Comma 5 11 2 11" xfId="20918"/>
    <cellStyle name="Comma 5 11 2 12" xfId="20919"/>
    <cellStyle name="Comma 5 11 2 13" xfId="20920"/>
    <cellStyle name="Comma 5 11 2 14" xfId="20921"/>
    <cellStyle name="Comma 5 11 2 15" xfId="20922"/>
    <cellStyle name="Comma 5 11 2 16" xfId="20923"/>
    <cellStyle name="Comma 5 11 2 17" xfId="20924"/>
    <cellStyle name="Comma 5 11 2 18" xfId="20925"/>
    <cellStyle name="Comma 5 11 2 19" xfId="20926"/>
    <cellStyle name="Comma 5 11 2 2" xfId="20927"/>
    <cellStyle name="Comma 5 11 2 20" xfId="20928"/>
    <cellStyle name="Comma 5 11 2 21" xfId="20929"/>
    <cellStyle name="Comma 5 11 2 22" xfId="20930"/>
    <cellStyle name="Comma 5 11 2 23" xfId="20931"/>
    <cellStyle name="Comma 5 11 2 24" xfId="20932"/>
    <cellStyle name="Comma 5 11 2 25" xfId="20933"/>
    <cellStyle name="Comma 5 11 2 26" xfId="20934"/>
    <cellStyle name="Comma 5 11 2 27" xfId="20935"/>
    <cellStyle name="Comma 5 11 2 28" xfId="20936"/>
    <cellStyle name="Comma 5 11 2 29" xfId="20937"/>
    <cellStyle name="Comma 5 11 2 3" xfId="20938"/>
    <cellStyle name="Comma 5 11 2 30" xfId="20939"/>
    <cellStyle name="Comma 5 11 2 31" xfId="20940"/>
    <cellStyle name="Comma 5 11 2 32" xfId="20941"/>
    <cellStyle name="Comma 5 11 2 33" xfId="20942"/>
    <cellStyle name="Comma 5 11 2 34" xfId="20943"/>
    <cellStyle name="Comma 5 11 2 35" xfId="20944"/>
    <cellStyle name="Comma 5 11 2 36" xfId="20945"/>
    <cellStyle name="Comma 5 11 2 37" xfId="20946"/>
    <cellStyle name="Comma 5 11 2 4" xfId="20947"/>
    <cellStyle name="Comma 5 11 2 5" xfId="20948"/>
    <cellStyle name="Comma 5 11 2 6" xfId="20949"/>
    <cellStyle name="Comma 5 11 2 7" xfId="20950"/>
    <cellStyle name="Comma 5 11 2 8" xfId="20951"/>
    <cellStyle name="Comma 5 11 2 9" xfId="20952"/>
    <cellStyle name="Comma 5 11 20" xfId="20953"/>
    <cellStyle name="Comma 5 11 21" xfId="20954"/>
    <cellStyle name="Comma 5 11 22" xfId="20955"/>
    <cellStyle name="Comma 5 11 23" xfId="20956"/>
    <cellStyle name="Comma 5 11 24" xfId="20957"/>
    <cellStyle name="Comma 5 11 25" xfId="20958"/>
    <cellStyle name="Comma 5 11 26" xfId="20959"/>
    <cellStyle name="Comma 5 11 27" xfId="20960"/>
    <cellStyle name="Comma 5 11 28" xfId="20961"/>
    <cellStyle name="Comma 5 11 29" xfId="20962"/>
    <cellStyle name="Comma 5 11 3" xfId="20963"/>
    <cellStyle name="Comma 5 11 30" xfId="20964"/>
    <cellStyle name="Comma 5 11 31" xfId="20965"/>
    <cellStyle name="Comma 5 11 32" xfId="20966"/>
    <cellStyle name="Comma 5 11 33" xfId="20967"/>
    <cellStyle name="Comma 5 11 34" xfId="20968"/>
    <cellStyle name="Comma 5 11 35" xfId="20969"/>
    <cellStyle name="Comma 5 11 36" xfId="20970"/>
    <cellStyle name="Comma 5 11 37" xfId="20971"/>
    <cellStyle name="Comma 5 11 4" xfId="20972"/>
    <cellStyle name="Comma 5 11 5" xfId="20973"/>
    <cellStyle name="Comma 5 11 6" xfId="20974"/>
    <cellStyle name="Comma 5 11 7" xfId="20975"/>
    <cellStyle name="Comma 5 11 8" xfId="20976"/>
    <cellStyle name="Comma 5 11 9" xfId="20977"/>
    <cellStyle name="Comma 5 12" xfId="20978"/>
    <cellStyle name="Comma 5 12 10" xfId="20979"/>
    <cellStyle name="Comma 5 12 11" xfId="20980"/>
    <cellStyle name="Comma 5 12 12" xfId="20981"/>
    <cellStyle name="Comma 5 12 13" xfId="20982"/>
    <cellStyle name="Comma 5 12 14" xfId="20983"/>
    <cellStyle name="Comma 5 12 15" xfId="20984"/>
    <cellStyle name="Comma 5 12 16" xfId="20985"/>
    <cellStyle name="Comma 5 12 17" xfId="20986"/>
    <cellStyle name="Comma 5 12 18" xfId="20987"/>
    <cellStyle name="Comma 5 12 19" xfId="20988"/>
    <cellStyle name="Comma 5 12 2" xfId="20989"/>
    <cellStyle name="Comma 5 12 20" xfId="20990"/>
    <cellStyle name="Comma 5 12 21" xfId="20991"/>
    <cellStyle name="Comma 5 12 22" xfId="20992"/>
    <cellStyle name="Comma 5 12 23" xfId="20993"/>
    <cellStyle name="Comma 5 12 24" xfId="20994"/>
    <cellStyle name="Comma 5 12 25" xfId="20995"/>
    <cellStyle name="Comma 5 12 26" xfId="20996"/>
    <cellStyle name="Comma 5 12 27" xfId="20997"/>
    <cellStyle name="Comma 5 12 3" xfId="20998"/>
    <cellStyle name="Comma 5 12 4" xfId="20999"/>
    <cellStyle name="Comma 5 12 5" xfId="21000"/>
    <cellStyle name="Comma 5 12 6" xfId="21001"/>
    <cellStyle name="Comma 5 12 7" xfId="21002"/>
    <cellStyle name="Comma 5 12 8" xfId="21003"/>
    <cellStyle name="Comma 5 12 9" xfId="21004"/>
    <cellStyle name="Comma 5 13" xfId="21005"/>
    <cellStyle name="Comma 5 13 10" xfId="21006"/>
    <cellStyle name="Comma 5 13 11" xfId="21007"/>
    <cellStyle name="Comma 5 13 12" xfId="21008"/>
    <cellStyle name="Comma 5 13 13" xfId="21009"/>
    <cellStyle name="Comma 5 13 14" xfId="21010"/>
    <cellStyle name="Comma 5 13 15" xfId="21011"/>
    <cellStyle name="Comma 5 13 16" xfId="21012"/>
    <cellStyle name="Comma 5 13 17" xfId="21013"/>
    <cellStyle name="Comma 5 13 18" xfId="21014"/>
    <cellStyle name="Comma 5 13 19" xfId="21015"/>
    <cellStyle name="Comma 5 13 2" xfId="21016"/>
    <cellStyle name="Comma 5 13 20" xfId="21017"/>
    <cellStyle name="Comma 5 13 21" xfId="21018"/>
    <cellStyle name="Comma 5 13 22" xfId="21019"/>
    <cellStyle name="Comma 5 13 23" xfId="21020"/>
    <cellStyle name="Comma 5 13 24" xfId="21021"/>
    <cellStyle name="Comma 5 13 25" xfId="21022"/>
    <cellStyle name="Comma 5 13 26" xfId="21023"/>
    <cellStyle name="Comma 5 13 27" xfId="21024"/>
    <cellStyle name="Comma 5 13 3" xfId="21025"/>
    <cellStyle name="Comma 5 13 4" xfId="21026"/>
    <cellStyle name="Comma 5 13 5" xfId="21027"/>
    <cellStyle name="Comma 5 13 6" xfId="21028"/>
    <cellStyle name="Comma 5 13 7" xfId="21029"/>
    <cellStyle name="Comma 5 13 8" xfId="21030"/>
    <cellStyle name="Comma 5 13 9" xfId="21031"/>
    <cellStyle name="Comma 5 14" xfId="21032"/>
    <cellStyle name="Comma 5 14 10" xfId="21033"/>
    <cellStyle name="Comma 5 14 11" xfId="21034"/>
    <cellStyle name="Comma 5 14 12" xfId="21035"/>
    <cellStyle name="Comma 5 14 13" xfId="21036"/>
    <cellStyle name="Comma 5 14 14" xfId="21037"/>
    <cellStyle name="Comma 5 14 15" xfId="21038"/>
    <cellStyle name="Comma 5 14 16" xfId="21039"/>
    <cellStyle name="Comma 5 14 17" xfId="21040"/>
    <cellStyle name="Comma 5 14 18" xfId="21041"/>
    <cellStyle name="Comma 5 14 19" xfId="21042"/>
    <cellStyle name="Comma 5 14 2" xfId="21043"/>
    <cellStyle name="Comma 5 14 20" xfId="21044"/>
    <cellStyle name="Comma 5 14 21" xfId="21045"/>
    <cellStyle name="Comma 5 14 22" xfId="21046"/>
    <cellStyle name="Comma 5 14 23" xfId="21047"/>
    <cellStyle name="Comma 5 14 24" xfId="21048"/>
    <cellStyle name="Comma 5 14 25" xfId="21049"/>
    <cellStyle name="Comma 5 14 26" xfId="21050"/>
    <cellStyle name="Comma 5 14 27" xfId="21051"/>
    <cellStyle name="Comma 5 14 3" xfId="21052"/>
    <cellStyle name="Comma 5 14 4" xfId="21053"/>
    <cellStyle name="Comma 5 14 5" xfId="21054"/>
    <cellStyle name="Comma 5 14 6" xfId="21055"/>
    <cellStyle name="Comma 5 14 7" xfId="21056"/>
    <cellStyle name="Comma 5 14 8" xfId="21057"/>
    <cellStyle name="Comma 5 14 9" xfId="21058"/>
    <cellStyle name="Comma 5 15" xfId="21059"/>
    <cellStyle name="Comma 5 2" xfId="111"/>
    <cellStyle name="Comma 5 2 2" xfId="212"/>
    <cellStyle name="Comma 5 2 2 2" xfId="409"/>
    <cellStyle name="Comma 5 2 2 2 2" xfId="410"/>
    <cellStyle name="Comma 5 2 2 2 3" xfId="411"/>
    <cellStyle name="Comma 5 2 2 3" xfId="412"/>
    <cellStyle name="Comma 5 2 2 3 2" xfId="413"/>
    <cellStyle name="Comma 5 2 2 3 3" xfId="414"/>
    <cellStyle name="Comma 5 2 2 4" xfId="415"/>
    <cellStyle name="Comma 5 2 3" xfId="213"/>
    <cellStyle name="Comma 5 2 3 2" xfId="214"/>
    <cellStyle name="Comma 5 2 3 3" xfId="416"/>
    <cellStyle name="Comma 5 2 3 4" xfId="417"/>
    <cellStyle name="Comma 5 2 3 4 2" xfId="418"/>
    <cellStyle name="Comma 5 2 3 5" xfId="419"/>
    <cellStyle name="Comma 5 2 3 6" xfId="420"/>
    <cellStyle name="Comma 5 3" xfId="112"/>
    <cellStyle name="Comma 5 4" xfId="113"/>
    <cellStyle name="Comma 5 4 2" xfId="215"/>
    <cellStyle name="Comma 5 4 3" xfId="216"/>
    <cellStyle name="Comma 5 4 4" xfId="421"/>
    <cellStyle name="Comma 5 5" xfId="217"/>
    <cellStyle name="Comma 5 6" xfId="259"/>
    <cellStyle name="Comma 5 7" xfId="563"/>
    <cellStyle name="Comma 5 8" xfId="21060"/>
    <cellStyle name="Comma 5 9" xfId="21061"/>
    <cellStyle name="Comma 50" xfId="21062"/>
    <cellStyle name="Comma 51" xfId="21063"/>
    <cellStyle name="Comma 52" xfId="21064"/>
    <cellStyle name="Comma 53" xfId="21065"/>
    <cellStyle name="Comma 54" xfId="21066"/>
    <cellStyle name="Comma 55" xfId="21067"/>
    <cellStyle name="Comma 55 2" xfId="21068"/>
    <cellStyle name="Comma 56" xfId="21069"/>
    <cellStyle name="Comma 57" xfId="21070"/>
    <cellStyle name="Comma 58" xfId="21071"/>
    <cellStyle name="Comma 59" xfId="21072"/>
    <cellStyle name="Comma 6" xfId="114"/>
    <cellStyle name="Comma 6 10" xfId="21073"/>
    <cellStyle name="Comma 6 10 10" xfId="21074"/>
    <cellStyle name="Comma 6 10 11" xfId="21075"/>
    <cellStyle name="Comma 6 10 12" xfId="21076"/>
    <cellStyle name="Comma 6 10 13" xfId="21077"/>
    <cellStyle name="Comma 6 10 14" xfId="21078"/>
    <cellStyle name="Comma 6 10 15" xfId="21079"/>
    <cellStyle name="Comma 6 10 16" xfId="21080"/>
    <cellStyle name="Comma 6 10 17" xfId="21081"/>
    <cellStyle name="Comma 6 10 18" xfId="21082"/>
    <cellStyle name="Comma 6 10 19" xfId="21083"/>
    <cellStyle name="Comma 6 10 2" xfId="21084"/>
    <cellStyle name="Comma 6 10 20" xfId="21085"/>
    <cellStyle name="Comma 6 10 21" xfId="21086"/>
    <cellStyle name="Comma 6 10 22" xfId="21087"/>
    <cellStyle name="Comma 6 10 23" xfId="21088"/>
    <cellStyle name="Comma 6 10 24" xfId="21089"/>
    <cellStyle name="Comma 6 10 25" xfId="21090"/>
    <cellStyle name="Comma 6 10 26" xfId="21091"/>
    <cellStyle name="Comma 6 10 27" xfId="21092"/>
    <cellStyle name="Comma 6 10 3" xfId="21093"/>
    <cellStyle name="Comma 6 10 4" xfId="21094"/>
    <cellStyle name="Comma 6 10 5" xfId="21095"/>
    <cellStyle name="Comma 6 10 6" xfId="21096"/>
    <cellStyle name="Comma 6 10 7" xfId="21097"/>
    <cellStyle name="Comma 6 10 8" xfId="21098"/>
    <cellStyle name="Comma 6 10 9" xfId="21099"/>
    <cellStyle name="Comma 6 11" xfId="21100"/>
    <cellStyle name="Comma 6 11 10" xfId="21101"/>
    <cellStyle name="Comma 6 11 11" xfId="21102"/>
    <cellStyle name="Comma 6 11 12" xfId="21103"/>
    <cellStyle name="Comma 6 11 13" xfId="21104"/>
    <cellStyle name="Comma 6 11 14" xfId="21105"/>
    <cellStyle name="Comma 6 11 15" xfId="21106"/>
    <cellStyle name="Comma 6 11 16" xfId="21107"/>
    <cellStyle name="Comma 6 11 17" xfId="21108"/>
    <cellStyle name="Comma 6 11 18" xfId="21109"/>
    <cellStyle name="Comma 6 11 19" xfId="21110"/>
    <cellStyle name="Comma 6 11 2" xfId="21111"/>
    <cellStyle name="Comma 6 11 20" xfId="21112"/>
    <cellStyle name="Comma 6 11 21" xfId="21113"/>
    <cellStyle name="Comma 6 11 22" xfId="21114"/>
    <cellStyle name="Comma 6 11 23" xfId="21115"/>
    <cellStyle name="Comma 6 11 24" xfId="21116"/>
    <cellStyle name="Comma 6 11 25" xfId="21117"/>
    <cellStyle name="Comma 6 11 26" xfId="21118"/>
    <cellStyle name="Comma 6 11 27" xfId="21119"/>
    <cellStyle name="Comma 6 11 3" xfId="21120"/>
    <cellStyle name="Comma 6 11 4" xfId="21121"/>
    <cellStyle name="Comma 6 11 5" xfId="21122"/>
    <cellStyle name="Comma 6 11 6" xfId="21123"/>
    <cellStyle name="Comma 6 11 7" xfId="21124"/>
    <cellStyle name="Comma 6 11 8" xfId="21125"/>
    <cellStyle name="Comma 6 11 9" xfId="21126"/>
    <cellStyle name="Comma 6 12" xfId="21127"/>
    <cellStyle name="Comma 6 2" xfId="115"/>
    <cellStyle name="Comma 6 2 10" xfId="21128"/>
    <cellStyle name="Comma 6 2 11" xfId="21129"/>
    <cellStyle name="Comma 6 2 12" xfId="21130"/>
    <cellStyle name="Comma 6 2 13" xfId="21131"/>
    <cellStyle name="Comma 6 2 14" xfId="21132"/>
    <cellStyle name="Comma 6 2 15" xfId="21133"/>
    <cellStyle name="Comma 6 2 16" xfId="21134"/>
    <cellStyle name="Comma 6 2 17" xfId="21135"/>
    <cellStyle name="Comma 6 2 18" xfId="21136"/>
    <cellStyle name="Comma 6 2 19" xfId="21137"/>
    <cellStyle name="Comma 6 2 2" xfId="218"/>
    <cellStyle name="Comma 6 2 2 2" xfId="219"/>
    <cellStyle name="Comma 6 2 2 2 10" xfId="21138"/>
    <cellStyle name="Comma 6 2 2 2 11" xfId="21139"/>
    <cellStyle name="Comma 6 2 2 2 12" xfId="21140"/>
    <cellStyle name="Comma 6 2 2 2 13" xfId="21141"/>
    <cellStyle name="Comma 6 2 2 2 14" xfId="21142"/>
    <cellStyle name="Comma 6 2 2 2 15" xfId="21143"/>
    <cellStyle name="Comma 6 2 2 2 16" xfId="21144"/>
    <cellStyle name="Comma 6 2 2 2 17" xfId="21145"/>
    <cellStyle name="Comma 6 2 2 2 18" xfId="21146"/>
    <cellStyle name="Comma 6 2 2 2 19" xfId="21147"/>
    <cellStyle name="Comma 6 2 2 2 2" xfId="21148"/>
    <cellStyle name="Comma 6 2 2 2 2 2" xfId="21149"/>
    <cellStyle name="Comma 6 2 2 2 2 3" xfId="21150"/>
    <cellStyle name="Comma 6 2 2 2 2 3 10" xfId="21151"/>
    <cellStyle name="Comma 6 2 2 2 2 3 11" xfId="21152"/>
    <cellStyle name="Comma 6 2 2 2 2 3 12" xfId="21153"/>
    <cellStyle name="Comma 6 2 2 2 2 3 13" xfId="21154"/>
    <cellStyle name="Comma 6 2 2 2 2 3 14" xfId="21155"/>
    <cellStyle name="Comma 6 2 2 2 2 3 15" xfId="21156"/>
    <cellStyle name="Comma 6 2 2 2 2 3 16" xfId="21157"/>
    <cellStyle name="Comma 6 2 2 2 2 3 17" xfId="21158"/>
    <cellStyle name="Comma 6 2 2 2 2 3 18" xfId="21159"/>
    <cellStyle name="Comma 6 2 2 2 2 3 19" xfId="21160"/>
    <cellStyle name="Comma 6 2 2 2 2 3 2" xfId="21161"/>
    <cellStyle name="Comma 6 2 2 2 2 3 20" xfId="21162"/>
    <cellStyle name="Comma 6 2 2 2 2 3 21" xfId="21163"/>
    <cellStyle name="Comma 6 2 2 2 2 3 22" xfId="21164"/>
    <cellStyle name="Comma 6 2 2 2 2 3 23" xfId="21165"/>
    <cellStyle name="Comma 6 2 2 2 2 3 24" xfId="21166"/>
    <cellStyle name="Comma 6 2 2 2 2 3 25" xfId="21167"/>
    <cellStyle name="Comma 6 2 2 2 2 3 26" xfId="21168"/>
    <cellStyle name="Comma 6 2 2 2 2 3 27" xfId="21169"/>
    <cellStyle name="Comma 6 2 2 2 2 3 28" xfId="21170"/>
    <cellStyle name="Comma 6 2 2 2 2 3 29" xfId="21171"/>
    <cellStyle name="Comma 6 2 2 2 2 3 3" xfId="21172"/>
    <cellStyle name="Comma 6 2 2 2 2 3 30" xfId="21173"/>
    <cellStyle name="Comma 6 2 2 2 2 3 31" xfId="21174"/>
    <cellStyle name="Comma 6 2 2 2 2 3 32" xfId="21175"/>
    <cellStyle name="Comma 6 2 2 2 2 3 33" xfId="21176"/>
    <cellStyle name="Comma 6 2 2 2 2 3 4" xfId="21177"/>
    <cellStyle name="Comma 6 2 2 2 2 3 5" xfId="21178"/>
    <cellStyle name="Comma 6 2 2 2 2 3 6" xfId="21179"/>
    <cellStyle name="Comma 6 2 2 2 2 3 7" xfId="21180"/>
    <cellStyle name="Comma 6 2 2 2 2 3 8" xfId="21181"/>
    <cellStyle name="Comma 6 2 2 2 2 3 9" xfId="21182"/>
    <cellStyle name="Comma 6 2 2 2 2 4" xfId="21183"/>
    <cellStyle name="Comma 6 2 2 2 2 4 10" xfId="21184"/>
    <cellStyle name="Comma 6 2 2 2 2 4 11" xfId="21185"/>
    <cellStyle name="Comma 6 2 2 2 2 4 12" xfId="21186"/>
    <cellStyle name="Comma 6 2 2 2 2 4 13" xfId="21187"/>
    <cellStyle name="Comma 6 2 2 2 2 4 14" xfId="21188"/>
    <cellStyle name="Comma 6 2 2 2 2 4 15" xfId="21189"/>
    <cellStyle name="Comma 6 2 2 2 2 4 16" xfId="21190"/>
    <cellStyle name="Comma 6 2 2 2 2 4 17" xfId="21191"/>
    <cellStyle name="Comma 6 2 2 2 2 4 18" xfId="21192"/>
    <cellStyle name="Comma 6 2 2 2 2 4 19" xfId="21193"/>
    <cellStyle name="Comma 6 2 2 2 2 4 2" xfId="21194"/>
    <cellStyle name="Comma 6 2 2 2 2 4 20" xfId="21195"/>
    <cellStyle name="Comma 6 2 2 2 2 4 21" xfId="21196"/>
    <cellStyle name="Comma 6 2 2 2 2 4 22" xfId="21197"/>
    <cellStyle name="Comma 6 2 2 2 2 4 23" xfId="21198"/>
    <cellStyle name="Comma 6 2 2 2 2 4 24" xfId="21199"/>
    <cellStyle name="Comma 6 2 2 2 2 4 25" xfId="21200"/>
    <cellStyle name="Comma 6 2 2 2 2 4 26" xfId="21201"/>
    <cellStyle name="Comma 6 2 2 2 2 4 27" xfId="21202"/>
    <cellStyle name="Comma 6 2 2 2 2 4 3" xfId="21203"/>
    <cellStyle name="Comma 6 2 2 2 2 4 4" xfId="21204"/>
    <cellStyle name="Comma 6 2 2 2 2 4 5" xfId="21205"/>
    <cellStyle name="Comma 6 2 2 2 2 4 6" xfId="21206"/>
    <cellStyle name="Comma 6 2 2 2 2 4 7" xfId="21207"/>
    <cellStyle name="Comma 6 2 2 2 2 4 8" xfId="21208"/>
    <cellStyle name="Comma 6 2 2 2 2 4 9" xfId="21209"/>
    <cellStyle name="Comma 6 2 2 2 20" xfId="21210"/>
    <cellStyle name="Comma 6 2 2 2 21" xfId="21211"/>
    <cellStyle name="Comma 6 2 2 2 22" xfId="21212"/>
    <cellStyle name="Comma 6 2 2 2 23" xfId="21213"/>
    <cellStyle name="Comma 6 2 2 2 24" xfId="21214"/>
    <cellStyle name="Comma 6 2 2 2 25" xfId="21215"/>
    <cellStyle name="Comma 6 2 2 2 26" xfId="21216"/>
    <cellStyle name="Comma 6 2 2 2 27" xfId="21217"/>
    <cellStyle name="Comma 6 2 2 2 28" xfId="21218"/>
    <cellStyle name="Comma 6 2 2 2 29" xfId="21219"/>
    <cellStyle name="Comma 6 2 2 2 3" xfId="21220"/>
    <cellStyle name="Comma 6 2 2 2 30" xfId="21221"/>
    <cellStyle name="Comma 6 2 2 2 31" xfId="21222"/>
    <cellStyle name="Comma 6 2 2 2 32" xfId="21223"/>
    <cellStyle name="Comma 6 2 2 2 33" xfId="21224"/>
    <cellStyle name="Comma 6 2 2 2 34" xfId="21225"/>
    <cellStyle name="Comma 6 2 2 2 35" xfId="21226"/>
    <cellStyle name="Comma 6 2 2 2 36" xfId="21227"/>
    <cellStyle name="Comma 6 2 2 2 37" xfId="21228"/>
    <cellStyle name="Comma 6 2 2 2 38" xfId="21229"/>
    <cellStyle name="Comma 6 2 2 2 39" xfId="21230"/>
    <cellStyle name="Comma 6 2 2 2 4" xfId="21231"/>
    <cellStyle name="Comma 6 2 2 2 40" xfId="21232"/>
    <cellStyle name="Comma 6 2 2 2 41" xfId="21233"/>
    <cellStyle name="Comma 6 2 2 2 42" xfId="21234"/>
    <cellStyle name="Comma 6 2 2 2 43" xfId="21235"/>
    <cellStyle name="Comma 6 2 2 2 44" xfId="21236"/>
    <cellStyle name="Comma 6 2 2 2 45" xfId="21237"/>
    <cellStyle name="Comma 6 2 2 2 46" xfId="21238"/>
    <cellStyle name="Comma 6 2 2 2 47" xfId="21239"/>
    <cellStyle name="Comma 6 2 2 2 48" xfId="21240"/>
    <cellStyle name="Comma 6 2 2 2 49" xfId="21241"/>
    <cellStyle name="Comma 6 2 2 2 5" xfId="21242"/>
    <cellStyle name="Comma 6 2 2 2 50" xfId="21243"/>
    <cellStyle name="Comma 6 2 2 2 6" xfId="21244"/>
    <cellStyle name="Comma 6 2 2 2 7" xfId="21245"/>
    <cellStyle name="Comma 6 2 2 2 8" xfId="21246"/>
    <cellStyle name="Comma 6 2 2 2 9" xfId="21247"/>
    <cellStyle name="Comma 6 2 2 3" xfId="422"/>
    <cellStyle name="Comma 6 2 2 3 10" xfId="21248"/>
    <cellStyle name="Comma 6 2 2 3 11" xfId="21249"/>
    <cellStyle name="Comma 6 2 2 3 12" xfId="21250"/>
    <cellStyle name="Comma 6 2 2 3 13" xfId="21251"/>
    <cellStyle name="Comma 6 2 2 3 14" xfId="21252"/>
    <cellStyle name="Comma 6 2 2 3 15" xfId="21253"/>
    <cellStyle name="Comma 6 2 2 3 16" xfId="21254"/>
    <cellStyle name="Comma 6 2 2 3 17" xfId="21255"/>
    <cellStyle name="Comma 6 2 2 3 18" xfId="21256"/>
    <cellStyle name="Comma 6 2 2 3 19" xfId="21257"/>
    <cellStyle name="Comma 6 2 2 3 2" xfId="21258"/>
    <cellStyle name="Comma 6 2 2 3 2 2" xfId="21259"/>
    <cellStyle name="Comma 6 2 2 3 2 2 10" xfId="21260"/>
    <cellStyle name="Comma 6 2 2 3 2 2 11" xfId="21261"/>
    <cellStyle name="Comma 6 2 2 3 2 2 12" xfId="21262"/>
    <cellStyle name="Comma 6 2 2 3 2 2 13" xfId="21263"/>
    <cellStyle name="Comma 6 2 2 3 2 2 14" xfId="21264"/>
    <cellStyle name="Comma 6 2 2 3 2 2 15" xfId="21265"/>
    <cellStyle name="Comma 6 2 2 3 2 2 16" xfId="21266"/>
    <cellStyle name="Comma 6 2 2 3 2 2 17" xfId="21267"/>
    <cellStyle name="Comma 6 2 2 3 2 2 18" xfId="21268"/>
    <cellStyle name="Comma 6 2 2 3 2 2 19" xfId="21269"/>
    <cellStyle name="Comma 6 2 2 3 2 2 2" xfId="21270"/>
    <cellStyle name="Comma 6 2 2 3 2 2 20" xfId="21271"/>
    <cellStyle name="Comma 6 2 2 3 2 2 21" xfId="21272"/>
    <cellStyle name="Comma 6 2 2 3 2 2 22" xfId="21273"/>
    <cellStyle name="Comma 6 2 2 3 2 2 23" xfId="21274"/>
    <cellStyle name="Comma 6 2 2 3 2 2 24" xfId="21275"/>
    <cellStyle name="Comma 6 2 2 3 2 2 25" xfId="21276"/>
    <cellStyle name="Comma 6 2 2 3 2 2 26" xfId="21277"/>
    <cellStyle name="Comma 6 2 2 3 2 2 27" xfId="21278"/>
    <cellStyle name="Comma 6 2 2 3 2 2 28" xfId="21279"/>
    <cellStyle name="Comma 6 2 2 3 2 2 29" xfId="21280"/>
    <cellStyle name="Comma 6 2 2 3 2 2 3" xfId="21281"/>
    <cellStyle name="Comma 6 2 2 3 2 2 30" xfId="21282"/>
    <cellStyle name="Comma 6 2 2 3 2 2 31" xfId="21283"/>
    <cellStyle name="Comma 6 2 2 3 2 2 32" xfId="21284"/>
    <cellStyle name="Comma 6 2 2 3 2 2 33" xfId="21285"/>
    <cellStyle name="Comma 6 2 2 3 2 2 4" xfId="21286"/>
    <cellStyle name="Comma 6 2 2 3 2 2 5" xfId="21287"/>
    <cellStyle name="Comma 6 2 2 3 2 2 6" xfId="21288"/>
    <cellStyle name="Comma 6 2 2 3 2 2 7" xfId="21289"/>
    <cellStyle name="Comma 6 2 2 3 2 2 8" xfId="21290"/>
    <cellStyle name="Comma 6 2 2 3 2 2 9" xfId="21291"/>
    <cellStyle name="Comma 6 2 2 3 2 3" xfId="21292"/>
    <cellStyle name="Comma 6 2 2 3 2 3 10" xfId="21293"/>
    <cellStyle name="Comma 6 2 2 3 2 3 11" xfId="21294"/>
    <cellStyle name="Comma 6 2 2 3 2 3 12" xfId="21295"/>
    <cellStyle name="Comma 6 2 2 3 2 3 13" xfId="21296"/>
    <cellStyle name="Comma 6 2 2 3 2 3 14" xfId="21297"/>
    <cellStyle name="Comma 6 2 2 3 2 3 15" xfId="21298"/>
    <cellStyle name="Comma 6 2 2 3 2 3 16" xfId="21299"/>
    <cellStyle name="Comma 6 2 2 3 2 3 17" xfId="21300"/>
    <cellStyle name="Comma 6 2 2 3 2 3 18" xfId="21301"/>
    <cellStyle name="Comma 6 2 2 3 2 3 19" xfId="21302"/>
    <cellStyle name="Comma 6 2 2 3 2 3 2" xfId="21303"/>
    <cellStyle name="Comma 6 2 2 3 2 3 20" xfId="21304"/>
    <cellStyle name="Comma 6 2 2 3 2 3 21" xfId="21305"/>
    <cellStyle name="Comma 6 2 2 3 2 3 22" xfId="21306"/>
    <cellStyle name="Comma 6 2 2 3 2 3 23" xfId="21307"/>
    <cellStyle name="Comma 6 2 2 3 2 3 24" xfId="21308"/>
    <cellStyle name="Comma 6 2 2 3 2 3 25" xfId="21309"/>
    <cellStyle name="Comma 6 2 2 3 2 3 26" xfId="21310"/>
    <cellStyle name="Comma 6 2 2 3 2 3 27" xfId="21311"/>
    <cellStyle name="Comma 6 2 2 3 2 3 3" xfId="21312"/>
    <cellStyle name="Comma 6 2 2 3 2 3 4" xfId="21313"/>
    <cellStyle name="Comma 6 2 2 3 2 3 5" xfId="21314"/>
    <cellStyle name="Comma 6 2 2 3 2 3 6" xfId="21315"/>
    <cellStyle name="Comma 6 2 2 3 2 3 7" xfId="21316"/>
    <cellStyle name="Comma 6 2 2 3 2 3 8" xfId="21317"/>
    <cellStyle name="Comma 6 2 2 3 2 3 9" xfId="21318"/>
    <cellStyle name="Comma 6 2 2 3 20" xfId="21319"/>
    <cellStyle name="Comma 6 2 2 3 21" xfId="21320"/>
    <cellStyle name="Comma 6 2 2 3 22" xfId="21321"/>
    <cellStyle name="Comma 6 2 2 3 23" xfId="21322"/>
    <cellStyle name="Comma 6 2 2 3 24" xfId="21323"/>
    <cellStyle name="Comma 6 2 2 3 25" xfId="21324"/>
    <cellStyle name="Comma 6 2 2 3 26" xfId="21325"/>
    <cellStyle name="Comma 6 2 2 3 27" xfId="21326"/>
    <cellStyle name="Comma 6 2 2 3 28" xfId="21327"/>
    <cellStyle name="Comma 6 2 2 3 29" xfId="21328"/>
    <cellStyle name="Comma 6 2 2 3 3" xfId="21329"/>
    <cellStyle name="Comma 6 2 2 3 30" xfId="21330"/>
    <cellStyle name="Comma 6 2 2 3 31" xfId="21331"/>
    <cellStyle name="Comma 6 2 2 3 32" xfId="21332"/>
    <cellStyle name="Comma 6 2 2 3 33" xfId="21333"/>
    <cellStyle name="Comma 6 2 2 3 34" xfId="21334"/>
    <cellStyle name="Comma 6 2 2 3 35" xfId="21335"/>
    <cellStyle name="Comma 6 2 2 3 36" xfId="21336"/>
    <cellStyle name="Comma 6 2 2 3 37" xfId="21337"/>
    <cellStyle name="Comma 6 2 2 3 38" xfId="21338"/>
    <cellStyle name="Comma 6 2 2 3 39" xfId="21339"/>
    <cellStyle name="Comma 6 2 2 3 4" xfId="21340"/>
    <cellStyle name="Comma 6 2 2 3 40" xfId="21341"/>
    <cellStyle name="Comma 6 2 2 3 41" xfId="21342"/>
    <cellStyle name="Comma 6 2 2 3 42" xfId="21343"/>
    <cellStyle name="Comma 6 2 2 3 43" xfId="21344"/>
    <cellStyle name="Comma 6 2 2 3 44" xfId="21345"/>
    <cellStyle name="Comma 6 2 2 3 45" xfId="21346"/>
    <cellStyle name="Comma 6 2 2 3 5" xfId="21347"/>
    <cellStyle name="Comma 6 2 2 3 6" xfId="21348"/>
    <cellStyle name="Comma 6 2 2 3 7" xfId="21349"/>
    <cellStyle name="Comma 6 2 2 3 8" xfId="21350"/>
    <cellStyle name="Comma 6 2 2 3 9" xfId="21351"/>
    <cellStyle name="Comma 6 2 2 4" xfId="423"/>
    <cellStyle name="Comma 6 2 2 4 10" xfId="21352"/>
    <cellStyle name="Comma 6 2 2 4 10 10" xfId="21353"/>
    <cellStyle name="Comma 6 2 2 4 10 11" xfId="21354"/>
    <cellStyle name="Comma 6 2 2 4 10 12" xfId="21355"/>
    <cellStyle name="Comma 6 2 2 4 10 13" xfId="21356"/>
    <cellStyle name="Comma 6 2 2 4 10 14" xfId="21357"/>
    <cellStyle name="Comma 6 2 2 4 10 15" xfId="21358"/>
    <cellStyle name="Comma 6 2 2 4 10 16" xfId="21359"/>
    <cellStyle name="Comma 6 2 2 4 10 17" xfId="21360"/>
    <cellStyle name="Comma 6 2 2 4 10 18" xfId="21361"/>
    <cellStyle name="Comma 6 2 2 4 10 19" xfId="21362"/>
    <cellStyle name="Comma 6 2 2 4 10 2" xfId="21363"/>
    <cellStyle name="Comma 6 2 2 4 10 20" xfId="21364"/>
    <cellStyle name="Comma 6 2 2 4 10 21" xfId="21365"/>
    <cellStyle name="Comma 6 2 2 4 10 22" xfId="21366"/>
    <cellStyle name="Comma 6 2 2 4 10 23" xfId="21367"/>
    <cellStyle name="Comma 6 2 2 4 10 24" xfId="21368"/>
    <cellStyle name="Comma 6 2 2 4 10 25" xfId="21369"/>
    <cellStyle name="Comma 6 2 2 4 10 26" xfId="21370"/>
    <cellStyle name="Comma 6 2 2 4 10 27" xfId="21371"/>
    <cellStyle name="Comma 6 2 2 4 10 3" xfId="21372"/>
    <cellStyle name="Comma 6 2 2 4 10 4" xfId="21373"/>
    <cellStyle name="Comma 6 2 2 4 10 5" xfId="21374"/>
    <cellStyle name="Comma 6 2 2 4 10 6" xfId="21375"/>
    <cellStyle name="Comma 6 2 2 4 10 7" xfId="21376"/>
    <cellStyle name="Comma 6 2 2 4 10 8" xfId="21377"/>
    <cellStyle name="Comma 6 2 2 4 10 9" xfId="21378"/>
    <cellStyle name="Comma 6 2 2 4 11" xfId="21379"/>
    <cellStyle name="Comma 6 2 2 4 12" xfId="21380"/>
    <cellStyle name="Comma 6 2 2 4 13" xfId="21381"/>
    <cellStyle name="Comma 6 2 2 4 14" xfId="21382"/>
    <cellStyle name="Comma 6 2 2 4 15" xfId="21383"/>
    <cellStyle name="Comma 6 2 2 4 16" xfId="21384"/>
    <cellStyle name="Comma 6 2 2 4 17" xfId="21385"/>
    <cellStyle name="Comma 6 2 2 4 18" xfId="21386"/>
    <cellStyle name="Comma 6 2 2 4 19" xfId="21387"/>
    <cellStyle name="Comma 6 2 2 4 2" xfId="21388"/>
    <cellStyle name="Comma 6 2 2 4 20" xfId="21389"/>
    <cellStyle name="Comma 6 2 2 4 21" xfId="21390"/>
    <cellStyle name="Comma 6 2 2 4 22" xfId="21391"/>
    <cellStyle name="Comma 6 2 2 4 23" xfId="21392"/>
    <cellStyle name="Comma 6 2 2 4 24" xfId="21393"/>
    <cellStyle name="Comma 6 2 2 4 25" xfId="21394"/>
    <cellStyle name="Comma 6 2 2 4 26" xfId="21395"/>
    <cellStyle name="Comma 6 2 2 4 27" xfId="21396"/>
    <cellStyle name="Comma 6 2 2 4 28" xfId="21397"/>
    <cellStyle name="Comma 6 2 2 4 29" xfId="21398"/>
    <cellStyle name="Comma 6 2 2 4 3" xfId="21399"/>
    <cellStyle name="Comma 6 2 2 4 30" xfId="21400"/>
    <cellStyle name="Comma 6 2 2 4 31" xfId="21401"/>
    <cellStyle name="Comma 6 2 2 4 32" xfId="21402"/>
    <cellStyle name="Comma 6 2 2 4 33" xfId="21403"/>
    <cellStyle name="Comma 6 2 2 4 34" xfId="21404"/>
    <cellStyle name="Comma 6 2 2 4 35" xfId="21405"/>
    <cellStyle name="Comma 6 2 2 4 36" xfId="21406"/>
    <cellStyle name="Comma 6 2 2 4 37" xfId="21407"/>
    <cellStyle name="Comma 6 2 2 4 38" xfId="21408"/>
    <cellStyle name="Comma 6 2 2 4 39" xfId="21409"/>
    <cellStyle name="Comma 6 2 2 4 4" xfId="21410"/>
    <cellStyle name="Comma 6 2 2 4 40" xfId="21411"/>
    <cellStyle name="Comma 6 2 2 4 41" xfId="21412"/>
    <cellStyle name="Comma 6 2 2 4 42" xfId="21413"/>
    <cellStyle name="Comma 6 2 2 4 43" xfId="21414"/>
    <cellStyle name="Comma 6 2 2 4 44" xfId="21415"/>
    <cellStyle name="Comma 6 2 2 4 45" xfId="21416"/>
    <cellStyle name="Comma 6 2 2 4 5" xfId="21417"/>
    <cellStyle name="Comma 6 2 2 4 6" xfId="21418"/>
    <cellStyle name="Comma 6 2 2 4 7" xfId="21419"/>
    <cellStyle name="Comma 6 2 2 4 8" xfId="21420"/>
    <cellStyle name="Comma 6 2 2 4 9" xfId="21421"/>
    <cellStyle name="Comma 6 2 2 4 9 10" xfId="21422"/>
    <cellStyle name="Comma 6 2 2 4 9 11" xfId="21423"/>
    <cellStyle name="Comma 6 2 2 4 9 12" xfId="21424"/>
    <cellStyle name="Comma 6 2 2 4 9 13" xfId="21425"/>
    <cellStyle name="Comma 6 2 2 4 9 14" xfId="21426"/>
    <cellStyle name="Comma 6 2 2 4 9 15" xfId="21427"/>
    <cellStyle name="Comma 6 2 2 4 9 16" xfId="21428"/>
    <cellStyle name="Comma 6 2 2 4 9 17" xfId="21429"/>
    <cellStyle name="Comma 6 2 2 4 9 18" xfId="21430"/>
    <cellStyle name="Comma 6 2 2 4 9 19" xfId="21431"/>
    <cellStyle name="Comma 6 2 2 4 9 2" xfId="21432"/>
    <cellStyle name="Comma 6 2 2 4 9 20" xfId="21433"/>
    <cellStyle name="Comma 6 2 2 4 9 21" xfId="21434"/>
    <cellStyle name="Comma 6 2 2 4 9 22" xfId="21435"/>
    <cellStyle name="Comma 6 2 2 4 9 23" xfId="21436"/>
    <cellStyle name="Comma 6 2 2 4 9 24" xfId="21437"/>
    <cellStyle name="Comma 6 2 2 4 9 25" xfId="21438"/>
    <cellStyle name="Comma 6 2 2 4 9 26" xfId="21439"/>
    <cellStyle name="Comma 6 2 2 4 9 27" xfId="21440"/>
    <cellStyle name="Comma 6 2 2 4 9 3" xfId="21441"/>
    <cellStyle name="Comma 6 2 2 4 9 4" xfId="21442"/>
    <cellStyle name="Comma 6 2 2 4 9 5" xfId="21443"/>
    <cellStyle name="Comma 6 2 2 4 9 6" xfId="21444"/>
    <cellStyle name="Comma 6 2 2 4 9 7" xfId="21445"/>
    <cellStyle name="Comma 6 2 2 4 9 8" xfId="21446"/>
    <cellStyle name="Comma 6 2 2 4 9 9" xfId="21447"/>
    <cellStyle name="Comma 6 2 2 5" xfId="424"/>
    <cellStyle name="Comma 6 2 2 5 10" xfId="21448"/>
    <cellStyle name="Comma 6 2 2 5 10 10" xfId="21449"/>
    <cellStyle name="Comma 6 2 2 5 10 11" xfId="21450"/>
    <cellStyle name="Comma 6 2 2 5 10 12" xfId="21451"/>
    <cellStyle name="Comma 6 2 2 5 10 13" xfId="21452"/>
    <cellStyle name="Comma 6 2 2 5 10 14" xfId="21453"/>
    <cellStyle name="Comma 6 2 2 5 10 15" xfId="21454"/>
    <cellStyle name="Comma 6 2 2 5 10 16" xfId="21455"/>
    <cellStyle name="Comma 6 2 2 5 10 17" xfId="21456"/>
    <cellStyle name="Comma 6 2 2 5 10 18" xfId="21457"/>
    <cellStyle name="Comma 6 2 2 5 10 19" xfId="21458"/>
    <cellStyle name="Comma 6 2 2 5 10 2" xfId="21459"/>
    <cellStyle name="Comma 6 2 2 5 10 20" xfId="21460"/>
    <cellStyle name="Comma 6 2 2 5 10 21" xfId="21461"/>
    <cellStyle name="Comma 6 2 2 5 10 22" xfId="21462"/>
    <cellStyle name="Comma 6 2 2 5 10 23" xfId="21463"/>
    <cellStyle name="Comma 6 2 2 5 10 24" xfId="21464"/>
    <cellStyle name="Comma 6 2 2 5 10 25" xfId="21465"/>
    <cellStyle name="Comma 6 2 2 5 10 26" xfId="21466"/>
    <cellStyle name="Comma 6 2 2 5 10 27" xfId="21467"/>
    <cellStyle name="Comma 6 2 2 5 10 3" xfId="21468"/>
    <cellStyle name="Comma 6 2 2 5 10 4" xfId="21469"/>
    <cellStyle name="Comma 6 2 2 5 10 5" xfId="21470"/>
    <cellStyle name="Comma 6 2 2 5 10 6" xfId="21471"/>
    <cellStyle name="Comma 6 2 2 5 10 7" xfId="21472"/>
    <cellStyle name="Comma 6 2 2 5 10 8" xfId="21473"/>
    <cellStyle name="Comma 6 2 2 5 10 9" xfId="21474"/>
    <cellStyle name="Comma 6 2 2 5 11" xfId="21475"/>
    <cellStyle name="Comma 6 2 2 5 12" xfId="21476"/>
    <cellStyle name="Comma 6 2 2 5 13" xfId="21477"/>
    <cellStyle name="Comma 6 2 2 5 14" xfId="21478"/>
    <cellStyle name="Comma 6 2 2 5 15" xfId="21479"/>
    <cellStyle name="Comma 6 2 2 5 16" xfId="21480"/>
    <cellStyle name="Comma 6 2 2 5 17" xfId="21481"/>
    <cellStyle name="Comma 6 2 2 5 18" xfId="21482"/>
    <cellStyle name="Comma 6 2 2 5 19" xfId="21483"/>
    <cellStyle name="Comma 6 2 2 5 2" xfId="21484"/>
    <cellStyle name="Comma 6 2 2 5 20" xfId="21485"/>
    <cellStyle name="Comma 6 2 2 5 21" xfId="21486"/>
    <cellStyle name="Comma 6 2 2 5 22" xfId="21487"/>
    <cellStyle name="Comma 6 2 2 5 23" xfId="21488"/>
    <cellStyle name="Comma 6 2 2 5 24" xfId="21489"/>
    <cellStyle name="Comma 6 2 2 5 25" xfId="21490"/>
    <cellStyle name="Comma 6 2 2 5 26" xfId="21491"/>
    <cellStyle name="Comma 6 2 2 5 27" xfId="21492"/>
    <cellStyle name="Comma 6 2 2 5 28" xfId="21493"/>
    <cellStyle name="Comma 6 2 2 5 29" xfId="21494"/>
    <cellStyle name="Comma 6 2 2 5 3" xfId="21495"/>
    <cellStyle name="Comma 6 2 2 5 30" xfId="21496"/>
    <cellStyle name="Comma 6 2 2 5 31" xfId="21497"/>
    <cellStyle name="Comma 6 2 2 5 32" xfId="21498"/>
    <cellStyle name="Comma 6 2 2 5 33" xfId="21499"/>
    <cellStyle name="Comma 6 2 2 5 34" xfId="21500"/>
    <cellStyle name="Comma 6 2 2 5 35" xfId="21501"/>
    <cellStyle name="Comma 6 2 2 5 36" xfId="21502"/>
    <cellStyle name="Comma 6 2 2 5 37" xfId="21503"/>
    <cellStyle name="Comma 6 2 2 5 38" xfId="21504"/>
    <cellStyle name="Comma 6 2 2 5 39" xfId="21505"/>
    <cellStyle name="Comma 6 2 2 5 4" xfId="21506"/>
    <cellStyle name="Comma 6 2 2 5 40" xfId="21507"/>
    <cellStyle name="Comma 6 2 2 5 41" xfId="21508"/>
    <cellStyle name="Comma 6 2 2 5 42" xfId="21509"/>
    <cellStyle name="Comma 6 2 2 5 43" xfId="21510"/>
    <cellStyle name="Comma 6 2 2 5 44" xfId="21511"/>
    <cellStyle name="Comma 6 2 2 5 45" xfId="21512"/>
    <cellStyle name="Comma 6 2 2 5 5" xfId="21513"/>
    <cellStyle name="Comma 6 2 2 5 6" xfId="21514"/>
    <cellStyle name="Comma 6 2 2 5 7" xfId="21515"/>
    <cellStyle name="Comma 6 2 2 5 8" xfId="21516"/>
    <cellStyle name="Comma 6 2 2 5 9" xfId="21517"/>
    <cellStyle name="Comma 6 2 2 5 9 10" xfId="21518"/>
    <cellStyle name="Comma 6 2 2 5 9 11" xfId="21519"/>
    <cellStyle name="Comma 6 2 2 5 9 12" xfId="21520"/>
    <cellStyle name="Comma 6 2 2 5 9 13" xfId="21521"/>
    <cellStyle name="Comma 6 2 2 5 9 14" xfId="21522"/>
    <cellStyle name="Comma 6 2 2 5 9 15" xfId="21523"/>
    <cellStyle name="Comma 6 2 2 5 9 16" xfId="21524"/>
    <cellStyle name="Comma 6 2 2 5 9 17" xfId="21525"/>
    <cellStyle name="Comma 6 2 2 5 9 18" xfId="21526"/>
    <cellStyle name="Comma 6 2 2 5 9 19" xfId="21527"/>
    <cellStyle name="Comma 6 2 2 5 9 2" xfId="21528"/>
    <cellStyle name="Comma 6 2 2 5 9 20" xfId="21529"/>
    <cellStyle name="Comma 6 2 2 5 9 21" xfId="21530"/>
    <cellStyle name="Comma 6 2 2 5 9 22" xfId="21531"/>
    <cellStyle name="Comma 6 2 2 5 9 23" xfId="21532"/>
    <cellStyle name="Comma 6 2 2 5 9 24" xfId="21533"/>
    <cellStyle name="Comma 6 2 2 5 9 25" xfId="21534"/>
    <cellStyle name="Comma 6 2 2 5 9 26" xfId="21535"/>
    <cellStyle name="Comma 6 2 2 5 9 27" xfId="21536"/>
    <cellStyle name="Comma 6 2 2 5 9 3" xfId="21537"/>
    <cellStyle name="Comma 6 2 2 5 9 4" xfId="21538"/>
    <cellStyle name="Comma 6 2 2 5 9 5" xfId="21539"/>
    <cellStyle name="Comma 6 2 2 5 9 6" xfId="21540"/>
    <cellStyle name="Comma 6 2 2 5 9 7" xfId="21541"/>
    <cellStyle name="Comma 6 2 2 5 9 8" xfId="21542"/>
    <cellStyle name="Comma 6 2 2 5 9 9" xfId="21543"/>
    <cellStyle name="Comma 6 2 2 6" xfId="21544"/>
    <cellStyle name="Comma 6 2 2 6 10" xfId="21545"/>
    <cellStyle name="Comma 6 2 2 6 10 10" xfId="21546"/>
    <cellStyle name="Comma 6 2 2 6 10 11" xfId="21547"/>
    <cellStyle name="Comma 6 2 2 6 10 12" xfId="21548"/>
    <cellStyle name="Comma 6 2 2 6 10 13" xfId="21549"/>
    <cellStyle name="Comma 6 2 2 6 10 14" xfId="21550"/>
    <cellStyle name="Comma 6 2 2 6 10 15" xfId="21551"/>
    <cellStyle name="Comma 6 2 2 6 10 16" xfId="21552"/>
    <cellStyle name="Comma 6 2 2 6 10 17" xfId="21553"/>
    <cellStyle name="Comma 6 2 2 6 10 18" xfId="21554"/>
    <cellStyle name="Comma 6 2 2 6 10 19" xfId="21555"/>
    <cellStyle name="Comma 6 2 2 6 10 2" xfId="21556"/>
    <cellStyle name="Comma 6 2 2 6 10 20" xfId="21557"/>
    <cellStyle name="Comma 6 2 2 6 10 21" xfId="21558"/>
    <cellStyle name="Comma 6 2 2 6 10 22" xfId="21559"/>
    <cellStyle name="Comma 6 2 2 6 10 23" xfId="21560"/>
    <cellStyle name="Comma 6 2 2 6 10 24" xfId="21561"/>
    <cellStyle name="Comma 6 2 2 6 10 25" xfId="21562"/>
    <cellStyle name="Comma 6 2 2 6 10 26" xfId="21563"/>
    <cellStyle name="Comma 6 2 2 6 10 27" xfId="21564"/>
    <cellStyle name="Comma 6 2 2 6 10 3" xfId="21565"/>
    <cellStyle name="Comma 6 2 2 6 10 4" xfId="21566"/>
    <cellStyle name="Comma 6 2 2 6 10 5" xfId="21567"/>
    <cellStyle name="Comma 6 2 2 6 10 6" xfId="21568"/>
    <cellStyle name="Comma 6 2 2 6 10 7" xfId="21569"/>
    <cellStyle name="Comma 6 2 2 6 10 8" xfId="21570"/>
    <cellStyle name="Comma 6 2 2 6 10 9" xfId="21571"/>
    <cellStyle name="Comma 6 2 2 6 11" xfId="21572"/>
    <cellStyle name="Comma 6 2 2 6 12" xfId="21573"/>
    <cellStyle name="Comma 6 2 2 6 13" xfId="21574"/>
    <cellStyle name="Comma 6 2 2 6 14" xfId="21575"/>
    <cellStyle name="Comma 6 2 2 6 15" xfId="21576"/>
    <cellStyle name="Comma 6 2 2 6 16" xfId="21577"/>
    <cellStyle name="Comma 6 2 2 6 17" xfId="21578"/>
    <cellStyle name="Comma 6 2 2 6 18" xfId="21579"/>
    <cellStyle name="Comma 6 2 2 6 19" xfId="21580"/>
    <cellStyle name="Comma 6 2 2 6 2" xfId="21581"/>
    <cellStyle name="Comma 6 2 2 6 20" xfId="21582"/>
    <cellStyle name="Comma 6 2 2 6 21" xfId="21583"/>
    <cellStyle name="Comma 6 2 2 6 22" xfId="21584"/>
    <cellStyle name="Comma 6 2 2 6 23" xfId="21585"/>
    <cellStyle name="Comma 6 2 2 6 24" xfId="21586"/>
    <cellStyle name="Comma 6 2 2 6 25" xfId="21587"/>
    <cellStyle name="Comma 6 2 2 6 26" xfId="21588"/>
    <cellStyle name="Comma 6 2 2 6 27" xfId="21589"/>
    <cellStyle name="Comma 6 2 2 6 28" xfId="21590"/>
    <cellStyle name="Comma 6 2 2 6 29" xfId="21591"/>
    <cellStyle name="Comma 6 2 2 6 3" xfId="21592"/>
    <cellStyle name="Comma 6 2 2 6 30" xfId="21593"/>
    <cellStyle name="Comma 6 2 2 6 31" xfId="21594"/>
    <cellStyle name="Comma 6 2 2 6 32" xfId="21595"/>
    <cellStyle name="Comma 6 2 2 6 33" xfId="21596"/>
    <cellStyle name="Comma 6 2 2 6 34" xfId="21597"/>
    <cellStyle name="Comma 6 2 2 6 35" xfId="21598"/>
    <cellStyle name="Comma 6 2 2 6 36" xfId="21599"/>
    <cellStyle name="Comma 6 2 2 6 37" xfId="21600"/>
    <cellStyle name="Comma 6 2 2 6 38" xfId="21601"/>
    <cellStyle name="Comma 6 2 2 6 39" xfId="21602"/>
    <cellStyle name="Comma 6 2 2 6 4" xfId="21603"/>
    <cellStyle name="Comma 6 2 2 6 40" xfId="21604"/>
    <cellStyle name="Comma 6 2 2 6 41" xfId="21605"/>
    <cellStyle name="Comma 6 2 2 6 42" xfId="21606"/>
    <cellStyle name="Comma 6 2 2 6 43" xfId="21607"/>
    <cellStyle name="Comma 6 2 2 6 44" xfId="21608"/>
    <cellStyle name="Comma 6 2 2 6 45" xfId="21609"/>
    <cellStyle name="Comma 6 2 2 6 5" xfId="21610"/>
    <cellStyle name="Comma 6 2 2 6 6" xfId="21611"/>
    <cellStyle name="Comma 6 2 2 6 7" xfId="21612"/>
    <cellStyle name="Comma 6 2 2 6 8" xfId="21613"/>
    <cellStyle name="Comma 6 2 2 6 9" xfId="21614"/>
    <cellStyle name="Comma 6 2 2 6 9 10" xfId="21615"/>
    <cellStyle name="Comma 6 2 2 6 9 11" xfId="21616"/>
    <cellStyle name="Comma 6 2 2 6 9 12" xfId="21617"/>
    <cellStyle name="Comma 6 2 2 6 9 13" xfId="21618"/>
    <cellStyle name="Comma 6 2 2 6 9 14" xfId="21619"/>
    <cellStyle name="Comma 6 2 2 6 9 15" xfId="21620"/>
    <cellStyle name="Comma 6 2 2 6 9 16" xfId="21621"/>
    <cellStyle name="Comma 6 2 2 6 9 17" xfId="21622"/>
    <cellStyle name="Comma 6 2 2 6 9 18" xfId="21623"/>
    <cellStyle name="Comma 6 2 2 6 9 19" xfId="21624"/>
    <cellStyle name="Comma 6 2 2 6 9 2" xfId="21625"/>
    <cellStyle name="Comma 6 2 2 6 9 20" xfId="21626"/>
    <cellStyle name="Comma 6 2 2 6 9 21" xfId="21627"/>
    <cellStyle name="Comma 6 2 2 6 9 22" xfId="21628"/>
    <cellStyle name="Comma 6 2 2 6 9 23" xfId="21629"/>
    <cellStyle name="Comma 6 2 2 6 9 24" xfId="21630"/>
    <cellStyle name="Comma 6 2 2 6 9 25" xfId="21631"/>
    <cellStyle name="Comma 6 2 2 6 9 26" xfId="21632"/>
    <cellStyle name="Comma 6 2 2 6 9 27" xfId="21633"/>
    <cellStyle name="Comma 6 2 2 6 9 3" xfId="21634"/>
    <cellStyle name="Comma 6 2 2 6 9 4" xfId="21635"/>
    <cellStyle name="Comma 6 2 2 6 9 5" xfId="21636"/>
    <cellStyle name="Comma 6 2 2 6 9 6" xfId="21637"/>
    <cellStyle name="Comma 6 2 2 6 9 7" xfId="21638"/>
    <cellStyle name="Comma 6 2 2 6 9 8" xfId="21639"/>
    <cellStyle name="Comma 6 2 2 6 9 9" xfId="21640"/>
    <cellStyle name="Comma 6 2 2 7" xfId="21641"/>
    <cellStyle name="Comma 6 2 2 7 10" xfId="21642"/>
    <cellStyle name="Comma 6 2 2 7 11" xfId="21643"/>
    <cellStyle name="Comma 6 2 2 7 12" xfId="21644"/>
    <cellStyle name="Comma 6 2 2 7 13" xfId="21645"/>
    <cellStyle name="Comma 6 2 2 7 14" xfId="21646"/>
    <cellStyle name="Comma 6 2 2 7 15" xfId="21647"/>
    <cellStyle name="Comma 6 2 2 7 16" xfId="21648"/>
    <cellStyle name="Comma 6 2 2 7 17" xfId="21649"/>
    <cellStyle name="Comma 6 2 2 7 18" xfId="21650"/>
    <cellStyle name="Comma 6 2 2 7 19" xfId="21651"/>
    <cellStyle name="Comma 6 2 2 7 2" xfId="21652"/>
    <cellStyle name="Comma 6 2 2 7 20" xfId="21653"/>
    <cellStyle name="Comma 6 2 2 7 21" xfId="21654"/>
    <cellStyle name="Comma 6 2 2 7 22" xfId="21655"/>
    <cellStyle name="Comma 6 2 2 7 23" xfId="21656"/>
    <cellStyle name="Comma 6 2 2 7 24" xfId="21657"/>
    <cellStyle name="Comma 6 2 2 7 25" xfId="21658"/>
    <cellStyle name="Comma 6 2 2 7 26" xfId="21659"/>
    <cellStyle name="Comma 6 2 2 7 27" xfId="21660"/>
    <cellStyle name="Comma 6 2 2 7 28" xfId="21661"/>
    <cellStyle name="Comma 6 2 2 7 29" xfId="21662"/>
    <cellStyle name="Comma 6 2 2 7 3" xfId="21663"/>
    <cellStyle name="Comma 6 2 2 7 30" xfId="21664"/>
    <cellStyle name="Comma 6 2 2 7 31" xfId="21665"/>
    <cellStyle name="Comma 6 2 2 7 32" xfId="21666"/>
    <cellStyle name="Comma 6 2 2 7 33" xfId="21667"/>
    <cellStyle name="Comma 6 2 2 7 4" xfId="21668"/>
    <cellStyle name="Comma 6 2 2 7 5" xfId="21669"/>
    <cellStyle name="Comma 6 2 2 7 6" xfId="21670"/>
    <cellStyle name="Comma 6 2 2 7 7" xfId="21671"/>
    <cellStyle name="Comma 6 2 2 7 8" xfId="21672"/>
    <cellStyle name="Comma 6 2 2 7 9" xfId="21673"/>
    <cellStyle name="Comma 6 2 2 8" xfId="21674"/>
    <cellStyle name="Comma 6 2 2 8 10" xfId="21675"/>
    <cellStyle name="Comma 6 2 2 8 11" xfId="21676"/>
    <cellStyle name="Comma 6 2 2 8 12" xfId="21677"/>
    <cellStyle name="Comma 6 2 2 8 13" xfId="21678"/>
    <cellStyle name="Comma 6 2 2 8 14" xfId="21679"/>
    <cellStyle name="Comma 6 2 2 8 15" xfId="21680"/>
    <cellStyle name="Comma 6 2 2 8 16" xfId="21681"/>
    <cellStyle name="Comma 6 2 2 8 17" xfId="21682"/>
    <cellStyle name="Comma 6 2 2 8 18" xfId="21683"/>
    <cellStyle name="Comma 6 2 2 8 19" xfId="21684"/>
    <cellStyle name="Comma 6 2 2 8 2" xfId="21685"/>
    <cellStyle name="Comma 6 2 2 8 20" xfId="21686"/>
    <cellStyle name="Comma 6 2 2 8 21" xfId="21687"/>
    <cellStyle name="Comma 6 2 2 8 22" xfId="21688"/>
    <cellStyle name="Comma 6 2 2 8 23" xfId="21689"/>
    <cellStyle name="Comma 6 2 2 8 24" xfId="21690"/>
    <cellStyle name="Comma 6 2 2 8 25" xfId="21691"/>
    <cellStyle name="Comma 6 2 2 8 26" xfId="21692"/>
    <cellStyle name="Comma 6 2 2 8 27" xfId="21693"/>
    <cellStyle name="Comma 6 2 2 8 3" xfId="21694"/>
    <cellStyle name="Comma 6 2 2 8 4" xfId="21695"/>
    <cellStyle name="Comma 6 2 2 8 5" xfId="21696"/>
    <cellStyle name="Comma 6 2 2 8 6" xfId="21697"/>
    <cellStyle name="Comma 6 2 2 8 7" xfId="21698"/>
    <cellStyle name="Comma 6 2 2 8 8" xfId="21699"/>
    <cellStyle name="Comma 6 2 2 8 9" xfId="21700"/>
    <cellStyle name="Comma 6 2 20" xfId="21701"/>
    <cellStyle name="Comma 6 2 21" xfId="21702"/>
    <cellStyle name="Comma 6 2 22" xfId="21703"/>
    <cellStyle name="Comma 6 2 23" xfId="21704"/>
    <cellStyle name="Comma 6 2 24" xfId="21705"/>
    <cellStyle name="Comma 6 2 25" xfId="21706"/>
    <cellStyle name="Comma 6 2 26" xfId="21707"/>
    <cellStyle name="Comma 6 2 27" xfId="21708"/>
    <cellStyle name="Comma 6 2 28" xfId="21709"/>
    <cellStyle name="Comma 6 2 29" xfId="21710"/>
    <cellStyle name="Comma 6 2 3" xfId="425"/>
    <cellStyle name="Comma 6 2 3 2" xfId="21711"/>
    <cellStyle name="Comma 6 2 3 3" xfId="21712"/>
    <cellStyle name="Comma 6 2 3 3 10" xfId="21713"/>
    <cellStyle name="Comma 6 2 3 3 11" xfId="21714"/>
    <cellStyle name="Comma 6 2 3 3 12" xfId="21715"/>
    <cellStyle name="Comma 6 2 3 3 13" xfId="21716"/>
    <cellStyle name="Comma 6 2 3 3 14" xfId="21717"/>
    <cellStyle name="Comma 6 2 3 3 15" xfId="21718"/>
    <cellStyle name="Comma 6 2 3 3 16" xfId="21719"/>
    <cellStyle name="Comma 6 2 3 3 17" xfId="21720"/>
    <cellStyle name="Comma 6 2 3 3 18" xfId="21721"/>
    <cellStyle name="Comma 6 2 3 3 19" xfId="21722"/>
    <cellStyle name="Comma 6 2 3 3 2" xfId="21723"/>
    <cellStyle name="Comma 6 2 3 3 20" xfId="21724"/>
    <cellStyle name="Comma 6 2 3 3 21" xfId="21725"/>
    <cellStyle name="Comma 6 2 3 3 22" xfId="21726"/>
    <cellStyle name="Comma 6 2 3 3 23" xfId="21727"/>
    <cellStyle name="Comma 6 2 3 3 24" xfId="21728"/>
    <cellStyle name="Comma 6 2 3 3 25" xfId="21729"/>
    <cellStyle name="Comma 6 2 3 3 26" xfId="21730"/>
    <cellStyle name="Comma 6 2 3 3 27" xfId="21731"/>
    <cellStyle name="Comma 6 2 3 3 28" xfId="21732"/>
    <cellStyle name="Comma 6 2 3 3 29" xfId="21733"/>
    <cellStyle name="Comma 6 2 3 3 3" xfId="21734"/>
    <cellStyle name="Comma 6 2 3 3 30" xfId="21735"/>
    <cellStyle name="Comma 6 2 3 3 31" xfId="21736"/>
    <cellStyle name="Comma 6 2 3 3 32" xfId="21737"/>
    <cellStyle name="Comma 6 2 3 3 33" xfId="21738"/>
    <cellStyle name="Comma 6 2 3 3 4" xfId="21739"/>
    <cellStyle name="Comma 6 2 3 3 5" xfId="21740"/>
    <cellStyle name="Comma 6 2 3 3 6" xfId="21741"/>
    <cellStyle name="Comma 6 2 3 3 7" xfId="21742"/>
    <cellStyle name="Comma 6 2 3 3 8" xfId="21743"/>
    <cellStyle name="Comma 6 2 3 3 9" xfId="21744"/>
    <cellStyle name="Comma 6 2 3 4" xfId="21745"/>
    <cellStyle name="Comma 6 2 3 4 10" xfId="21746"/>
    <cellStyle name="Comma 6 2 3 4 11" xfId="21747"/>
    <cellStyle name="Comma 6 2 3 4 12" xfId="21748"/>
    <cellStyle name="Comma 6 2 3 4 13" xfId="21749"/>
    <cellStyle name="Comma 6 2 3 4 14" xfId="21750"/>
    <cellStyle name="Comma 6 2 3 4 15" xfId="21751"/>
    <cellStyle name="Comma 6 2 3 4 16" xfId="21752"/>
    <cellStyle name="Comma 6 2 3 4 17" xfId="21753"/>
    <cellStyle name="Comma 6 2 3 4 18" xfId="21754"/>
    <cellStyle name="Comma 6 2 3 4 19" xfId="21755"/>
    <cellStyle name="Comma 6 2 3 4 2" xfId="21756"/>
    <cellStyle name="Comma 6 2 3 4 20" xfId="21757"/>
    <cellStyle name="Comma 6 2 3 4 21" xfId="21758"/>
    <cellStyle name="Comma 6 2 3 4 22" xfId="21759"/>
    <cellStyle name="Comma 6 2 3 4 23" xfId="21760"/>
    <cellStyle name="Comma 6 2 3 4 24" xfId="21761"/>
    <cellStyle name="Comma 6 2 3 4 25" xfId="21762"/>
    <cellStyle name="Comma 6 2 3 4 26" xfId="21763"/>
    <cellStyle name="Comma 6 2 3 4 27" xfId="21764"/>
    <cellStyle name="Comma 6 2 3 4 3" xfId="21765"/>
    <cellStyle name="Comma 6 2 3 4 4" xfId="21766"/>
    <cellStyle name="Comma 6 2 3 4 5" xfId="21767"/>
    <cellStyle name="Comma 6 2 3 4 6" xfId="21768"/>
    <cellStyle name="Comma 6 2 3 4 7" xfId="21769"/>
    <cellStyle name="Comma 6 2 3 4 8" xfId="21770"/>
    <cellStyle name="Comma 6 2 3 4 9" xfId="21771"/>
    <cellStyle name="Comma 6 2 30" xfId="21772"/>
    <cellStyle name="Comma 6 2 31" xfId="21773"/>
    <cellStyle name="Comma 6 2 32" xfId="21774"/>
    <cellStyle name="Comma 6 2 33" xfId="21775"/>
    <cellStyle name="Comma 6 2 34" xfId="21776"/>
    <cellStyle name="Comma 6 2 35" xfId="21777"/>
    <cellStyle name="Comma 6 2 36" xfId="21778"/>
    <cellStyle name="Comma 6 2 37" xfId="21779"/>
    <cellStyle name="Comma 6 2 38" xfId="21780"/>
    <cellStyle name="Comma 6 2 39" xfId="21781"/>
    <cellStyle name="Comma 6 2 4" xfId="426"/>
    <cellStyle name="Comma 6 2 40" xfId="21782"/>
    <cellStyle name="Comma 6 2 41" xfId="21783"/>
    <cellStyle name="Comma 6 2 42" xfId="21784"/>
    <cellStyle name="Comma 6 2 43" xfId="21785"/>
    <cellStyle name="Comma 6 2 44" xfId="21786"/>
    <cellStyle name="Comma 6 2 45" xfId="21787"/>
    <cellStyle name="Comma 6 2 46" xfId="21788"/>
    <cellStyle name="Comma 6 2 47" xfId="21789"/>
    <cellStyle name="Comma 6 2 48" xfId="21790"/>
    <cellStyle name="Comma 6 2 49" xfId="21791"/>
    <cellStyle name="Comma 6 2 5" xfId="21792"/>
    <cellStyle name="Comma 6 2 50" xfId="21793"/>
    <cellStyle name="Comma 6 2 51" xfId="21794"/>
    <cellStyle name="Comma 6 2 52" xfId="21795"/>
    <cellStyle name="Comma 6 2 6" xfId="21796"/>
    <cellStyle name="Comma 6 2 7" xfId="21797"/>
    <cellStyle name="Comma 6 2 8" xfId="21798"/>
    <cellStyle name="Comma 6 2 9" xfId="21799"/>
    <cellStyle name="Comma 6 3" xfId="116"/>
    <cellStyle name="Comma 6 3 10" xfId="21800"/>
    <cellStyle name="Comma 6 3 11" xfId="21801"/>
    <cellStyle name="Comma 6 3 12" xfId="21802"/>
    <cellStyle name="Comma 6 3 13" xfId="21803"/>
    <cellStyle name="Comma 6 3 14" xfId="21804"/>
    <cellStyle name="Comma 6 3 15" xfId="21805"/>
    <cellStyle name="Comma 6 3 16" xfId="21806"/>
    <cellStyle name="Comma 6 3 17" xfId="21807"/>
    <cellStyle name="Comma 6 3 18" xfId="21808"/>
    <cellStyle name="Comma 6 3 19" xfId="21809"/>
    <cellStyle name="Comma 6 3 2" xfId="21810"/>
    <cellStyle name="Comma 6 3 2 2" xfId="21811"/>
    <cellStyle name="Comma 6 3 2 3" xfId="21812"/>
    <cellStyle name="Comma 6 3 2 3 10" xfId="21813"/>
    <cellStyle name="Comma 6 3 2 3 11" xfId="21814"/>
    <cellStyle name="Comma 6 3 2 3 12" xfId="21815"/>
    <cellStyle name="Comma 6 3 2 3 13" xfId="21816"/>
    <cellStyle name="Comma 6 3 2 3 14" xfId="21817"/>
    <cellStyle name="Comma 6 3 2 3 15" xfId="21818"/>
    <cellStyle name="Comma 6 3 2 3 16" xfId="21819"/>
    <cellStyle name="Comma 6 3 2 3 17" xfId="21820"/>
    <cellStyle name="Comma 6 3 2 3 18" xfId="21821"/>
    <cellStyle name="Comma 6 3 2 3 19" xfId="21822"/>
    <cellStyle name="Comma 6 3 2 3 2" xfId="21823"/>
    <cellStyle name="Comma 6 3 2 3 20" xfId="21824"/>
    <cellStyle name="Comma 6 3 2 3 21" xfId="21825"/>
    <cellStyle name="Comma 6 3 2 3 22" xfId="21826"/>
    <cellStyle name="Comma 6 3 2 3 23" xfId="21827"/>
    <cellStyle name="Comma 6 3 2 3 24" xfId="21828"/>
    <cellStyle name="Comma 6 3 2 3 25" xfId="21829"/>
    <cellStyle name="Comma 6 3 2 3 26" xfId="21830"/>
    <cellStyle name="Comma 6 3 2 3 27" xfId="21831"/>
    <cellStyle name="Comma 6 3 2 3 28" xfId="21832"/>
    <cellStyle name="Comma 6 3 2 3 29" xfId="21833"/>
    <cellStyle name="Comma 6 3 2 3 3" xfId="21834"/>
    <cellStyle name="Comma 6 3 2 3 30" xfId="21835"/>
    <cellStyle name="Comma 6 3 2 3 31" xfId="21836"/>
    <cellStyle name="Comma 6 3 2 3 32" xfId="21837"/>
    <cellStyle name="Comma 6 3 2 3 33" xfId="21838"/>
    <cellStyle name="Comma 6 3 2 3 4" xfId="21839"/>
    <cellStyle name="Comma 6 3 2 3 5" xfId="21840"/>
    <cellStyle name="Comma 6 3 2 3 6" xfId="21841"/>
    <cellStyle name="Comma 6 3 2 3 7" xfId="21842"/>
    <cellStyle name="Comma 6 3 2 3 8" xfId="21843"/>
    <cellStyle name="Comma 6 3 2 3 9" xfId="21844"/>
    <cellStyle name="Comma 6 3 2 4" xfId="21845"/>
    <cellStyle name="Comma 6 3 2 4 10" xfId="21846"/>
    <cellStyle name="Comma 6 3 2 4 11" xfId="21847"/>
    <cellStyle name="Comma 6 3 2 4 12" xfId="21848"/>
    <cellStyle name="Comma 6 3 2 4 13" xfId="21849"/>
    <cellStyle name="Comma 6 3 2 4 14" xfId="21850"/>
    <cellStyle name="Comma 6 3 2 4 15" xfId="21851"/>
    <cellStyle name="Comma 6 3 2 4 16" xfId="21852"/>
    <cellStyle name="Comma 6 3 2 4 17" xfId="21853"/>
    <cellStyle name="Comma 6 3 2 4 18" xfId="21854"/>
    <cellStyle name="Comma 6 3 2 4 19" xfId="21855"/>
    <cellStyle name="Comma 6 3 2 4 2" xfId="21856"/>
    <cellStyle name="Comma 6 3 2 4 20" xfId="21857"/>
    <cellStyle name="Comma 6 3 2 4 21" xfId="21858"/>
    <cellStyle name="Comma 6 3 2 4 22" xfId="21859"/>
    <cellStyle name="Comma 6 3 2 4 23" xfId="21860"/>
    <cellStyle name="Comma 6 3 2 4 24" xfId="21861"/>
    <cellStyle name="Comma 6 3 2 4 25" xfId="21862"/>
    <cellStyle name="Comma 6 3 2 4 26" xfId="21863"/>
    <cellStyle name="Comma 6 3 2 4 27" xfId="21864"/>
    <cellStyle name="Comma 6 3 2 4 3" xfId="21865"/>
    <cellStyle name="Comma 6 3 2 4 4" xfId="21866"/>
    <cellStyle name="Comma 6 3 2 4 5" xfId="21867"/>
    <cellStyle name="Comma 6 3 2 4 6" xfId="21868"/>
    <cellStyle name="Comma 6 3 2 4 7" xfId="21869"/>
    <cellStyle name="Comma 6 3 2 4 8" xfId="21870"/>
    <cellStyle name="Comma 6 3 2 4 9" xfId="21871"/>
    <cellStyle name="Comma 6 3 20" xfId="21872"/>
    <cellStyle name="Comma 6 3 21" xfId="21873"/>
    <cellStyle name="Comma 6 3 22" xfId="21874"/>
    <cellStyle name="Comma 6 3 23" xfId="21875"/>
    <cellStyle name="Comma 6 3 24" xfId="21876"/>
    <cellStyle name="Comma 6 3 25" xfId="21877"/>
    <cellStyle name="Comma 6 3 26" xfId="21878"/>
    <cellStyle name="Comma 6 3 27" xfId="21879"/>
    <cellStyle name="Comma 6 3 28" xfId="21880"/>
    <cellStyle name="Comma 6 3 29" xfId="21881"/>
    <cellStyle name="Comma 6 3 3" xfId="21882"/>
    <cellStyle name="Comma 6 3 30" xfId="21883"/>
    <cellStyle name="Comma 6 3 31" xfId="21884"/>
    <cellStyle name="Comma 6 3 32" xfId="21885"/>
    <cellStyle name="Comma 6 3 33" xfId="21886"/>
    <cellStyle name="Comma 6 3 34" xfId="21887"/>
    <cellStyle name="Comma 6 3 35" xfId="21888"/>
    <cellStyle name="Comma 6 3 36" xfId="21889"/>
    <cellStyle name="Comma 6 3 37" xfId="21890"/>
    <cellStyle name="Comma 6 3 38" xfId="21891"/>
    <cellStyle name="Comma 6 3 39" xfId="21892"/>
    <cellStyle name="Comma 6 3 4" xfId="21893"/>
    <cellStyle name="Comma 6 3 40" xfId="21894"/>
    <cellStyle name="Comma 6 3 41" xfId="21895"/>
    <cellStyle name="Comma 6 3 42" xfId="21896"/>
    <cellStyle name="Comma 6 3 43" xfId="21897"/>
    <cellStyle name="Comma 6 3 44" xfId="21898"/>
    <cellStyle name="Comma 6 3 45" xfId="21899"/>
    <cellStyle name="Comma 6 3 46" xfId="21900"/>
    <cellStyle name="Comma 6 3 47" xfId="21901"/>
    <cellStyle name="Comma 6 3 48" xfId="21902"/>
    <cellStyle name="Comma 6 3 49" xfId="21903"/>
    <cellStyle name="Comma 6 3 5" xfId="21904"/>
    <cellStyle name="Comma 6 3 50" xfId="21905"/>
    <cellStyle name="Comma 6 3 51" xfId="21906"/>
    <cellStyle name="Comma 6 3 6" xfId="21907"/>
    <cellStyle name="Comma 6 3 7" xfId="21908"/>
    <cellStyle name="Comma 6 3 8" xfId="21909"/>
    <cellStyle name="Comma 6 3 9" xfId="21910"/>
    <cellStyle name="Comma 6 4" xfId="117"/>
    <cellStyle name="Comma 6 4 10" xfId="21911"/>
    <cellStyle name="Comma 6 4 11" xfId="21912"/>
    <cellStyle name="Comma 6 4 12" xfId="21913"/>
    <cellStyle name="Comma 6 4 13" xfId="21914"/>
    <cellStyle name="Comma 6 4 14" xfId="21915"/>
    <cellStyle name="Comma 6 4 15" xfId="21916"/>
    <cellStyle name="Comma 6 4 16" xfId="21917"/>
    <cellStyle name="Comma 6 4 17" xfId="21918"/>
    <cellStyle name="Comma 6 4 18" xfId="21919"/>
    <cellStyle name="Comma 6 4 19" xfId="21920"/>
    <cellStyle name="Comma 6 4 2" xfId="427"/>
    <cellStyle name="Comma 6 4 2 2" xfId="428"/>
    <cellStyle name="Comma 6 4 2 2 10" xfId="21921"/>
    <cellStyle name="Comma 6 4 2 2 11" xfId="21922"/>
    <cellStyle name="Comma 6 4 2 2 12" xfId="21923"/>
    <cellStyle name="Comma 6 4 2 2 13" xfId="21924"/>
    <cellStyle name="Comma 6 4 2 2 14" xfId="21925"/>
    <cellStyle name="Comma 6 4 2 2 15" xfId="21926"/>
    <cellStyle name="Comma 6 4 2 2 16" xfId="21927"/>
    <cellStyle name="Comma 6 4 2 2 17" xfId="21928"/>
    <cellStyle name="Comma 6 4 2 2 18" xfId="21929"/>
    <cellStyle name="Comma 6 4 2 2 19" xfId="21930"/>
    <cellStyle name="Comma 6 4 2 2 2" xfId="21931"/>
    <cellStyle name="Comma 6 4 2 2 20" xfId="21932"/>
    <cellStyle name="Comma 6 4 2 2 21" xfId="21933"/>
    <cellStyle name="Comma 6 4 2 2 22" xfId="21934"/>
    <cellStyle name="Comma 6 4 2 2 23" xfId="21935"/>
    <cellStyle name="Comma 6 4 2 2 24" xfId="21936"/>
    <cellStyle name="Comma 6 4 2 2 25" xfId="21937"/>
    <cellStyle name="Comma 6 4 2 2 26" xfId="21938"/>
    <cellStyle name="Comma 6 4 2 2 27" xfId="21939"/>
    <cellStyle name="Comma 6 4 2 2 28" xfId="21940"/>
    <cellStyle name="Comma 6 4 2 2 29" xfId="21941"/>
    <cellStyle name="Comma 6 4 2 2 3" xfId="21942"/>
    <cellStyle name="Comma 6 4 2 2 30" xfId="21943"/>
    <cellStyle name="Comma 6 4 2 2 31" xfId="21944"/>
    <cellStyle name="Comma 6 4 2 2 32" xfId="21945"/>
    <cellStyle name="Comma 6 4 2 2 33" xfId="21946"/>
    <cellStyle name="Comma 6 4 2 2 4" xfId="21947"/>
    <cellStyle name="Comma 6 4 2 2 5" xfId="21948"/>
    <cellStyle name="Comma 6 4 2 2 6" xfId="21949"/>
    <cellStyle name="Comma 6 4 2 2 7" xfId="21950"/>
    <cellStyle name="Comma 6 4 2 2 8" xfId="21951"/>
    <cellStyle name="Comma 6 4 2 2 9" xfId="21952"/>
    <cellStyle name="Comma 6 4 2 3" xfId="429"/>
    <cellStyle name="Comma 6 4 2 3 10" xfId="21953"/>
    <cellStyle name="Comma 6 4 2 3 11" xfId="21954"/>
    <cellStyle name="Comma 6 4 2 3 12" xfId="21955"/>
    <cellStyle name="Comma 6 4 2 3 13" xfId="21956"/>
    <cellStyle name="Comma 6 4 2 3 14" xfId="21957"/>
    <cellStyle name="Comma 6 4 2 3 15" xfId="21958"/>
    <cellStyle name="Comma 6 4 2 3 16" xfId="21959"/>
    <cellStyle name="Comma 6 4 2 3 17" xfId="21960"/>
    <cellStyle name="Comma 6 4 2 3 18" xfId="21961"/>
    <cellStyle name="Comma 6 4 2 3 19" xfId="21962"/>
    <cellStyle name="Comma 6 4 2 3 2" xfId="21963"/>
    <cellStyle name="Comma 6 4 2 3 20" xfId="21964"/>
    <cellStyle name="Comma 6 4 2 3 21" xfId="21965"/>
    <cellStyle name="Comma 6 4 2 3 22" xfId="21966"/>
    <cellStyle name="Comma 6 4 2 3 23" xfId="21967"/>
    <cellStyle name="Comma 6 4 2 3 24" xfId="21968"/>
    <cellStyle name="Comma 6 4 2 3 25" xfId="21969"/>
    <cellStyle name="Comma 6 4 2 3 26" xfId="21970"/>
    <cellStyle name="Comma 6 4 2 3 27" xfId="21971"/>
    <cellStyle name="Comma 6 4 2 3 3" xfId="21972"/>
    <cellStyle name="Comma 6 4 2 3 4" xfId="21973"/>
    <cellStyle name="Comma 6 4 2 3 5" xfId="21974"/>
    <cellStyle name="Comma 6 4 2 3 6" xfId="21975"/>
    <cellStyle name="Comma 6 4 2 3 7" xfId="21976"/>
    <cellStyle name="Comma 6 4 2 3 8" xfId="21977"/>
    <cellStyle name="Comma 6 4 2 3 9" xfId="21978"/>
    <cellStyle name="Comma 6 4 20" xfId="21979"/>
    <cellStyle name="Comma 6 4 21" xfId="21980"/>
    <cellStyle name="Comma 6 4 22" xfId="21981"/>
    <cellStyle name="Comma 6 4 23" xfId="21982"/>
    <cellStyle name="Comma 6 4 24" xfId="21983"/>
    <cellStyle name="Comma 6 4 25" xfId="21984"/>
    <cellStyle name="Comma 6 4 26" xfId="21985"/>
    <cellStyle name="Comma 6 4 27" xfId="21986"/>
    <cellStyle name="Comma 6 4 28" xfId="21987"/>
    <cellStyle name="Comma 6 4 29" xfId="21988"/>
    <cellStyle name="Comma 6 4 3" xfId="430"/>
    <cellStyle name="Comma 6 4 30" xfId="21989"/>
    <cellStyle name="Comma 6 4 31" xfId="21990"/>
    <cellStyle name="Comma 6 4 32" xfId="21991"/>
    <cellStyle name="Comma 6 4 33" xfId="21992"/>
    <cellStyle name="Comma 6 4 34" xfId="21993"/>
    <cellStyle name="Comma 6 4 35" xfId="21994"/>
    <cellStyle name="Comma 6 4 36" xfId="21995"/>
    <cellStyle name="Comma 6 4 37" xfId="21996"/>
    <cellStyle name="Comma 6 4 38" xfId="21997"/>
    <cellStyle name="Comma 6 4 39" xfId="21998"/>
    <cellStyle name="Comma 6 4 4" xfId="21999"/>
    <cellStyle name="Comma 6 4 40" xfId="22000"/>
    <cellStyle name="Comma 6 4 41" xfId="22001"/>
    <cellStyle name="Comma 6 4 42" xfId="22002"/>
    <cellStyle name="Comma 6 4 43" xfId="22003"/>
    <cellStyle name="Comma 6 4 44" xfId="22004"/>
    <cellStyle name="Comma 6 4 45" xfId="22005"/>
    <cellStyle name="Comma 6 4 5" xfId="22006"/>
    <cellStyle name="Comma 6 4 6" xfId="22007"/>
    <cellStyle name="Comma 6 4 7" xfId="22008"/>
    <cellStyle name="Comma 6 4 8" xfId="22009"/>
    <cellStyle name="Comma 6 4 9" xfId="22010"/>
    <cellStyle name="Comma 6 5" xfId="260"/>
    <cellStyle name="Comma 6 5 10" xfId="22011"/>
    <cellStyle name="Comma 6 5 10 10" xfId="22012"/>
    <cellStyle name="Comma 6 5 10 11" xfId="22013"/>
    <cellStyle name="Comma 6 5 10 12" xfId="22014"/>
    <cellStyle name="Comma 6 5 10 13" xfId="22015"/>
    <cellStyle name="Comma 6 5 10 14" xfId="22016"/>
    <cellStyle name="Comma 6 5 10 15" xfId="22017"/>
    <cellStyle name="Comma 6 5 10 16" xfId="22018"/>
    <cellStyle name="Comma 6 5 10 17" xfId="22019"/>
    <cellStyle name="Comma 6 5 10 18" xfId="22020"/>
    <cellStyle name="Comma 6 5 10 19" xfId="22021"/>
    <cellStyle name="Comma 6 5 10 2" xfId="22022"/>
    <cellStyle name="Comma 6 5 10 20" xfId="22023"/>
    <cellStyle name="Comma 6 5 10 21" xfId="22024"/>
    <cellStyle name="Comma 6 5 10 22" xfId="22025"/>
    <cellStyle name="Comma 6 5 10 23" xfId="22026"/>
    <cellStyle name="Comma 6 5 10 24" xfId="22027"/>
    <cellStyle name="Comma 6 5 10 25" xfId="22028"/>
    <cellStyle name="Comma 6 5 10 26" xfId="22029"/>
    <cellStyle name="Comma 6 5 10 27" xfId="22030"/>
    <cellStyle name="Comma 6 5 10 3" xfId="22031"/>
    <cellStyle name="Comma 6 5 10 4" xfId="22032"/>
    <cellStyle name="Comma 6 5 10 5" xfId="22033"/>
    <cellStyle name="Comma 6 5 10 6" xfId="22034"/>
    <cellStyle name="Comma 6 5 10 7" xfId="22035"/>
    <cellStyle name="Comma 6 5 10 8" xfId="22036"/>
    <cellStyle name="Comma 6 5 10 9" xfId="22037"/>
    <cellStyle name="Comma 6 5 11" xfId="22038"/>
    <cellStyle name="Comma 6 5 12" xfId="22039"/>
    <cellStyle name="Comma 6 5 13" xfId="22040"/>
    <cellStyle name="Comma 6 5 14" xfId="22041"/>
    <cellStyle name="Comma 6 5 15" xfId="22042"/>
    <cellStyle name="Comma 6 5 16" xfId="22043"/>
    <cellStyle name="Comma 6 5 17" xfId="22044"/>
    <cellStyle name="Comma 6 5 18" xfId="22045"/>
    <cellStyle name="Comma 6 5 19" xfId="22046"/>
    <cellStyle name="Comma 6 5 2" xfId="22047"/>
    <cellStyle name="Comma 6 5 20" xfId="22048"/>
    <cellStyle name="Comma 6 5 21" xfId="22049"/>
    <cellStyle name="Comma 6 5 22" xfId="22050"/>
    <cellStyle name="Comma 6 5 23" xfId="22051"/>
    <cellStyle name="Comma 6 5 24" xfId="22052"/>
    <cellStyle name="Comma 6 5 25" xfId="22053"/>
    <cellStyle name="Comma 6 5 26" xfId="22054"/>
    <cellStyle name="Comma 6 5 27" xfId="22055"/>
    <cellStyle name="Comma 6 5 28" xfId="22056"/>
    <cellStyle name="Comma 6 5 29" xfId="22057"/>
    <cellStyle name="Comma 6 5 3" xfId="22058"/>
    <cellStyle name="Comma 6 5 30" xfId="22059"/>
    <cellStyle name="Comma 6 5 31" xfId="22060"/>
    <cellStyle name="Comma 6 5 32" xfId="22061"/>
    <cellStyle name="Comma 6 5 33" xfId="22062"/>
    <cellStyle name="Comma 6 5 34" xfId="22063"/>
    <cellStyle name="Comma 6 5 35" xfId="22064"/>
    <cellStyle name="Comma 6 5 36" xfId="22065"/>
    <cellStyle name="Comma 6 5 37" xfId="22066"/>
    <cellStyle name="Comma 6 5 38" xfId="22067"/>
    <cellStyle name="Comma 6 5 39" xfId="22068"/>
    <cellStyle name="Comma 6 5 4" xfId="22069"/>
    <cellStyle name="Comma 6 5 40" xfId="22070"/>
    <cellStyle name="Comma 6 5 41" xfId="22071"/>
    <cellStyle name="Comma 6 5 42" xfId="22072"/>
    <cellStyle name="Comma 6 5 43" xfId="22073"/>
    <cellStyle name="Comma 6 5 44" xfId="22074"/>
    <cellStyle name="Comma 6 5 45" xfId="22075"/>
    <cellStyle name="Comma 6 5 5" xfId="22076"/>
    <cellStyle name="Comma 6 5 6" xfId="22077"/>
    <cellStyle name="Comma 6 5 7" xfId="22078"/>
    <cellStyle name="Comma 6 5 8" xfId="22079"/>
    <cellStyle name="Comma 6 5 9" xfId="22080"/>
    <cellStyle name="Comma 6 5 9 10" xfId="22081"/>
    <cellStyle name="Comma 6 5 9 11" xfId="22082"/>
    <cellStyle name="Comma 6 5 9 12" xfId="22083"/>
    <cellStyle name="Comma 6 5 9 13" xfId="22084"/>
    <cellStyle name="Comma 6 5 9 14" xfId="22085"/>
    <cellStyle name="Comma 6 5 9 15" xfId="22086"/>
    <cellStyle name="Comma 6 5 9 16" xfId="22087"/>
    <cellStyle name="Comma 6 5 9 17" xfId="22088"/>
    <cellStyle name="Comma 6 5 9 18" xfId="22089"/>
    <cellStyle name="Comma 6 5 9 19" xfId="22090"/>
    <cellStyle name="Comma 6 5 9 2" xfId="22091"/>
    <cellStyle name="Comma 6 5 9 20" xfId="22092"/>
    <cellStyle name="Comma 6 5 9 21" xfId="22093"/>
    <cellStyle name="Comma 6 5 9 22" xfId="22094"/>
    <cellStyle name="Comma 6 5 9 23" xfId="22095"/>
    <cellStyle name="Comma 6 5 9 24" xfId="22096"/>
    <cellStyle name="Comma 6 5 9 25" xfId="22097"/>
    <cellStyle name="Comma 6 5 9 26" xfId="22098"/>
    <cellStyle name="Comma 6 5 9 27" xfId="22099"/>
    <cellStyle name="Comma 6 5 9 3" xfId="22100"/>
    <cellStyle name="Comma 6 5 9 4" xfId="22101"/>
    <cellStyle name="Comma 6 5 9 5" xfId="22102"/>
    <cellStyle name="Comma 6 5 9 6" xfId="22103"/>
    <cellStyle name="Comma 6 5 9 7" xfId="22104"/>
    <cellStyle name="Comma 6 5 9 8" xfId="22105"/>
    <cellStyle name="Comma 6 5 9 9" xfId="22106"/>
    <cellStyle name="Comma 6 6" xfId="564"/>
    <cellStyle name="Comma 6 6 10" xfId="22107"/>
    <cellStyle name="Comma 6 6 10 10" xfId="22108"/>
    <cellStyle name="Comma 6 6 10 11" xfId="22109"/>
    <cellStyle name="Comma 6 6 10 12" xfId="22110"/>
    <cellStyle name="Comma 6 6 10 13" xfId="22111"/>
    <cellStyle name="Comma 6 6 10 14" xfId="22112"/>
    <cellStyle name="Comma 6 6 10 15" xfId="22113"/>
    <cellStyle name="Comma 6 6 10 16" xfId="22114"/>
    <cellStyle name="Comma 6 6 10 17" xfId="22115"/>
    <cellStyle name="Comma 6 6 10 18" xfId="22116"/>
    <cellStyle name="Comma 6 6 10 19" xfId="22117"/>
    <cellStyle name="Comma 6 6 10 2" xfId="22118"/>
    <cellStyle name="Comma 6 6 10 20" xfId="22119"/>
    <cellStyle name="Comma 6 6 10 21" xfId="22120"/>
    <cellStyle name="Comma 6 6 10 22" xfId="22121"/>
    <cellStyle name="Comma 6 6 10 23" xfId="22122"/>
    <cellStyle name="Comma 6 6 10 24" xfId="22123"/>
    <cellStyle name="Comma 6 6 10 25" xfId="22124"/>
    <cellStyle name="Comma 6 6 10 26" xfId="22125"/>
    <cellStyle name="Comma 6 6 10 27" xfId="22126"/>
    <cellStyle name="Comma 6 6 10 3" xfId="22127"/>
    <cellStyle name="Comma 6 6 10 4" xfId="22128"/>
    <cellStyle name="Comma 6 6 10 5" xfId="22129"/>
    <cellStyle name="Comma 6 6 10 6" xfId="22130"/>
    <cellStyle name="Comma 6 6 10 7" xfId="22131"/>
    <cellStyle name="Comma 6 6 10 8" xfId="22132"/>
    <cellStyle name="Comma 6 6 10 9" xfId="22133"/>
    <cellStyle name="Comma 6 6 11" xfId="22134"/>
    <cellStyle name="Comma 6 6 12" xfId="22135"/>
    <cellStyle name="Comma 6 6 13" xfId="22136"/>
    <cellStyle name="Comma 6 6 14" xfId="22137"/>
    <cellStyle name="Comma 6 6 15" xfId="22138"/>
    <cellStyle name="Comma 6 6 16" xfId="22139"/>
    <cellStyle name="Comma 6 6 17" xfId="22140"/>
    <cellStyle name="Comma 6 6 18" xfId="22141"/>
    <cellStyle name="Comma 6 6 19" xfId="22142"/>
    <cellStyle name="Comma 6 6 2" xfId="22143"/>
    <cellStyle name="Comma 6 6 20" xfId="22144"/>
    <cellStyle name="Comma 6 6 21" xfId="22145"/>
    <cellStyle name="Comma 6 6 22" xfId="22146"/>
    <cellStyle name="Comma 6 6 23" xfId="22147"/>
    <cellStyle name="Comma 6 6 24" xfId="22148"/>
    <cellStyle name="Comma 6 6 25" xfId="22149"/>
    <cellStyle name="Comma 6 6 26" xfId="22150"/>
    <cellStyle name="Comma 6 6 27" xfId="22151"/>
    <cellStyle name="Comma 6 6 28" xfId="22152"/>
    <cellStyle name="Comma 6 6 29" xfId="22153"/>
    <cellStyle name="Comma 6 6 3" xfId="22154"/>
    <cellStyle name="Comma 6 6 30" xfId="22155"/>
    <cellStyle name="Comma 6 6 31" xfId="22156"/>
    <cellStyle name="Comma 6 6 32" xfId="22157"/>
    <cellStyle name="Comma 6 6 33" xfId="22158"/>
    <cellStyle name="Comma 6 6 34" xfId="22159"/>
    <cellStyle name="Comma 6 6 35" xfId="22160"/>
    <cellStyle name="Comma 6 6 36" xfId="22161"/>
    <cellStyle name="Comma 6 6 37" xfId="22162"/>
    <cellStyle name="Comma 6 6 38" xfId="22163"/>
    <cellStyle name="Comma 6 6 39" xfId="22164"/>
    <cellStyle name="Comma 6 6 4" xfId="22165"/>
    <cellStyle name="Comma 6 6 40" xfId="22166"/>
    <cellStyle name="Comma 6 6 41" xfId="22167"/>
    <cellStyle name="Comma 6 6 42" xfId="22168"/>
    <cellStyle name="Comma 6 6 43" xfId="22169"/>
    <cellStyle name="Comma 6 6 44" xfId="22170"/>
    <cellStyle name="Comma 6 6 45" xfId="22171"/>
    <cellStyle name="Comma 6 6 5" xfId="22172"/>
    <cellStyle name="Comma 6 6 6" xfId="22173"/>
    <cellStyle name="Comma 6 6 7" xfId="22174"/>
    <cellStyle name="Comma 6 6 8" xfId="22175"/>
    <cellStyle name="Comma 6 6 9" xfId="22176"/>
    <cellStyle name="Comma 6 6 9 10" xfId="22177"/>
    <cellStyle name="Comma 6 6 9 11" xfId="22178"/>
    <cellStyle name="Comma 6 6 9 12" xfId="22179"/>
    <cellStyle name="Comma 6 6 9 13" xfId="22180"/>
    <cellStyle name="Comma 6 6 9 14" xfId="22181"/>
    <cellStyle name="Comma 6 6 9 15" xfId="22182"/>
    <cellStyle name="Comma 6 6 9 16" xfId="22183"/>
    <cellStyle name="Comma 6 6 9 17" xfId="22184"/>
    <cellStyle name="Comma 6 6 9 18" xfId="22185"/>
    <cellStyle name="Comma 6 6 9 19" xfId="22186"/>
    <cellStyle name="Comma 6 6 9 2" xfId="22187"/>
    <cellStyle name="Comma 6 6 9 20" xfId="22188"/>
    <cellStyle name="Comma 6 6 9 21" xfId="22189"/>
    <cellStyle name="Comma 6 6 9 22" xfId="22190"/>
    <cellStyle name="Comma 6 6 9 23" xfId="22191"/>
    <cellStyle name="Comma 6 6 9 24" xfId="22192"/>
    <cellStyle name="Comma 6 6 9 25" xfId="22193"/>
    <cellStyle name="Comma 6 6 9 26" xfId="22194"/>
    <cellStyle name="Comma 6 6 9 27" xfId="22195"/>
    <cellStyle name="Comma 6 6 9 3" xfId="22196"/>
    <cellStyle name="Comma 6 6 9 4" xfId="22197"/>
    <cellStyle name="Comma 6 6 9 5" xfId="22198"/>
    <cellStyle name="Comma 6 6 9 6" xfId="22199"/>
    <cellStyle name="Comma 6 6 9 7" xfId="22200"/>
    <cellStyle name="Comma 6 6 9 8" xfId="22201"/>
    <cellStyle name="Comma 6 6 9 9" xfId="22202"/>
    <cellStyle name="Comma 6 7" xfId="22203"/>
    <cellStyle name="Comma 6 7 10" xfId="22204"/>
    <cellStyle name="Comma 6 7 10 10" xfId="22205"/>
    <cellStyle name="Comma 6 7 10 11" xfId="22206"/>
    <cellStyle name="Comma 6 7 10 12" xfId="22207"/>
    <cellStyle name="Comma 6 7 10 13" xfId="22208"/>
    <cellStyle name="Comma 6 7 10 14" xfId="22209"/>
    <cellStyle name="Comma 6 7 10 15" xfId="22210"/>
    <cellStyle name="Comma 6 7 10 16" xfId="22211"/>
    <cellStyle name="Comma 6 7 10 17" xfId="22212"/>
    <cellStyle name="Comma 6 7 10 18" xfId="22213"/>
    <cellStyle name="Comma 6 7 10 19" xfId="22214"/>
    <cellStyle name="Comma 6 7 10 2" xfId="22215"/>
    <cellStyle name="Comma 6 7 10 20" xfId="22216"/>
    <cellStyle name="Comma 6 7 10 21" xfId="22217"/>
    <cellStyle name="Comma 6 7 10 22" xfId="22218"/>
    <cellStyle name="Comma 6 7 10 23" xfId="22219"/>
    <cellStyle name="Comma 6 7 10 24" xfId="22220"/>
    <cellStyle name="Comma 6 7 10 25" xfId="22221"/>
    <cellStyle name="Comma 6 7 10 26" xfId="22222"/>
    <cellStyle name="Comma 6 7 10 27" xfId="22223"/>
    <cellStyle name="Comma 6 7 10 3" xfId="22224"/>
    <cellStyle name="Comma 6 7 10 4" xfId="22225"/>
    <cellStyle name="Comma 6 7 10 5" xfId="22226"/>
    <cellStyle name="Comma 6 7 10 6" xfId="22227"/>
    <cellStyle name="Comma 6 7 10 7" xfId="22228"/>
    <cellStyle name="Comma 6 7 10 8" xfId="22229"/>
    <cellStyle name="Comma 6 7 10 9" xfId="22230"/>
    <cellStyle name="Comma 6 7 11" xfId="22231"/>
    <cellStyle name="Comma 6 7 12" xfId="22232"/>
    <cellStyle name="Comma 6 7 13" xfId="22233"/>
    <cellStyle name="Comma 6 7 14" xfId="22234"/>
    <cellStyle name="Comma 6 7 15" xfId="22235"/>
    <cellStyle name="Comma 6 7 16" xfId="22236"/>
    <cellStyle name="Comma 6 7 17" xfId="22237"/>
    <cellStyle name="Comma 6 7 18" xfId="22238"/>
    <cellStyle name="Comma 6 7 19" xfId="22239"/>
    <cellStyle name="Comma 6 7 2" xfId="22240"/>
    <cellStyle name="Comma 6 7 20" xfId="22241"/>
    <cellStyle name="Comma 6 7 21" xfId="22242"/>
    <cellStyle name="Comma 6 7 22" xfId="22243"/>
    <cellStyle name="Comma 6 7 23" xfId="22244"/>
    <cellStyle name="Comma 6 7 24" xfId="22245"/>
    <cellStyle name="Comma 6 7 25" xfId="22246"/>
    <cellStyle name="Comma 6 7 26" xfId="22247"/>
    <cellStyle name="Comma 6 7 27" xfId="22248"/>
    <cellStyle name="Comma 6 7 28" xfId="22249"/>
    <cellStyle name="Comma 6 7 29" xfId="22250"/>
    <cellStyle name="Comma 6 7 3" xfId="22251"/>
    <cellStyle name="Comma 6 7 30" xfId="22252"/>
    <cellStyle name="Comma 6 7 31" xfId="22253"/>
    <cellStyle name="Comma 6 7 32" xfId="22254"/>
    <cellStyle name="Comma 6 7 33" xfId="22255"/>
    <cellStyle name="Comma 6 7 34" xfId="22256"/>
    <cellStyle name="Comma 6 7 35" xfId="22257"/>
    <cellStyle name="Comma 6 7 36" xfId="22258"/>
    <cellStyle name="Comma 6 7 37" xfId="22259"/>
    <cellStyle name="Comma 6 7 38" xfId="22260"/>
    <cellStyle name="Comma 6 7 39" xfId="22261"/>
    <cellStyle name="Comma 6 7 4" xfId="22262"/>
    <cellStyle name="Comma 6 7 40" xfId="22263"/>
    <cellStyle name="Comma 6 7 41" xfId="22264"/>
    <cellStyle name="Comma 6 7 42" xfId="22265"/>
    <cellStyle name="Comma 6 7 43" xfId="22266"/>
    <cellStyle name="Comma 6 7 44" xfId="22267"/>
    <cellStyle name="Comma 6 7 45" xfId="22268"/>
    <cellStyle name="Comma 6 7 5" xfId="22269"/>
    <cellStyle name="Comma 6 7 6" xfId="22270"/>
    <cellStyle name="Comma 6 7 7" xfId="22271"/>
    <cellStyle name="Comma 6 7 8" xfId="22272"/>
    <cellStyle name="Comma 6 7 9" xfId="22273"/>
    <cellStyle name="Comma 6 7 9 10" xfId="22274"/>
    <cellStyle name="Comma 6 7 9 11" xfId="22275"/>
    <cellStyle name="Comma 6 7 9 12" xfId="22276"/>
    <cellStyle name="Comma 6 7 9 13" xfId="22277"/>
    <cellStyle name="Comma 6 7 9 14" xfId="22278"/>
    <cellStyle name="Comma 6 7 9 15" xfId="22279"/>
    <cellStyle name="Comma 6 7 9 16" xfId="22280"/>
    <cellStyle name="Comma 6 7 9 17" xfId="22281"/>
    <cellStyle name="Comma 6 7 9 18" xfId="22282"/>
    <cellStyle name="Comma 6 7 9 19" xfId="22283"/>
    <cellStyle name="Comma 6 7 9 2" xfId="22284"/>
    <cellStyle name="Comma 6 7 9 20" xfId="22285"/>
    <cellStyle name="Comma 6 7 9 21" xfId="22286"/>
    <cellStyle name="Comma 6 7 9 22" xfId="22287"/>
    <cellStyle name="Comma 6 7 9 23" xfId="22288"/>
    <cellStyle name="Comma 6 7 9 24" xfId="22289"/>
    <cellStyle name="Comma 6 7 9 25" xfId="22290"/>
    <cellStyle name="Comma 6 7 9 26" xfId="22291"/>
    <cellStyle name="Comma 6 7 9 27" xfId="22292"/>
    <cellStyle name="Comma 6 7 9 3" xfId="22293"/>
    <cellStyle name="Comma 6 7 9 4" xfId="22294"/>
    <cellStyle name="Comma 6 7 9 5" xfId="22295"/>
    <cellStyle name="Comma 6 7 9 6" xfId="22296"/>
    <cellStyle name="Comma 6 7 9 7" xfId="22297"/>
    <cellStyle name="Comma 6 7 9 8" xfId="22298"/>
    <cellStyle name="Comma 6 7 9 9" xfId="22299"/>
    <cellStyle name="Comma 6 8" xfId="22300"/>
    <cellStyle name="Comma 6 8 10" xfId="22301"/>
    <cellStyle name="Comma 6 8 11" xfId="22302"/>
    <cellStyle name="Comma 6 8 12" xfId="22303"/>
    <cellStyle name="Comma 6 8 13" xfId="22304"/>
    <cellStyle name="Comma 6 8 14" xfId="22305"/>
    <cellStyle name="Comma 6 8 15" xfId="22306"/>
    <cellStyle name="Comma 6 8 16" xfId="22307"/>
    <cellStyle name="Comma 6 8 17" xfId="22308"/>
    <cellStyle name="Comma 6 8 18" xfId="22309"/>
    <cellStyle name="Comma 6 8 19" xfId="22310"/>
    <cellStyle name="Comma 6 8 2" xfId="22311"/>
    <cellStyle name="Comma 6 8 2 10" xfId="22312"/>
    <cellStyle name="Comma 6 8 2 11" xfId="22313"/>
    <cellStyle name="Comma 6 8 2 12" xfId="22314"/>
    <cellStyle name="Comma 6 8 2 13" xfId="22315"/>
    <cellStyle name="Comma 6 8 2 14" xfId="22316"/>
    <cellStyle name="Comma 6 8 2 15" xfId="22317"/>
    <cellStyle name="Comma 6 8 2 16" xfId="22318"/>
    <cellStyle name="Comma 6 8 2 17" xfId="22319"/>
    <cellStyle name="Comma 6 8 2 18" xfId="22320"/>
    <cellStyle name="Comma 6 8 2 19" xfId="22321"/>
    <cellStyle name="Comma 6 8 2 2" xfId="22322"/>
    <cellStyle name="Comma 6 8 2 2 10" xfId="22323"/>
    <cellStyle name="Comma 6 8 2 2 11" xfId="22324"/>
    <cellStyle name="Comma 6 8 2 2 12" xfId="22325"/>
    <cellStyle name="Comma 6 8 2 2 13" xfId="22326"/>
    <cellStyle name="Comma 6 8 2 2 14" xfId="22327"/>
    <cellStyle name="Comma 6 8 2 2 15" xfId="22328"/>
    <cellStyle name="Comma 6 8 2 2 16" xfId="22329"/>
    <cellStyle name="Comma 6 8 2 2 17" xfId="22330"/>
    <cellStyle name="Comma 6 8 2 2 18" xfId="22331"/>
    <cellStyle name="Comma 6 8 2 2 19" xfId="22332"/>
    <cellStyle name="Comma 6 8 2 2 2" xfId="22333"/>
    <cellStyle name="Comma 6 8 2 2 20" xfId="22334"/>
    <cellStyle name="Comma 6 8 2 2 21" xfId="22335"/>
    <cellStyle name="Comma 6 8 2 2 22" xfId="22336"/>
    <cellStyle name="Comma 6 8 2 2 3" xfId="22337"/>
    <cellStyle name="Comma 6 8 2 2 4" xfId="22338"/>
    <cellStyle name="Comma 6 8 2 2 5" xfId="22339"/>
    <cellStyle name="Comma 6 8 2 2 6" xfId="22340"/>
    <cellStyle name="Comma 6 8 2 2 7" xfId="22341"/>
    <cellStyle name="Comma 6 8 2 2 8" xfId="22342"/>
    <cellStyle name="Comma 6 8 2 2 9" xfId="22343"/>
    <cellStyle name="Comma 6 8 2 20" xfId="22344"/>
    <cellStyle name="Comma 6 8 2 21" xfId="22345"/>
    <cellStyle name="Comma 6 8 2 22" xfId="22346"/>
    <cellStyle name="Comma 6 8 2 23" xfId="22347"/>
    <cellStyle name="Comma 6 8 2 24" xfId="22348"/>
    <cellStyle name="Comma 6 8 2 25" xfId="22349"/>
    <cellStyle name="Comma 6 8 2 26" xfId="22350"/>
    <cellStyle name="Comma 6 8 2 27" xfId="22351"/>
    <cellStyle name="Comma 6 8 2 28" xfId="22352"/>
    <cellStyle name="Comma 6 8 2 29" xfId="22353"/>
    <cellStyle name="Comma 6 8 2 3" xfId="22354"/>
    <cellStyle name="Comma 6 8 2 3 10" xfId="22355"/>
    <cellStyle name="Comma 6 8 2 3 11" xfId="22356"/>
    <cellStyle name="Comma 6 8 2 3 12" xfId="22357"/>
    <cellStyle name="Comma 6 8 2 3 13" xfId="22358"/>
    <cellStyle name="Comma 6 8 2 3 14" xfId="22359"/>
    <cellStyle name="Comma 6 8 2 3 15" xfId="22360"/>
    <cellStyle name="Comma 6 8 2 3 16" xfId="22361"/>
    <cellStyle name="Comma 6 8 2 3 17" xfId="22362"/>
    <cellStyle name="Comma 6 8 2 3 18" xfId="22363"/>
    <cellStyle name="Comma 6 8 2 3 19" xfId="22364"/>
    <cellStyle name="Comma 6 8 2 3 2" xfId="22365"/>
    <cellStyle name="Comma 6 8 2 3 20" xfId="22366"/>
    <cellStyle name="Comma 6 8 2 3 21" xfId="22367"/>
    <cellStyle name="Comma 6 8 2 3 22" xfId="22368"/>
    <cellStyle name="Comma 6 8 2 3 3" xfId="22369"/>
    <cellStyle name="Comma 6 8 2 3 4" xfId="22370"/>
    <cellStyle name="Comma 6 8 2 3 5" xfId="22371"/>
    <cellStyle name="Comma 6 8 2 3 6" xfId="22372"/>
    <cellStyle name="Comma 6 8 2 3 7" xfId="22373"/>
    <cellStyle name="Comma 6 8 2 3 8" xfId="22374"/>
    <cellStyle name="Comma 6 8 2 3 9" xfId="22375"/>
    <cellStyle name="Comma 6 8 2 30" xfId="22376"/>
    <cellStyle name="Comma 6 8 2 31" xfId="22377"/>
    <cellStyle name="Comma 6 8 2 32" xfId="22378"/>
    <cellStyle name="Comma 6 8 2 33" xfId="22379"/>
    <cellStyle name="Comma 6 8 2 34" xfId="22380"/>
    <cellStyle name="Comma 6 8 2 35" xfId="22381"/>
    <cellStyle name="Comma 6 8 2 36" xfId="22382"/>
    <cellStyle name="Comma 6 8 2 37" xfId="22383"/>
    <cellStyle name="Comma 6 8 2 4" xfId="22384"/>
    <cellStyle name="Comma 6 8 2 4 10" xfId="22385"/>
    <cellStyle name="Comma 6 8 2 4 11" xfId="22386"/>
    <cellStyle name="Comma 6 8 2 4 12" xfId="22387"/>
    <cellStyle name="Comma 6 8 2 4 13" xfId="22388"/>
    <cellStyle name="Comma 6 8 2 4 14" xfId="22389"/>
    <cellStyle name="Comma 6 8 2 4 15" xfId="22390"/>
    <cellStyle name="Comma 6 8 2 4 16" xfId="22391"/>
    <cellStyle name="Comma 6 8 2 4 17" xfId="22392"/>
    <cellStyle name="Comma 6 8 2 4 18" xfId="22393"/>
    <cellStyle name="Comma 6 8 2 4 19" xfId="22394"/>
    <cellStyle name="Comma 6 8 2 4 2" xfId="22395"/>
    <cellStyle name="Comma 6 8 2 4 20" xfId="22396"/>
    <cellStyle name="Comma 6 8 2 4 21" xfId="22397"/>
    <cellStyle name="Comma 6 8 2 4 22" xfId="22398"/>
    <cellStyle name="Comma 6 8 2 4 3" xfId="22399"/>
    <cellStyle name="Comma 6 8 2 4 4" xfId="22400"/>
    <cellStyle name="Comma 6 8 2 4 5" xfId="22401"/>
    <cellStyle name="Comma 6 8 2 4 6" xfId="22402"/>
    <cellStyle name="Comma 6 8 2 4 7" xfId="22403"/>
    <cellStyle name="Comma 6 8 2 4 8" xfId="22404"/>
    <cellStyle name="Comma 6 8 2 4 9" xfId="22405"/>
    <cellStyle name="Comma 6 8 2 5" xfId="22406"/>
    <cellStyle name="Comma 6 8 2 5 10" xfId="22407"/>
    <cellStyle name="Comma 6 8 2 5 11" xfId="22408"/>
    <cellStyle name="Comma 6 8 2 5 12" xfId="22409"/>
    <cellStyle name="Comma 6 8 2 5 13" xfId="22410"/>
    <cellStyle name="Comma 6 8 2 5 14" xfId="22411"/>
    <cellStyle name="Comma 6 8 2 5 15" xfId="22412"/>
    <cellStyle name="Comma 6 8 2 5 16" xfId="22413"/>
    <cellStyle name="Comma 6 8 2 5 17" xfId="22414"/>
    <cellStyle name="Comma 6 8 2 5 18" xfId="22415"/>
    <cellStyle name="Comma 6 8 2 5 19" xfId="22416"/>
    <cellStyle name="Comma 6 8 2 5 2" xfId="22417"/>
    <cellStyle name="Comma 6 8 2 5 20" xfId="22418"/>
    <cellStyle name="Comma 6 8 2 5 21" xfId="22419"/>
    <cellStyle name="Comma 6 8 2 5 22" xfId="22420"/>
    <cellStyle name="Comma 6 8 2 5 3" xfId="22421"/>
    <cellStyle name="Comma 6 8 2 5 4" xfId="22422"/>
    <cellStyle name="Comma 6 8 2 5 5" xfId="22423"/>
    <cellStyle name="Comma 6 8 2 5 6" xfId="22424"/>
    <cellStyle name="Comma 6 8 2 5 7" xfId="22425"/>
    <cellStyle name="Comma 6 8 2 5 8" xfId="22426"/>
    <cellStyle name="Comma 6 8 2 5 9" xfId="22427"/>
    <cellStyle name="Comma 6 8 2 6" xfId="22428"/>
    <cellStyle name="Comma 6 8 2 6 10" xfId="22429"/>
    <cellStyle name="Comma 6 8 2 6 11" xfId="22430"/>
    <cellStyle name="Comma 6 8 2 6 12" xfId="22431"/>
    <cellStyle name="Comma 6 8 2 6 13" xfId="22432"/>
    <cellStyle name="Comma 6 8 2 6 14" xfId="22433"/>
    <cellStyle name="Comma 6 8 2 6 15" xfId="22434"/>
    <cellStyle name="Comma 6 8 2 6 16" xfId="22435"/>
    <cellStyle name="Comma 6 8 2 6 17" xfId="22436"/>
    <cellStyle name="Comma 6 8 2 6 18" xfId="22437"/>
    <cellStyle name="Comma 6 8 2 6 19" xfId="22438"/>
    <cellStyle name="Comma 6 8 2 6 2" xfId="22439"/>
    <cellStyle name="Comma 6 8 2 6 20" xfId="22440"/>
    <cellStyle name="Comma 6 8 2 6 21" xfId="22441"/>
    <cellStyle name="Comma 6 8 2 6 22" xfId="22442"/>
    <cellStyle name="Comma 6 8 2 6 3" xfId="22443"/>
    <cellStyle name="Comma 6 8 2 6 4" xfId="22444"/>
    <cellStyle name="Comma 6 8 2 6 5" xfId="22445"/>
    <cellStyle name="Comma 6 8 2 6 6" xfId="22446"/>
    <cellStyle name="Comma 6 8 2 6 7" xfId="22447"/>
    <cellStyle name="Comma 6 8 2 6 8" xfId="22448"/>
    <cellStyle name="Comma 6 8 2 6 9" xfId="22449"/>
    <cellStyle name="Comma 6 8 2 7" xfId="22450"/>
    <cellStyle name="Comma 6 8 2 7 10" xfId="22451"/>
    <cellStyle name="Comma 6 8 2 7 11" xfId="22452"/>
    <cellStyle name="Comma 6 8 2 7 12" xfId="22453"/>
    <cellStyle name="Comma 6 8 2 7 13" xfId="22454"/>
    <cellStyle name="Comma 6 8 2 7 14" xfId="22455"/>
    <cellStyle name="Comma 6 8 2 7 15" xfId="22456"/>
    <cellStyle name="Comma 6 8 2 7 16" xfId="22457"/>
    <cellStyle name="Comma 6 8 2 7 17" xfId="22458"/>
    <cellStyle name="Comma 6 8 2 7 18" xfId="22459"/>
    <cellStyle name="Comma 6 8 2 7 19" xfId="22460"/>
    <cellStyle name="Comma 6 8 2 7 2" xfId="22461"/>
    <cellStyle name="Comma 6 8 2 7 20" xfId="22462"/>
    <cellStyle name="Comma 6 8 2 7 21" xfId="22463"/>
    <cellStyle name="Comma 6 8 2 7 22" xfId="22464"/>
    <cellStyle name="Comma 6 8 2 7 3" xfId="22465"/>
    <cellStyle name="Comma 6 8 2 7 4" xfId="22466"/>
    <cellStyle name="Comma 6 8 2 7 5" xfId="22467"/>
    <cellStyle name="Comma 6 8 2 7 6" xfId="22468"/>
    <cellStyle name="Comma 6 8 2 7 7" xfId="22469"/>
    <cellStyle name="Comma 6 8 2 7 8" xfId="22470"/>
    <cellStyle name="Comma 6 8 2 7 9" xfId="22471"/>
    <cellStyle name="Comma 6 8 2 8" xfId="22472"/>
    <cellStyle name="Comma 6 8 2 9" xfId="22473"/>
    <cellStyle name="Comma 6 8 20" xfId="22474"/>
    <cellStyle name="Comma 6 8 21" xfId="22475"/>
    <cellStyle name="Comma 6 8 22" xfId="22476"/>
    <cellStyle name="Comma 6 8 23" xfId="22477"/>
    <cellStyle name="Comma 6 8 24" xfId="22478"/>
    <cellStyle name="Comma 6 8 25" xfId="22479"/>
    <cellStyle name="Comma 6 8 26" xfId="22480"/>
    <cellStyle name="Comma 6 8 27" xfId="22481"/>
    <cellStyle name="Comma 6 8 28" xfId="22482"/>
    <cellStyle name="Comma 6 8 29" xfId="22483"/>
    <cellStyle name="Comma 6 8 3" xfId="22484"/>
    <cellStyle name="Comma 6 8 30" xfId="22485"/>
    <cellStyle name="Comma 6 8 31" xfId="22486"/>
    <cellStyle name="Comma 6 8 32" xfId="22487"/>
    <cellStyle name="Comma 6 8 33" xfId="22488"/>
    <cellStyle name="Comma 6 8 34" xfId="22489"/>
    <cellStyle name="Comma 6 8 35" xfId="22490"/>
    <cellStyle name="Comma 6 8 36" xfId="22491"/>
    <cellStyle name="Comma 6 8 37" xfId="22492"/>
    <cellStyle name="Comma 6 8 4" xfId="22493"/>
    <cellStyle name="Comma 6 8 5" xfId="22494"/>
    <cellStyle name="Comma 6 8 6" xfId="22495"/>
    <cellStyle name="Comma 6 8 7" xfId="22496"/>
    <cellStyle name="Comma 6 8 8" xfId="22497"/>
    <cellStyle name="Comma 6 8 9" xfId="22498"/>
    <cellStyle name="Comma 6 9" xfId="22499"/>
    <cellStyle name="Comma 6 9 10" xfId="22500"/>
    <cellStyle name="Comma 6 9 11" xfId="22501"/>
    <cellStyle name="Comma 6 9 11 10" xfId="22502"/>
    <cellStyle name="Comma 6 9 11 11" xfId="22503"/>
    <cellStyle name="Comma 6 9 11 12" xfId="22504"/>
    <cellStyle name="Comma 6 9 11 13" xfId="22505"/>
    <cellStyle name="Comma 6 9 11 14" xfId="22506"/>
    <cellStyle name="Comma 6 9 11 15" xfId="22507"/>
    <cellStyle name="Comma 6 9 11 16" xfId="22508"/>
    <cellStyle name="Comma 6 9 11 17" xfId="22509"/>
    <cellStyle name="Comma 6 9 11 18" xfId="22510"/>
    <cellStyle name="Comma 6 9 11 19" xfId="22511"/>
    <cellStyle name="Comma 6 9 11 2" xfId="22512"/>
    <cellStyle name="Comma 6 9 11 20" xfId="22513"/>
    <cellStyle name="Comma 6 9 11 21" xfId="22514"/>
    <cellStyle name="Comma 6 9 11 22" xfId="22515"/>
    <cellStyle name="Comma 6 9 11 3" xfId="22516"/>
    <cellStyle name="Comma 6 9 11 4" xfId="22517"/>
    <cellStyle name="Comma 6 9 11 5" xfId="22518"/>
    <cellStyle name="Comma 6 9 11 6" xfId="22519"/>
    <cellStyle name="Comma 6 9 11 7" xfId="22520"/>
    <cellStyle name="Comma 6 9 11 8" xfId="22521"/>
    <cellStyle name="Comma 6 9 11 9" xfId="22522"/>
    <cellStyle name="Comma 6 9 12" xfId="22523"/>
    <cellStyle name="Comma 6 9 12 10" xfId="22524"/>
    <cellStyle name="Comma 6 9 12 11" xfId="22525"/>
    <cellStyle name="Comma 6 9 12 12" xfId="22526"/>
    <cellStyle name="Comma 6 9 12 13" xfId="22527"/>
    <cellStyle name="Comma 6 9 12 14" xfId="22528"/>
    <cellStyle name="Comma 6 9 12 15" xfId="22529"/>
    <cellStyle name="Comma 6 9 12 16" xfId="22530"/>
    <cellStyle name="Comma 6 9 12 17" xfId="22531"/>
    <cellStyle name="Comma 6 9 12 18" xfId="22532"/>
    <cellStyle name="Comma 6 9 12 19" xfId="22533"/>
    <cellStyle name="Comma 6 9 12 2" xfId="22534"/>
    <cellStyle name="Comma 6 9 12 20" xfId="22535"/>
    <cellStyle name="Comma 6 9 12 21" xfId="22536"/>
    <cellStyle name="Comma 6 9 12 22" xfId="22537"/>
    <cellStyle name="Comma 6 9 12 3" xfId="22538"/>
    <cellStyle name="Comma 6 9 12 4" xfId="22539"/>
    <cellStyle name="Comma 6 9 12 5" xfId="22540"/>
    <cellStyle name="Comma 6 9 12 6" xfId="22541"/>
    <cellStyle name="Comma 6 9 12 7" xfId="22542"/>
    <cellStyle name="Comma 6 9 12 8" xfId="22543"/>
    <cellStyle name="Comma 6 9 12 9" xfId="22544"/>
    <cellStyle name="Comma 6 9 13" xfId="22545"/>
    <cellStyle name="Comma 6 9 14" xfId="22546"/>
    <cellStyle name="Comma 6 9 15" xfId="22547"/>
    <cellStyle name="Comma 6 9 16" xfId="22548"/>
    <cellStyle name="Comma 6 9 17" xfId="22549"/>
    <cellStyle name="Comma 6 9 18" xfId="22550"/>
    <cellStyle name="Comma 6 9 19" xfId="22551"/>
    <cellStyle name="Comma 6 9 2" xfId="22552"/>
    <cellStyle name="Comma 6 9 2 10" xfId="22553"/>
    <cellStyle name="Comma 6 9 2 11" xfId="22554"/>
    <cellStyle name="Comma 6 9 2 12" xfId="22555"/>
    <cellStyle name="Comma 6 9 2 13" xfId="22556"/>
    <cellStyle name="Comma 6 9 2 14" xfId="22557"/>
    <cellStyle name="Comma 6 9 2 15" xfId="22558"/>
    <cellStyle name="Comma 6 9 2 16" xfId="22559"/>
    <cellStyle name="Comma 6 9 2 17" xfId="22560"/>
    <cellStyle name="Comma 6 9 2 18" xfId="22561"/>
    <cellStyle name="Comma 6 9 2 19" xfId="22562"/>
    <cellStyle name="Comma 6 9 2 2" xfId="22563"/>
    <cellStyle name="Comma 6 9 2 20" xfId="22564"/>
    <cellStyle name="Comma 6 9 2 21" xfId="22565"/>
    <cellStyle name="Comma 6 9 2 22" xfId="22566"/>
    <cellStyle name="Comma 6 9 2 3" xfId="22567"/>
    <cellStyle name="Comma 6 9 2 4" xfId="22568"/>
    <cellStyle name="Comma 6 9 2 5" xfId="22569"/>
    <cellStyle name="Comma 6 9 2 6" xfId="22570"/>
    <cellStyle name="Comma 6 9 2 7" xfId="22571"/>
    <cellStyle name="Comma 6 9 2 8" xfId="22572"/>
    <cellStyle name="Comma 6 9 2 9" xfId="22573"/>
    <cellStyle name="Comma 6 9 20" xfId="22574"/>
    <cellStyle name="Comma 6 9 21" xfId="22575"/>
    <cellStyle name="Comma 6 9 22" xfId="22576"/>
    <cellStyle name="Comma 6 9 23" xfId="22577"/>
    <cellStyle name="Comma 6 9 24" xfId="22578"/>
    <cellStyle name="Comma 6 9 25" xfId="22579"/>
    <cellStyle name="Comma 6 9 26" xfId="22580"/>
    <cellStyle name="Comma 6 9 27" xfId="22581"/>
    <cellStyle name="Comma 6 9 28" xfId="22582"/>
    <cellStyle name="Comma 6 9 29" xfId="22583"/>
    <cellStyle name="Comma 6 9 3" xfId="22584"/>
    <cellStyle name="Comma 6 9 3 10" xfId="22585"/>
    <cellStyle name="Comma 6 9 3 11" xfId="22586"/>
    <cellStyle name="Comma 6 9 3 12" xfId="22587"/>
    <cellStyle name="Comma 6 9 3 13" xfId="22588"/>
    <cellStyle name="Comma 6 9 3 14" xfId="22589"/>
    <cellStyle name="Comma 6 9 3 15" xfId="22590"/>
    <cellStyle name="Comma 6 9 3 16" xfId="22591"/>
    <cellStyle name="Comma 6 9 3 17" xfId="22592"/>
    <cellStyle name="Comma 6 9 3 18" xfId="22593"/>
    <cellStyle name="Comma 6 9 3 19" xfId="22594"/>
    <cellStyle name="Comma 6 9 3 2" xfId="22595"/>
    <cellStyle name="Comma 6 9 3 20" xfId="22596"/>
    <cellStyle name="Comma 6 9 3 21" xfId="22597"/>
    <cellStyle name="Comma 6 9 3 22" xfId="22598"/>
    <cellStyle name="Comma 6 9 3 3" xfId="22599"/>
    <cellStyle name="Comma 6 9 3 4" xfId="22600"/>
    <cellStyle name="Comma 6 9 3 5" xfId="22601"/>
    <cellStyle name="Comma 6 9 3 6" xfId="22602"/>
    <cellStyle name="Comma 6 9 3 7" xfId="22603"/>
    <cellStyle name="Comma 6 9 3 8" xfId="22604"/>
    <cellStyle name="Comma 6 9 3 9" xfId="22605"/>
    <cellStyle name="Comma 6 9 30" xfId="22606"/>
    <cellStyle name="Comma 6 9 31" xfId="22607"/>
    <cellStyle name="Comma 6 9 32" xfId="22608"/>
    <cellStyle name="Comma 6 9 33" xfId="22609"/>
    <cellStyle name="Comma 6 9 4" xfId="22610"/>
    <cellStyle name="Comma 6 9 4 10" xfId="22611"/>
    <cellStyle name="Comma 6 9 4 11" xfId="22612"/>
    <cellStyle name="Comma 6 9 4 12" xfId="22613"/>
    <cellStyle name="Comma 6 9 4 13" xfId="22614"/>
    <cellStyle name="Comma 6 9 4 14" xfId="22615"/>
    <cellStyle name="Comma 6 9 4 15" xfId="22616"/>
    <cellStyle name="Comma 6 9 4 16" xfId="22617"/>
    <cellStyle name="Comma 6 9 4 17" xfId="22618"/>
    <cellStyle name="Comma 6 9 4 18" xfId="22619"/>
    <cellStyle name="Comma 6 9 4 19" xfId="22620"/>
    <cellStyle name="Comma 6 9 4 2" xfId="22621"/>
    <cellStyle name="Comma 6 9 4 20" xfId="22622"/>
    <cellStyle name="Comma 6 9 4 21" xfId="22623"/>
    <cellStyle name="Comma 6 9 4 22" xfId="22624"/>
    <cellStyle name="Comma 6 9 4 3" xfId="22625"/>
    <cellStyle name="Comma 6 9 4 4" xfId="22626"/>
    <cellStyle name="Comma 6 9 4 5" xfId="22627"/>
    <cellStyle name="Comma 6 9 4 6" xfId="22628"/>
    <cellStyle name="Comma 6 9 4 7" xfId="22629"/>
    <cellStyle name="Comma 6 9 4 8" xfId="22630"/>
    <cellStyle name="Comma 6 9 4 9" xfId="22631"/>
    <cellStyle name="Comma 6 9 5" xfId="22632"/>
    <cellStyle name="Comma 6 9 6" xfId="22633"/>
    <cellStyle name="Comma 6 9 7" xfId="22634"/>
    <cellStyle name="Comma 6 9 7 10" xfId="22635"/>
    <cellStyle name="Comma 6 9 7 11" xfId="22636"/>
    <cellStyle name="Comma 6 9 7 12" xfId="22637"/>
    <cellStyle name="Comma 6 9 7 13" xfId="22638"/>
    <cellStyle name="Comma 6 9 7 14" xfId="22639"/>
    <cellStyle name="Comma 6 9 7 15" xfId="22640"/>
    <cellStyle name="Comma 6 9 7 16" xfId="22641"/>
    <cellStyle name="Comma 6 9 7 17" xfId="22642"/>
    <cellStyle name="Comma 6 9 7 18" xfId="22643"/>
    <cellStyle name="Comma 6 9 7 19" xfId="22644"/>
    <cellStyle name="Comma 6 9 7 2" xfId="22645"/>
    <cellStyle name="Comma 6 9 7 20" xfId="22646"/>
    <cellStyle name="Comma 6 9 7 21" xfId="22647"/>
    <cellStyle name="Comma 6 9 7 22" xfId="22648"/>
    <cellStyle name="Comma 6 9 7 3" xfId="22649"/>
    <cellStyle name="Comma 6 9 7 4" xfId="22650"/>
    <cellStyle name="Comma 6 9 7 5" xfId="22651"/>
    <cellStyle name="Comma 6 9 7 6" xfId="22652"/>
    <cellStyle name="Comma 6 9 7 7" xfId="22653"/>
    <cellStyle name="Comma 6 9 7 8" xfId="22654"/>
    <cellStyle name="Comma 6 9 7 9" xfId="22655"/>
    <cellStyle name="Comma 6 9 8" xfId="22656"/>
    <cellStyle name="Comma 6 9 9" xfId="22657"/>
    <cellStyle name="Comma 62" xfId="22658"/>
    <cellStyle name="Comma 64" xfId="22659"/>
    <cellStyle name="Comma 7" xfId="118"/>
    <cellStyle name="Comma 7 10" xfId="22660"/>
    <cellStyle name="Comma 7 10 10" xfId="22661"/>
    <cellStyle name="Comma 7 10 11" xfId="22662"/>
    <cellStyle name="Comma 7 10 12" xfId="22663"/>
    <cellStyle name="Comma 7 10 13" xfId="22664"/>
    <cellStyle name="Comma 7 10 14" xfId="22665"/>
    <cellStyle name="Comma 7 10 15" xfId="22666"/>
    <cellStyle name="Comma 7 10 16" xfId="22667"/>
    <cellStyle name="Comma 7 10 17" xfId="22668"/>
    <cellStyle name="Comma 7 10 18" xfId="22669"/>
    <cellStyle name="Comma 7 10 19" xfId="22670"/>
    <cellStyle name="Comma 7 10 2" xfId="22671"/>
    <cellStyle name="Comma 7 10 20" xfId="22672"/>
    <cellStyle name="Comma 7 10 21" xfId="22673"/>
    <cellStyle name="Comma 7 10 22" xfId="22674"/>
    <cellStyle name="Comma 7 10 3" xfId="22675"/>
    <cellStyle name="Comma 7 10 4" xfId="22676"/>
    <cellStyle name="Comma 7 10 5" xfId="22677"/>
    <cellStyle name="Comma 7 10 6" xfId="22678"/>
    <cellStyle name="Comma 7 10 7" xfId="22679"/>
    <cellStyle name="Comma 7 10 8" xfId="22680"/>
    <cellStyle name="Comma 7 10 9" xfId="22681"/>
    <cellStyle name="Comma 7 11" xfId="22682"/>
    <cellStyle name="Comma 7 11 10" xfId="22683"/>
    <cellStyle name="Comma 7 11 11" xfId="22684"/>
    <cellStyle name="Comma 7 11 12" xfId="22685"/>
    <cellStyle name="Comma 7 11 13" xfId="22686"/>
    <cellStyle name="Comma 7 11 14" xfId="22687"/>
    <cellStyle name="Comma 7 11 15" xfId="22688"/>
    <cellStyle name="Comma 7 11 16" xfId="22689"/>
    <cellStyle name="Comma 7 11 17" xfId="22690"/>
    <cellStyle name="Comma 7 11 18" xfId="22691"/>
    <cellStyle name="Comma 7 11 19" xfId="22692"/>
    <cellStyle name="Comma 7 11 2" xfId="22693"/>
    <cellStyle name="Comma 7 11 20" xfId="22694"/>
    <cellStyle name="Comma 7 11 21" xfId="22695"/>
    <cellStyle name="Comma 7 11 22" xfId="22696"/>
    <cellStyle name="Comma 7 11 3" xfId="22697"/>
    <cellStyle name="Comma 7 11 4" xfId="22698"/>
    <cellStyle name="Comma 7 11 5" xfId="22699"/>
    <cellStyle name="Comma 7 11 6" xfId="22700"/>
    <cellStyle name="Comma 7 11 7" xfId="22701"/>
    <cellStyle name="Comma 7 11 8" xfId="22702"/>
    <cellStyle name="Comma 7 11 9" xfId="22703"/>
    <cellStyle name="Comma 7 12" xfId="22704"/>
    <cellStyle name="Comma 7 12 10" xfId="22705"/>
    <cellStyle name="Comma 7 12 11" xfId="22706"/>
    <cellStyle name="Comma 7 12 12" xfId="22707"/>
    <cellStyle name="Comma 7 12 13" xfId="22708"/>
    <cellStyle name="Comma 7 12 14" xfId="22709"/>
    <cellStyle name="Comma 7 12 15" xfId="22710"/>
    <cellStyle name="Comma 7 12 16" xfId="22711"/>
    <cellStyle name="Comma 7 12 17" xfId="22712"/>
    <cellStyle name="Comma 7 12 18" xfId="22713"/>
    <cellStyle name="Comma 7 12 19" xfId="22714"/>
    <cellStyle name="Comma 7 12 2" xfId="22715"/>
    <cellStyle name="Comma 7 12 20" xfId="22716"/>
    <cellStyle name="Comma 7 12 21" xfId="22717"/>
    <cellStyle name="Comma 7 12 22" xfId="22718"/>
    <cellStyle name="Comma 7 12 3" xfId="22719"/>
    <cellStyle name="Comma 7 12 4" xfId="22720"/>
    <cellStyle name="Comma 7 12 5" xfId="22721"/>
    <cellStyle name="Comma 7 12 6" xfId="22722"/>
    <cellStyle name="Comma 7 12 7" xfId="22723"/>
    <cellStyle name="Comma 7 12 8" xfId="22724"/>
    <cellStyle name="Comma 7 12 9" xfId="22725"/>
    <cellStyle name="Comma 7 13" xfId="22726"/>
    <cellStyle name="Comma 7 13 10" xfId="22727"/>
    <cellStyle name="Comma 7 13 11" xfId="22728"/>
    <cellStyle name="Comma 7 13 12" xfId="22729"/>
    <cellStyle name="Comma 7 13 13" xfId="22730"/>
    <cellStyle name="Comma 7 13 14" xfId="22731"/>
    <cellStyle name="Comma 7 13 15" xfId="22732"/>
    <cellStyle name="Comma 7 13 16" xfId="22733"/>
    <cellStyle name="Comma 7 13 17" xfId="22734"/>
    <cellStyle name="Comma 7 13 18" xfId="22735"/>
    <cellStyle name="Comma 7 13 19" xfId="22736"/>
    <cellStyle name="Comma 7 13 2" xfId="22737"/>
    <cellStyle name="Comma 7 13 20" xfId="22738"/>
    <cellStyle name="Comma 7 13 21" xfId="22739"/>
    <cellStyle name="Comma 7 13 22" xfId="22740"/>
    <cellStyle name="Comma 7 13 3" xfId="22741"/>
    <cellStyle name="Comma 7 13 4" xfId="22742"/>
    <cellStyle name="Comma 7 13 5" xfId="22743"/>
    <cellStyle name="Comma 7 13 6" xfId="22744"/>
    <cellStyle name="Comma 7 13 7" xfId="22745"/>
    <cellStyle name="Comma 7 13 8" xfId="22746"/>
    <cellStyle name="Comma 7 13 9" xfId="22747"/>
    <cellStyle name="Comma 7 14" xfId="22748"/>
    <cellStyle name="Comma 7 14 10" xfId="22749"/>
    <cellStyle name="Comma 7 14 11" xfId="22750"/>
    <cellStyle name="Comma 7 14 12" xfId="22751"/>
    <cellStyle name="Comma 7 14 13" xfId="22752"/>
    <cellStyle name="Comma 7 14 14" xfId="22753"/>
    <cellStyle name="Comma 7 14 15" xfId="22754"/>
    <cellStyle name="Comma 7 14 16" xfId="22755"/>
    <cellStyle name="Comma 7 14 17" xfId="22756"/>
    <cellStyle name="Comma 7 14 18" xfId="22757"/>
    <cellStyle name="Comma 7 14 19" xfId="22758"/>
    <cellStyle name="Comma 7 14 2" xfId="22759"/>
    <cellStyle name="Comma 7 14 20" xfId="22760"/>
    <cellStyle name="Comma 7 14 21" xfId="22761"/>
    <cellStyle name="Comma 7 14 22" xfId="22762"/>
    <cellStyle name="Comma 7 14 3" xfId="22763"/>
    <cellStyle name="Comma 7 14 4" xfId="22764"/>
    <cellStyle name="Comma 7 14 5" xfId="22765"/>
    <cellStyle name="Comma 7 14 6" xfId="22766"/>
    <cellStyle name="Comma 7 14 7" xfId="22767"/>
    <cellStyle name="Comma 7 14 8" xfId="22768"/>
    <cellStyle name="Comma 7 14 9" xfId="22769"/>
    <cellStyle name="Comma 7 15" xfId="22770"/>
    <cellStyle name="Comma 7 15 10" xfId="22771"/>
    <cellStyle name="Comma 7 15 11" xfId="22772"/>
    <cellStyle name="Comma 7 15 12" xfId="22773"/>
    <cellStyle name="Comma 7 15 13" xfId="22774"/>
    <cellStyle name="Comma 7 15 14" xfId="22775"/>
    <cellStyle name="Comma 7 15 15" xfId="22776"/>
    <cellStyle name="Comma 7 15 16" xfId="22777"/>
    <cellStyle name="Comma 7 15 17" xfId="22778"/>
    <cellStyle name="Comma 7 15 18" xfId="22779"/>
    <cellStyle name="Comma 7 15 19" xfId="22780"/>
    <cellStyle name="Comma 7 15 2" xfId="22781"/>
    <cellStyle name="Comma 7 15 20" xfId="22782"/>
    <cellStyle name="Comma 7 15 21" xfId="22783"/>
    <cellStyle name="Comma 7 15 22" xfId="22784"/>
    <cellStyle name="Comma 7 15 3" xfId="22785"/>
    <cellStyle name="Comma 7 15 4" xfId="22786"/>
    <cellStyle name="Comma 7 15 5" xfId="22787"/>
    <cellStyle name="Comma 7 15 6" xfId="22788"/>
    <cellStyle name="Comma 7 15 7" xfId="22789"/>
    <cellStyle name="Comma 7 15 8" xfId="22790"/>
    <cellStyle name="Comma 7 15 9" xfId="22791"/>
    <cellStyle name="Comma 7 16" xfId="22792"/>
    <cellStyle name="Comma 7 16 10" xfId="22793"/>
    <cellStyle name="Comma 7 16 11" xfId="22794"/>
    <cellStyle name="Comma 7 16 12" xfId="22795"/>
    <cellStyle name="Comma 7 16 13" xfId="22796"/>
    <cellStyle name="Comma 7 16 14" xfId="22797"/>
    <cellStyle name="Comma 7 16 15" xfId="22798"/>
    <cellStyle name="Comma 7 16 16" xfId="22799"/>
    <cellStyle name="Comma 7 16 17" xfId="22800"/>
    <cellStyle name="Comma 7 16 18" xfId="22801"/>
    <cellStyle name="Comma 7 16 19" xfId="22802"/>
    <cellStyle name="Comma 7 16 2" xfId="22803"/>
    <cellStyle name="Comma 7 16 20" xfId="22804"/>
    <cellStyle name="Comma 7 16 21" xfId="22805"/>
    <cellStyle name="Comma 7 16 22" xfId="22806"/>
    <cellStyle name="Comma 7 16 3" xfId="22807"/>
    <cellStyle name="Comma 7 16 4" xfId="22808"/>
    <cellStyle name="Comma 7 16 5" xfId="22809"/>
    <cellStyle name="Comma 7 16 6" xfId="22810"/>
    <cellStyle name="Comma 7 16 7" xfId="22811"/>
    <cellStyle name="Comma 7 16 8" xfId="22812"/>
    <cellStyle name="Comma 7 16 9" xfId="22813"/>
    <cellStyle name="Comma 7 17" xfId="22814"/>
    <cellStyle name="Comma 7 17 10" xfId="22815"/>
    <cellStyle name="Comma 7 17 11" xfId="22816"/>
    <cellStyle name="Comma 7 17 12" xfId="22817"/>
    <cellStyle name="Comma 7 17 13" xfId="22818"/>
    <cellStyle name="Comma 7 17 14" xfId="22819"/>
    <cellStyle name="Comma 7 17 15" xfId="22820"/>
    <cellStyle name="Comma 7 17 16" xfId="22821"/>
    <cellStyle name="Comma 7 17 17" xfId="22822"/>
    <cellStyle name="Comma 7 17 18" xfId="22823"/>
    <cellStyle name="Comma 7 17 19" xfId="22824"/>
    <cellStyle name="Comma 7 17 2" xfId="22825"/>
    <cellStyle name="Comma 7 17 20" xfId="22826"/>
    <cellStyle name="Comma 7 17 21" xfId="22827"/>
    <cellStyle name="Comma 7 17 22" xfId="22828"/>
    <cellStyle name="Comma 7 17 3" xfId="22829"/>
    <cellStyle name="Comma 7 17 4" xfId="22830"/>
    <cellStyle name="Comma 7 17 5" xfId="22831"/>
    <cellStyle name="Comma 7 17 6" xfId="22832"/>
    <cellStyle name="Comma 7 17 7" xfId="22833"/>
    <cellStyle name="Comma 7 17 8" xfId="22834"/>
    <cellStyle name="Comma 7 17 9" xfId="22835"/>
    <cellStyle name="Comma 7 18" xfId="22836"/>
    <cellStyle name="Comma 7 18 10" xfId="22837"/>
    <cellStyle name="Comma 7 18 11" xfId="22838"/>
    <cellStyle name="Comma 7 18 12" xfId="22839"/>
    <cellStyle name="Comma 7 18 13" xfId="22840"/>
    <cellStyle name="Comma 7 18 14" xfId="22841"/>
    <cellStyle name="Comma 7 18 15" xfId="22842"/>
    <cellStyle name="Comma 7 18 16" xfId="22843"/>
    <cellStyle name="Comma 7 18 17" xfId="22844"/>
    <cellStyle name="Comma 7 18 18" xfId="22845"/>
    <cellStyle name="Comma 7 18 19" xfId="22846"/>
    <cellStyle name="Comma 7 18 2" xfId="22847"/>
    <cellStyle name="Comma 7 18 20" xfId="22848"/>
    <cellStyle name="Comma 7 18 21" xfId="22849"/>
    <cellStyle name="Comma 7 18 22" xfId="22850"/>
    <cellStyle name="Comma 7 18 3" xfId="22851"/>
    <cellStyle name="Comma 7 18 4" xfId="22852"/>
    <cellStyle name="Comma 7 18 5" xfId="22853"/>
    <cellStyle name="Comma 7 18 6" xfId="22854"/>
    <cellStyle name="Comma 7 18 7" xfId="22855"/>
    <cellStyle name="Comma 7 18 8" xfId="22856"/>
    <cellStyle name="Comma 7 18 9" xfId="22857"/>
    <cellStyle name="Comma 7 19" xfId="22858"/>
    <cellStyle name="Comma 7 2" xfId="119"/>
    <cellStyle name="Comma 7 2 10" xfId="22859"/>
    <cellStyle name="Comma 7 2 10 10" xfId="22860"/>
    <cellStyle name="Comma 7 2 10 11" xfId="22861"/>
    <cellStyle name="Comma 7 2 10 12" xfId="22862"/>
    <cellStyle name="Comma 7 2 10 13" xfId="22863"/>
    <cellStyle name="Comma 7 2 10 14" xfId="22864"/>
    <cellStyle name="Comma 7 2 10 15" xfId="22865"/>
    <cellStyle name="Comma 7 2 10 16" xfId="22866"/>
    <cellStyle name="Comma 7 2 10 17" xfId="22867"/>
    <cellStyle name="Comma 7 2 10 18" xfId="22868"/>
    <cellStyle name="Comma 7 2 10 19" xfId="22869"/>
    <cellStyle name="Comma 7 2 10 2" xfId="22870"/>
    <cellStyle name="Comma 7 2 10 20" xfId="22871"/>
    <cellStyle name="Comma 7 2 10 21" xfId="22872"/>
    <cellStyle name="Comma 7 2 10 22" xfId="22873"/>
    <cellStyle name="Comma 7 2 10 3" xfId="22874"/>
    <cellStyle name="Comma 7 2 10 4" xfId="22875"/>
    <cellStyle name="Comma 7 2 10 5" xfId="22876"/>
    <cellStyle name="Comma 7 2 10 6" xfId="22877"/>
    <cellStyle name="Comma 7 2 10 7" xfId="22878"/>
    <cellStyle name="Comma 7 2 10 8" xfId="22879"/>
    <cellStyle name="Comma 7 2 10 9" xfId="22880"/>
    <cellStyle name="Comma 7 2 11" xfId="22881"/>
    <cellStyle name="Comma 7 2 11 10" xfId="22882"/>
    <cellStyle name="Comma 7 2 11 11" xfId="22883"/>
    <cellStyle name="Comma 7 2 11 12" xfId="22884"/>
    <cellStyle name="Comma 7 2 11 13" xfId="22885"/>
    <cellStyle name="Comma 7 2 11 14" xfId="22886"/>
    <cellStyle name="Comma 7 2 11 15" xfId="22887"/>
    <cellStyle name="Comma 7 2 11 16" xfId="22888"/>
    <cellStyle name="Comma 7 2 11 17" xfId="22889"/>
    <cellStyle name="Comma 7 2 11 18" xfId="22890"/>
    <cellStyle name="Comma 7 2 11 19" xfId="22891"/>
    <cellStyle name="Comma 7 2 11 2" xfId="22892"/>
    <cellStyle name="Comma 7 2 11 20" xfId="22893"/>
    <cellStyle name="Comma 7 2 11 21" xfId="22894"/>
    <cellStyle name="Comma 7 2 11 22" xfId="22895"/>
    <cellStyle name="Comma 7 2 11 3" xfId="22896"/>
    <cellStyle name="Comma 7 2 11 4" xfId="22897"/>
    <cellStyle name="Comma 7 2 11 5" xfId="22898"/>
    <cellStyle name="Comma 7 2 11 6" xfId="22899"/>
    <cellStyle name="Comma 7 2 11 7" xfId="22900"/>
    <cellStyle name="Comma 7 2 11 8" xfId="22901"/>
    <cellStyle name="Comma 7 2 11 9" xfId="22902"/>
    <cellStyle name="Comma 7 2 12" xfId="22903"/>
    <cellStyle name="Comma 7 2 12 10" xfId="22904"/>
    <cellStyle name="Comma 7 2 12 11" xfId="22905"/>
    <cellStyle name="Comma 7 2 12 12" xfId="22906"/>
    <cellStyle name="Comma 7 2 12 13" xfId="22907"/>
    <cellStyle name="Comma 7 2 12 14" xfId="22908"/>
    <cellStyle name="Comma 7 2 12 15" xfId="22909"/>
    <cellStyle name="Comma 7 2 12 16" xfId="22910"/>
    <cellStyle name="Comma 7 2 12 17" xfId="22911"/>
    <cellStyle name="Comma 7 2 12 18" xfId="22912"/>
    <cellStyle name="Comma 7 2 12 19" xfId="22913"/>
    <cellStyle name="Comma 7 2 12 2" xfId="22914"/>
    <cellStyle name="Comma 7 2 12 20" xfId="22915"/>
    <cellStyle name="Comma 7 2 12 21" xfId="22916"/>
    <cellStyle name="Comma 7 2 12 22" xfId="22917"/>
    <cellStyle name="Comma 7 2 12 3" xfId="22918"/>
    <cellStyle name="Comma 7 2 12 4" xfId="22919"/>
    <cellStyle name="Comma 7 2 12 5" xfId="22920"/>
    <cellStyle name="Comma 7 2 12 6" xfId="22921"/>
    <cellStyle name="Comma 7 2 12 7" xfId="22922"/>
    <cellStyle name="Comma 7 2 12 8" xfId="22923"/>
    <cellStyle name="Comma 7 2 12 9" xfId="22924"/>
    <cellStyle name="Comma 7 2 13" xfId="22925"/>
    <cellStyle name="Comma 7 2 14" xfId="22926"/>
    <cellStyle name="Comma 7 2 15" xfId="22927"/>
    <cellStyle name="Comma 7 2 16" xfId="22928"/>
    <cellStyle name="Comma 7 2 17" xfId="22929"/>
    <cellStyle name="Comma 7 2 18" xfId="22930"/>
    <cellStyle name="Comma 7 2 19" xfId="22931"/>
    <cellStyle name="Comma 7 2 2" xfId="220"/>
    <cellStyle name="Comma 7 2 2 10" xfId="22932"/>
    <cellStyle name="Comma 7 2 2 11" xfId="22933"/>
    <cellStyle name="Comma 7 2 2 12" xfId="22934"/>
    <cellStyle name="Comma 7 2 2 13" xfId="22935"/>
    <cellStyle name="Comma 7 2 2 14" xfId="22936"/>
    <cellStyle name="Comma 7 2 2 15" xfId="22937"/>
    <cellStyle name="Comma 7 2 2 16" xfId="22938"/>
    <cellStyle name="Comma 7 2 2 17" xfId="22939"/>
    <cellStyle name="Comma 7 2 2 18" xfId="22940"/>
    <cellStyle name="Comma 7 2 2 19" xfId="22941"/>
    <cellStyle name="Comma 7 2 2 2" xfId="221"/>
    <cellStyle name="Comma 7 2 2 20" xfId="22942"/>
    <cellStyle name="Comma 7 2 2 21" xfId="22943"/>
    <cellStyle name="Comma 7 2 2 22" xfId="22944"/>
    <cellStyle name="Comma 7 2 2 23" xfId="22945"/>
    <cellStyle name="Comma 7 2 2 3" xfId="431"/>
    <cellStyle name="Comma 7 2 2 4" xfId="432"/>
    <cellStyle name="Comma 7 2 2 5" xfId="433"/>
    <cellStyle name="Comma 7 2 2 6" xfId="22946"/>
    <cellStyle name="Comma 7 2 2 7" xfId="22947"/>
    <cellStyle name="Comma 7 2 2 8" xfId="22948"/>
    <cellStyle name="Comma 7 2 2 9" xfId="22949"/>
    <cellStyle name="Comma 7 2 20" xfId="22950"/>
    <cellStyle name="Comma 7 2 21" xfId="22951"/>
    <cellStyle name="Comma 7 2 22" xfId="22952"/>
    <cellStyle name="Comma 7 2 23" xfId="22953"/>
    <cellStyle name="Comma 7 2 24" xfId="22954"/>
    <cellStyle name="Comma 7 2 25" xfId="22955"/>
    <cellStyle name="Comma 7 2 26" xfId="22956"/>
    <cellStyle name="Comma 7 2 27" xfId="22957"/>
    <cellStyle name="Comma 7 2 28" xfId="22958"/>
    <cellStyle name="Comma 7 2 29" xfId="22959"/>
    <cellStyle name="Comma 7 2 3" xfId="22960"/>
    <cellStyle name="Comma 7 2 3 10" xfId="22961"/>
    <cellStyle name="Comma 7 2 3 11" xfId="22962"/>
    <cellStyle name="Comma 7 2 3 12" xfId="22963"/>
    <cellStyle name="Comma 7 2 3 13" xfId="22964"/>
    <cellStyle name="Comma 7 2 3 14" xfId="22965"/>
    <cellStyle name="Comma 7 2 3 15" xfId="22966"/>
    <cellStyle name="Comma 7 2 3 16" xfId="22967"/>
    <cellStyle name="Comma 7 2 3 17" xfId="22968"/>
    <cellStyle name="Comma 7 2 3 18" xfId="22969"/>
    <cellStyle name="Comma 7 2 3 19" xfId="22970"/>
    <cellStyle name="Comma 7 2 3 2" xfId="22971"/>
    <cellStyle name="Comma 7 2 3 20" xfId="22972"/>
    <cellStyle name="Comma 7 2 3 21" xfId="22973"/>
    <cellStyle name="Comma 7 2 3 22" xfId="22974"/>
    <cellStyle name="Comma 7 2 3 3" xfId="22975"/>
    <cellStyle name="Comma 7 2 3 4" xfId="22976"/>
    <cellStyle name="Comma 7 2 3 5" xfId="22977"/>
    <cellStyle name="Comma 7 2 3 6" xfId="22978"/>
    <cellStyle name="Comma 7 2 3 7" xfId="22979"/>
    <cellStyle name="Comma 7 2 3 8" xfId="22980"/>
    <cellStyle name="Comma 7 2 3 9" xfId="22981"/>
    <cellStyle name="Comma 7 2 30" xfId="22982"/>
    <cellStyle name="Comma 7 2 31" xfId="22983"/>
    <cellStyle name="Comma 7 2 32" xfId="22984"/>
    <cellStyle name="Comma 7 2 33" xfId="22985"/>
    <cellStyle name="Comma 7 2 34" xfId="22986"/>
    <cellStyle name="Comma 7 2 4" xfId="22987"/>
    <cellStyle name="Comma 7 2 4 10" xfId="22988"/>
    <cellStyle name="Comma 7 2 4 11" xfId="22989"/>
    <cellStyle name="Comma 7 2 4 12" xfId="22990"/>
    <cellStyle name="Comma 7 2 4 13" xfId="22991"/>
    <cellStyle name="Comma 7 2 4 14" xfId="22992"/>
    <cellStyle name="Comma 7 2 4 15" xfId="22993"/>
    <cellStyle name="Comma 7 2 4 16" xfId="22994"/>
    <cellStyle name="Comma 7 2 4 17" xfId="22995"/>
    <cellStyle name="Comma 7 2 4 18" xfId="22996"/>
    <cellStyle name="Comma 7 2 4 19" xfId="22997"/>
    <cellStyle name="Comma 7 2 4 2" xfId="22998"/>
    <cellStyle name="Comma 7 2 4 20" xfId="22999"/>
    <cellStyle name="Comma 7 2 4 21" xfId="23000"/>
    <cellStyle name="Comma 7 2 4 22" xfId="23001"/>
    <cellStyle name="Comma 7 2 4 3" xfId="23002"/>
    <cellStyle name="Comma 7 2 4 4" xfId="23003"/>
    <cellStyle name="Comma 7 2 4 5" xfId="23004"/>
    <cellStyle name="Comma 7 2 4 6" xfId="23005"/>
    <cellStyle name="Comma 7 2 4 7" xfId="23006"/>
    <cellStyle name="Comma 7 2 4 8" xfId="23007"/>
    <cellStyle name="Comma 7 2 4 9" xfId="23008"/>
    <cellStyle name="Comma 7 2 5" xfId="23009"/>
    <cellStyle name="Comma 7 2 5 10" xfId="23010"/>
    <cellStyle name="Comma 7 2 5 11" xfId="23011"/>
    <cellStyle name="Comma 7 2 5 12" xfId="23012"/>
    <cellStyle name="Comma 7 2 5 13" xfId="23013"/>
    <cellStyle name="Comma 7 2 5 14" xfId="23014"/>
    <cellStyle name="Comma 7 2 5 15" xfId="23015"/>
    <cellStyle name="Comma 7 2 5 16" xfId="23016"/>
    <cellStyle name="Comma 7 2 5 17" xfId="23017"/>
    <cellStyle name="Comma 7 2 5 18" xfId="23018"/>
    <cellStyle name="Comma 7 2 5 19" xfId="23019"/>
    <cellStyle name="Comma 7 2 5 2" xfId="23020"/>
    <cellStyle name="Comma 7 2 5 20" xfId="23021"/>
    <cellStyle name="Comma 7 2 5 21" xfId="23022"/>
    <cellStyle name="Comma 7 2 5 22" xfId="23023"/>
    <cellStyle name="Comma 7 2 5 3" xfId="23024"/>
    <cellStyle name="Comma 7 2 5 4" xfId="23025"/>
    <cellStyle name="Comma 7 2 5 5" xfId="23026"/>
    <cellStyle name="Comma 7 2 5 6" xfId="23027"/>
    <cellStyle name="Comma 7 2 5 7" xfId="23028"/>
    <cellStyle name="Comma 7 2 5 8" xfId="23029"/>
    <cellStyle name="Comma 7 2 5 9" xfId="23030"/>
    <cellStyle name="Comma 7 2 6" xfId="23031"/>
    <cellStyle name="Comma 7 2 6 10" xfId="23032"/>
    <cellStyle name="Comma 7 2 6 11" xfId="23033"/>
    <cellStyle name="Comma 7 2 6 12" xfId="23034"/>
    <cellStyle name="Comma 7 2 6 13" xfId="23035"/>
    <cellStyle name="Comma 7 2 6 14" xfId="23036"/>
    <cellStyle name="Comma 7 2 6 15" xfId="23037"/>
    <cellStyle name="Comma 7 2 6 16" xfId="23038"/>
    <cellStyle name="Comma 7 2 6 17" xfId="23039"/>
    <cellStyle name="Comma 7 2 6 18" xfId="23040"/>
    <cellStyle name="Comma 7 2 6 19" xfId="23041"/>
    <cellStyle name="Comma 7 2 6 2" xfId="23042"/>
    <cellStyle name="Comma 7 2 6 20" xfId="23043"/>
    <cellStyle name="Comma 7 2 6 21" xfId="23044"/>
    <cellStyle name="Comma 7 2 6 22" xfId="23045"/>
    <cellStyle name="Comma 7 2 6 3" xfId="23046"/>
    <cellStyle name="Comma 7 2 6 4" xfId="23047"/>
    <cellStyle name="Comma 7 2 6 5" xfId="23048"/>
    <cellStyle name="Comma 7 2 6 6" xfId="23049"/>
    <cellStyle name="Comma 7 2 6 7" xfId="23050"/>
    <cellStyle name="Comma 7 2 6 8" xfId="23051"/>
    <cellStyle name="Comma 7 2 6 9" xfId="23052"/>
    <cellStyle name="Comma 7 2 7" xfId="23053"/>
    <cellStyle name="Comma 7 2 7 10" xfId="23054"/>
    <cellStyle name="Comma 7 2 7 11" xfId="23055"/>
    <cellStyle name="Comma 7 2 7 12" xfId="23056"/>
    <cellStyle name="Comma 7 2 7 13" xfId="23057"/>
    <cellStyle name="Comma 7 2 7 14" xfId="23058"/>
    <cellStyle name="Comma 7 2 7 15" xfId="23059"/>
    <cellStyle name="Comma 7 2 7 16" xfId="23060"/>
    <cellStyle name="Comma 7 2 7 17" xfId="23061"/>
    <cellStyle name="Comma 7 2 7 18" xfId="23062"/>
    <cellStyle name="Comma 7 2 7 19" xfId="23063"/>
    <cellStyle name="Comma 7 2 7 2" xfId="23064"/>
    <cellStyle name="Comma 7 2 7 20" xfId="23065"/>
    <cellStyle name="Comma 7 2 7 21" xfId="23066"/>
    <cellStyle name="Comma 7 2 7 22" xfId="23067"/>
    <cellStyle name="Comma 7 2 7 3" xfId="23068"/>
    <cellStyle name="Comma 7 2 7 4" xfId="23069"/>
    <cellStyle name="Comma 7 2 7 5" xfId="23070"/>
    <cellStyle name="Comma 7 2 7 6" xfId="23071"/>
    <cellStyle name="Comma 7 2 7 7" xfId="23072"/>
    <cellStyle name="Comma 7 2 7 8" xfId="23073"/>
    <cellStyle name="Comma 7 2 7 9" xfId="23074"/>
    <cellStyle name="Comma 7 2 8" xfId="23075"/>
    <cellStyle name="Comma 7 2 8 10" xfId="23076"/>
    <cellStyle name="Comma 7 2 8 11" xfId="23077"/>
    <cellStyle name="Comma 7 2 8 12" xfId="23078"/>
    <cellStyle name="Comma 7 2 8 13" xfId="23079"/>
    <cellStyle name="Comma 7 2 8 14" xfId="23080"/>
    <cellStyle name="Comma 7 2 8 15" xfId="23081"/>
    <cellStyle name="Comma 7 2 8 16" xfId="23082"/>
    <cellStyle name="Comma 7 2 8 17" xfId="23083"/>
    <cellStyle name="Comma 7 2 8 18" xfId="23084"/>
    <cellStyle name="Comma 7 2 8 19" xfId="23085"/>
    <cellStyle name="Comma 7 2 8 2" xfId="23086"/>
    <cellStyle name="Comma 7 2 8 20" xfId="23087"/>
    <cellStyle name="Comma 7 2 8 21" xfId="23088"/>
    <cellStyle name="Comma 7 2 8 22" xfId="23089"/>
    <cellStyle name="Comma 7 2 8 3" xfId="23090"/>
    <cellStyle name="Comma 7 2 8 4" xfId="23091"/>
    <cellStyle name="Comma 7 2 8 5" xfId="23092"/>
    <cellStyle name="Comma 7 2 8 6" xfId="23093"/>
    <cellStyle name="Comma 7 2 8 7" xfId="23094"/>
    <cellStyle name="Comma 7 2 8 8" xfId="23095"/>
    <cellStyle name="Comma 7 2 8 9" xfId="23096"/>
    <cellStyle name="Comma 7 2 9" xfId="23097"/>
    <cellStyle name="Comma 7 2 9 10" xfId="23098"/>
    <cellStyle name="Comma 7 2 9 11" xfId="23099"/>
    <cellStyle name="Comma 7 2 9 12" xfId="23100"/>
    <cellStyle name="Comma 7 2 9 13" xfId="23101"/>
    <cellStyle name="Comma 7 2 9 14" xfId="23102"/>
    <cellStyle name="Comma 7 2 9 15" xfId="23103"/>
    <cellStyle name="Comma 7 2 9 16" xfId="23104"/>
    <cellStyle name="Comma 7 2 9 17" xfId="23105"/>
    <cellStyle name="Comma 7 2 9 18" xfId="23106"/>
    <cellStyle name="Comma 7 2 9 19" xfId="23107"/>
    <cellStyle name="Comma 7 2 9 2" xfId="23108"/>
    <cellStyle name="Comma 7 2 9 20" xfId="23109"/>
    <cellStyle name="Comma 7 2 9 21" xfId="23110"/>
    <cellStyle name="Comma 7 2 9 22" xfId="23111"/>
    <cellStyle name="Comma 7 2 9 3" xfId="23112"/>
    <cellStyle name="Comma 7 2 9 4" xfId="23113"/>
    <cellStyle name="Comma 7 2 9 5" xfId="23114"/>
    <cellStyle name="Comma 7 2 9 6" xfId="23115"/>
    <cellStyle name="Comma 7 2 9 7" xfId="23116"/>
    <cellStyle name="Comma 7 2 9 8" xfId="23117"/>
    <cellStyle name="Comma 7 2 9 9" xfId="23118"/>
    <cellStyle name="Comma 7 20" xfId="23119"/>
    <cellStyle name="Comma 7 21" xfId="23120"/>
    <cellStyle name="Comma 7 22" xfId="23121"/>
    <cellStyle name="Comma 7 23" xfId="23122"/>
    <cellStyle name="Comma 7 24" xfId="23123"/>
    <cellStyle name="Comma 7 25" xfId="23124"/>
    <cellStyle name="Comma 7 26" xfId="23125"/>
    <cellStyle name="Comma 7 27" xfId="23126"/>
    <cellStyle name="Comma 7 28" xfId="23127"/>
    <cellStyle name="Comma 7 29" xfId="23128"/>
    <cellStyle name="Comma 7 3" xfId="120"/>
    <cellStyle name="Comma 7 3 10" xfId="23129"/>
    <cellStyle name="Comma 7 3 10 10" xfId="23130"/>
    <cellStyle name="Comma 7 3 10 11" xfId="23131"/>
    <cellStyle name="Comma 7 3 10 12" xfId="23132"/>
    <cellStyle name="Comma 7 3 10 13" xfId="23133"/>
    <cellStyle name="Comma 7 3 10 14" xfId="23134"/>
    <cellStyle name="Comma 7 3 10 15" xfId="23135"/>
    <cellStyle name="Comma 7 3 10 16" xfId="23136"/>
    <cellStyle name="Comma 7 3 10 17" xfId="23137"/>
    <cellStyle name="Comma 7 3 10 18" xfId="23138"/>
    <cellStyle name="Comma 7 3 10 19" xfId="23139"/>
    <cellStyle name="Comma 7 3 10 2" xfId="23140"/>
    <cellStyle name="Comma 7 3 10 20" xfId="23141"/>
    <cellStyle name="Comma 7 3 10 21" xfId="23142"/>
    <cellStyle name="Comma 7 3 10 22" xfId="23143"/>
    <cellStyle name="Comma 7 3 10 3" xfId="23144"/>
    <cellStyle name="Comma 7 3 10 4" xfId="23145"/>
    <cellStyle name="Comma 7 3 10 5" xfId="23146"/>
    <cellStyle name="Comma 7 3 10 6" xfId="23147"/>
    <cellStyle name="Comma 7 3 10 7" xfId="23148"/>
    <cellStyle name="Comma 7 3 10 8" xfId="23149"/>
    <cellStyle name="Comma 7 3 10 9" xfId="23150"/>
    <cellStyle name="Comma 7 3 11" xfId="23151"/>
    <cellStyle name="Comma 7 3 11 10" xfId="23152"/>
    <cellStyle name="Comma 7 3 11 11" xfId="23153"/>
    <cellStyle name="Comma 7 3 11 12" xfId="23154"/>
    <cellStyle name="Comma 7 3 11 13" xfId="23155"/>
    <cellStyle name="Comma 7 3 11 14" xfId="23156"/>
    <cellStyle name="Comma 7 3 11 15" xfId="23157"/>
    <cellStyle name="Comma 7 3 11 16" xfId="23158"/>
    <cellStyle name="Comma 7 3 11 17" xfId="23159"/>
    <cellStyle name="Comma 7 3 11 18" xfId="23160"/>
    <cellStyle name="Comma 7 3 11 19" xfId="23161"/>
    <cellStyle name="Comma 7 3 11 2" xfId="23162"/>
    <cellStyle name="Comma 7 3 11 20" xfId="23163"/>
    <cellStyle name="Comma 7 3 11 21" xfId="23164"/>
    <cellStyle name="Comma 7 3 11 22" xfId="23165"/>
    <cellStyle name="Comma 7 3 11 3" xfId="23166"/>
    <cellStyle name="Comma 7 3 11 4" xfId="23167"/>
    <cellStyle name="Comma 7 3 11 5" xfId="23168"/>
    <cellStyle name="Comma 7 3 11 6" xfId="23169"/>
    <cellStyle name="Comma 7 3 11 7" xfId="23170"/>
    <cellStyle name="Comma 7 3 11 8" xfId="23171"/>
    <cellStyle name="Comma 7 3 11 9" xfId="23172"/>
    <cellStyle name="Comma 7 3 12" xfId="23173"/>
    <cellStyle name="Comma 7 3 12 10" xfId="23174"/>
    <cellStyle name="Comma 7 3 12 11" xfId="23175"/>
    <cellStyle name="Comma 7 3 12 12" xfId="23176"/>
    <cellStyle name="Comma 7 3 12 13" xfId="23177"/>
    <cellStyle name="Comma 7 3 12 14" xfId="23178"/>
    <cellStyle name="Comma 7 3 12 15" xfId="23179"/>
    <cellStyle name="Comma 7 3 12 16" xfId="23180"/>
    <cellStyle name="Comma 7 3 12 17" xfId="23181"/>
    <cellStyle name="Comma 7 3 12 18" xfId="23182"/>
    <cellStyle name="Comma 7 3 12 19" xfId="23183"/>
    <cellStyle name="Comma 7 3 12 2" xfId="23184"/>
    <cellStyle name="Comma 7 3 12 20" xfId="23185"/>
    <cellStyle name="Comma 7 3 12 21" xfId="23186"/>
    <cellStyle name="Comma 7 3 12 22" xfId="23187"/>
    <cellStyle name="Comma 7 3 12 3" xfId="23188"/>
    <cellStyle name="Comma 7 3 12 4" xfId="23189"/>
    <cellStyle name="Comma 7 3 12 5" xfId="23190"/>
    <cellStyle name="Comma 7 3 12 6" xfId="23191"/>
    <cellStyle name="Comma 7 3 12 7" xfId="23192"/>
    <cellStyle name="Comma 7 3 12 8" xfId="23193"/>
    <cellStyle name="Comma 7 3 12 9" xfId="23194"/>
    <cellStyle name="Comma 7 3 13" xfId="23195"/>
    <cellStyle name="Comma 7 3 14" xfId="23196"/>
    <cellStyle name="Comma 7 3 15" xfId="23197"/>
    <cellStyle name="Comma 7 3 16" xfId="23198"/>
    <cellStyle name="Comma 7 3 17" xfId="23199"/>
    <cellStyle name="Comma 7 3 18" xfId="23200"/>
    <cellStyle name="Comma 7 3 19" xfId="23201"/>
    <cellStyle name="Comma 7 3 2" xfId="23202"/>
    <cellStyle name="Comma 7 3 2 10" xfId="23203"/>
    <cellStyle name="Comma 7 3 2 11" xfId="23204"/>
    <cellStyle name="Comma 7 3 2 12" xfId="23205"/>
    <cellStyle name="Comma 7 3 2 13" xfId="23206"/>
    <cellStyle name="Comma 7 3 2 14" xfId="23207"/>
    <cellStyle name="Comma 7 3 2 15" xfId="23208"/>
    <cellStyle name="Comma 7 3 2 16" xfId="23209"/>
    <cellStyle name="Comma 7 3 2 17" xfId="23210"/>
    <cellStyle name="Comma 7 3 2 18" xfId="23211"/>
    <cellStyle name="Comma 7 3 2 19" xfId="23212"/>
    <cellStyle name="Comma 7 3 2 2" xfId="23213"/>
    <cellStyle name="Comma 7 3 2 20" xfId="23214"/>
    <cellStyle name="Comma 7 3 2 21" xfId="23215"/>
    <cellStyle name="Comma 7 3 2 22" xfId="23216"/>
    <cellStyle name="Comma 7 3 2 3" xfId="23217"/>
    <cellStyle name="Comma 7 3 2 4" xfId="23218"/>
    <cellStyle name="Comma 7 3 2 5" xfId="23219"/>
    <cellStyle name="Comma 7 3 2 6" xfId="23220"/>
    <cellStyle name="Comma 7 3 2 7" xfId="23221"/>
    <cellStyle name="Comma 7 3 2 8" xfId="23222"/>
    <cellStyle name="Comma 7 3 2 9" xfId="23223"/>
    <cellStyle name="Comma 7 3 20" xfId="23224"/>
    <cellStyle name="Comma 7 3 21" xfId="23225"/>
    <cellStyle name="Comma 7 3 22" xfId="23226"/>
    <cellStyle name="Comma 7 3 23" xfId="23227"/>
    <cellStyle name="Comma 7 3 24" xfId="23228"/>
    <cellStyle name="Comma 7 3 25" xfId="23229"/>
    <cellStyle name="Comma 7 3 26" xfId="23230"/>
    <cellStyle name="Comma 7 3 27" xfId="23231"/>
    <cellStyle name="Comma 7 3 28" xfId="23232"/>
    <cellStyle name="Comma 7 3 29" xfId="23233"/>
    <cellStyle name="Comma 7 3 3" xfId="23234"/>
    <cellStyle name="Comma 7 3 3 10" xfId="23235"/>
    <cellStyle name="Comma 7 3 3 11" xfId="23236"/>
    <cellStyle name="Comma 7 3 3 12" xfId="23237"/>
    <cellStyle name="Comma 7 3 3 13" xfId="23238"/>
    <cellStyle name="Comma 7 3 3 14" xfId="23239"/>
    <cellStyle name="Comma 7 3 3 15" xfId="23240"/>
    <cellStyle name="Comma 7 3 3 16" xfId="23241"/>
    <cellStyle name="Comma 7 3 3 17" xfId="23242"/>
    <cellStyle name="Comma 7 3 3 18" xfId="23243"/>
    <cellStyle name="Comma 7 3 3 19" xfId="23244"/>
    <cellStyle name="Comma 7 3 3 2" xfId="23245"/>
    <cellStyle name="Comma 7 3 3 20" xfId="23246"/>
    <cellStyle name="Comma 7 3 3 21" xfId="23247"/>
    <cellStyle name="Comma 7 3 3 22" xfId="23248"/>
    <cellStyle name="Comma 7 3 3 3" xfId="23249"/>
    <cellStyle name="Comma 7 3 3 4" xfId="23250"/>
    <cellStyle name="Comma 7 3 3 5" xfId="23251"/>
    <cellStyle name="Comma 7 3 3 6" xfId="23252"/>
    <cellStyle name="Comma 7 3 3 7" xfId="23253"/>
    <cellStyle name="Comma 7 3 3 8" xfId="23254"/>
    <cellStyle name="Comma 7 3 3 9" xfId="23255"/>
    <cellStyle name="Comma 7 3 30" xfId="23256"/>
    <cellStyle name="Comma 7 3 31" xfId="23257"/>
    <cellStyle name="Comma 7 3 32" xfId="23258"/>
    <cellStyle name="Comma 7 3 33" xfId="23259"/>
    <cellStyle name="Comma 7 3 4" xfId="23260"/>
    <cellStyle name="Comma 7 3 4 10" xfId="23261"/>
    <cellStyle name="Comma 7 3 4 11" xfId="23262"/>
    <cellStyle name="Comma 7 3 4 12" xfId="23263"/>
    <cellStyle name="Comma 7 3 4 13" xfId="23264"/>
    <cellStyle name="Comma 7 3 4 14" xfId="23265"/>
    <cellStyle name="Comma 7 3 4 15" xfId="23266"/>
    <cellStyle name="Comma 7 3 4 16" xfId="23267"/>
    <cellStyle name="Comma 7 3 4 17" xfId="23268"/>
    <cellStyle name="Comma 7 3 4 18" xfId="23269"/>
    <cellStyle name="Comma 7 3 4 19" xfId="23270"/>
    <cellStyle name="Comma 7 3 4 2" xfId="23271"/>
    <cellStyle name="Comma 7 3 4 20" xfId="23272"/>
    <cellStyle name="Comma 7 3 4 21" xfId="23273"/>
    <cellStyle name="Comma 7 3 4 22" xfId="23274"/>
    <cellStyle name="Comma 7 3 4 3" xfId="23275"/>
    <cellStyle name="Comma 7 3 4 4" xfId="23276"/>
    <cellStyle name="Comma 7 3 4 5" xfId="23277"/>
    <cellStyle name="Comma 7 3 4 6" xfId="23278"/>
    <cellStyle name="Comma 7 3 4 7" xfId="23279"/>
    <cellStyle name="Comma 7 3 4 8" xfId="23280"/>
    <cellStyle name="Comma 7 3 4 9" xfId="23281"/>
    <cellStyle name="Comma 7 3 5" xfId="23282"/>
    <cellStyle name="Comma 7 3 5 10" xfId="23283"/>
    <cellStyle name="Comma 7 3 5 11" xfId="23284"/>
    <cellStyle name="Comma 7 3 5 12" xfId="23285"/>
    <cellStyle name="Comma 7 3 5 13" xfId="23286"/>
    <cellStyle name="Comma 7 3 5 14" xfId="23287"/>
    <cellStyle name="Comma 7 3 5 15" xfId="23288"/>
    <cellStyle name="Comma 7 3 5 16" xfId="23289"/>
    <cellStyle name="Comma 7 3 5 17" xfId="23290"/>
    <cellStyle name="Comma 7 3 5 18" xfId="23291"/>
    <cellStyle name="Comma 7 3 5 19" xfId="23292"/>
    <cellStyle name="Comma 7 3 5 2" xfId="23293"/>
    <cellStyle name="Comma 7 3 5 20" xfId="23294"/>
    <cellStyle name="Comma 7 3 5 21" xfId="23295"/>
    <cellStyle name="Comma 7 3 5 22" xfId="23296"/>
    <cellStyle name="Comma 7 3 5 3" xfId="23297"/>
    <cellStyle name="Comma 7 3 5 4" xfId="23298"/>
    <cellStyle name="Comma 7 3 5 5" xfId="23299"/>
    <cellStyle name="Comma 7 3 5 6" xfId="23300"/>
    <cellStyle name="Comma 7 3 5 7" xfId="23301"/>
    <cellStyle name="Comma 7 3 5 8" xfId="23302"/>
    <cellStyle name="Comma 7 3 5 9" xfId="23303"/>
    <cellStyle name="Comma 7 3 6" xfId="23304"/>
    <cellStyle name="Comma 7 3 6 10" xfId="23305"/>
    <cellStyle name="Comma 7 3 6 11" xfId="23306"/>
    <cellStyle name="Comma 7 3 6 12" xfId="23307"/>
    <cellStyle name="Comma 7 3 6 13" xfId="23308"/>
    <cellStyle name="Comma 7 3 6 14" xfId="23309"/>
    <cellStyle name="Comma 7 3 6 15" xfId="23310"/>
    <cellStyle name="Comma 7 3 6 16" xfId="23311"/>
    <cellStyle name="Comma 7 3 6 17" xfId="23312"/>
    <cellStyle name="Comma 7 3 6 18" xfId="23313"/>
    <cellStyle name="Comma 7 3 6 19" xfId="23314"/>
    <cellStyle name="Comma 7 3 6 2" xfId="23315"/>
    <cellStyle name="Comma 7 3 6 20" xfId="23316"/>
    <cellStyle name="Comma 7 3 6 21" xfId="23317"/>
    <cellStyle name="Comma 7 3 6 22" xfId="23318"/>
    <cellStyle name="Comma 7 3 6 3" xfId="23319"/>
    <cellStyle name="Comma 7 3 6 4" xfId="23320"/>
    <cellStyle name="Comma 7 3 6 5" xfId="23321"/>
    <cellStyle name="Comma 7 3 6 6" xfId="23322"/>
    <cellStyle name="Comma 7 3 6 7" xfId="23323"/>
    <cellStyle name="Comma 7 3 6 8" xfId="23324"/>
    <cellStyle name="Comma 7 3 6 9" xfId="23325"/>
    <cellStyle name="Comma 7 3 7" xfId="23326"/>
    <cellStyle name="Comma 7 3 7 10" xfId="23327"/>
    <cellStyle name="Comma 7 3 7 11" xfId="23328"/>
    <cellStyle name="Comma 7 3 7 12" xfId="23329"/>
    <cellStyle name="Comma 7 3 7 13" xfId="23330"/>
    <cellStyle name="Comma 7 3 7 14" xfId="23331"/>
    <cellStyle name="Comma 7 3 7 15" xfId="23332"/>
    <cellStyle name="Comma 7 3 7 16" xfId="23333"/>
    <cellStyle name="Comma 7 3 7 17" xfId="23334"/>
    <cellStyle name="Comma 7 3 7 18" xfId="23335"/>
    <cellStyle name="Comma 7 3 7 19" xfId="23336"/>
    <cellStyle name="Comma 7 3 7 2" xfId="23337"/>
    <cellStyle name="Comma 7 3 7 20" xfId="23338"/>
    <cellStyle name="Comma 7 3 7 21" xfId="23339"/>
    <cellStyle name="Comma 7 3 7 22" xfId="23340"/>
    <cellStyle name="Comma 7 3 7 3" xfId="23341"/>
    <cellStyle name="Comma 7 3 7 4" xfId="23342"/>
    <cellStyle name="Comma 7 3 7 5" xfId="23343"/>
    <cellStyle name="Comma 7 3 7 6" xfId="23344"/>
    <cellStyle name="Comma 7 3 7 7" xfId="23345"/>
    <cellStyle name="Comma 7 3 7 8" xfId="23346"/>
    <cellStyle name="Comma 7 3 7 9" xfId="23347"/>
    <cellStyle name="Comma 7 3 8" xfId="23348"/>
    <cellStyle name="Comma 7 3 8 10" xfId="23349"/>
    <cellStyle name="Comma 7 3 8 11" xfId="23350"/>
    <cellStyle name="Comma 7 3 8 12" xfId="23351"/>
    <cellStyle name="Comma 7 3 8 13" xfId="23352"/>
    <cellStyle name="Comma 7 3 8 14" xfId="23353"/>
    <cellStyle name="Comma 7 3 8 15" xfId="23354"/>
    <cellStyle name="Comma 7 3 8 16" xfId="23355"/>
    <cellStyle name="Comma 7 3 8 17" xfId="23356"/>
    <cellStyle name="Comma 7 3 8 18" xfId="23357"/>
    <cellStyle name="Comma 7 3 8 19" xfId="23358"/>
    <cellStyle name="Comma 7 3 8 2" xfId="23359"/>
    <cellStyle name="Comma 7 3 8 20" xfId="23360"/>
    <cellStyle name="Comma 7 3 8 21" xfId="23361"/>
    <cellStyle name="Comma 7 3 8 22" xfId="23362"/>
    <cellStyle name="Comma 7 3 8 3" xfId="23363"/>
    <cellStyle name="Comma 7 3 8 4" xfId="23364"/>
    <cellStyle name="Comma 7 3 8 5" xfId="23365"/>
    <cellStyle name="Comma 7 3 8 6" xfId="23366"/>
    <cellStyle name="Comma 7 3 8 7" xfId="23367"/>
    <cellStyle name="Comma 7 3 8 8" xfId="23368"/>
    <cellStyle name="Comma 7 3 8 9" xfId="23369"/>
    <cellStyle name="Comma 7 3 9" xfId="23370"/>
    <cellStyle name="Comma 7 3 9 10" xfId="23371"/>
    <cellStyle name="Comma 7 3 9 11" xfId="23372"/>
    <cellStyle name="Comma 7 3 9 12" xfId="23373"/>
    <cellStyle name="Comma 7 3 9 13" xfId="23374"/>
    <cellStyle name="Comma 7 3 9 14" xfId="23375"/>
    <cellStyle name="Comma 7 3 9 15" xfId="23376"/>
    <cellStyle name="Comma 7 3 9 16" xfId="23377"/>
    <cellStyle name="Comma 7 3 9 17" xfId="23378"/>
    <cellStyle name="Comma 7 3 9 18" xfId="23379"/>
    <cellStyle name="Comma 7 3 9 19" xfId="23380"/>
    <cellStyle name="Comma 7 3 9 2" xfId="23381"/>
    <cellStyle name="Comma 7 3 9 20" xfId="23382"/>
    <cellStyle name="Comma 7 3 9 21" xfId="23383"/>
    <cellStyle name="Comma 7 3 9 22" xfId="23384"/>
    <cellStyle name="Comma 7 3 9 3" xfId="23385"/>
    <cellStyle name="Comma 7 3 9 4" xfId="23386"/>
    <cellStyle name="Comma 7 3 9 5" xfId="23387"/>
    <cellStyle name="Comma 7 3 9 6" xfId="23388"/>
    <cellStyle name="Comma 7 3 9 7" xfId="23389"/>
    <cellStyle name="Comma 7 3 9 8" xfId="23390"/>
    <cellStyle name="Comma 7 3 9 9" xfId="23391"/>
    <cellStyle name="Comma 7 30" xfId="23392"/>
    <cellStyle name="Comma 7 31" xfId="23393"/>
    <cellStyle name="Comma 7 32" xfId="23394"/>
    <cellStyle name="Comma 7 33" xfId="23395"/>
    <cellStyle name="Comma 7 34" xfId="23396"/>
    <cellStyle name="Comma 7 35" xfId="23397"/>
    <cellStyle name="Comma 7 36" xfId="23398"/>
    <cellStyle name="Comma 7 37" xfId="23399"/>
    <cellStyle name="Comma 7 38" xfId="23400"/>
    <cellStyle name="Comma 7 39" xfId="23401"/>
    <cellStyle name="Comma 7 4" xfId="121"/>
    <cellStyle name="Comma 7 4 10" xfId="23402"/>
    <cellStyle name="Comma 7 4 10 10" xfId="23403"/>
    <cellStyle name="Comma 7 4 10 11" xfId="23404"/>
    <cellStyle name="Comma 7 4 10 12" xfId="23405"/>
    <cellStyle name="Comma 7 4 10 13" xfId="23406"/>
    <cellStyle name="Comma 7 4 10 14" xfId="23407"/>
    <cellStyle name="Comma 7 4 10 15" xfId="23408"/>
    <cellStyle name="Comma 7 4 10 16" xfId="23409"/>
    <cellStyle name="Comma 7 4 10 17" xfId="23410"/>
    <cellStyle name="Comma 7 4 10 18" xfId="23411"/>
    <cellStyle name="Comma 7 4 10 19" xfId="23412"/>
    <cellStyle name="Comma 7 4 10 2" xfId="23413"/>
    <cellStyle name="Comma 7 4 10 20" xfId="23414"/>
    <cellStyle name="Comma 7 4 10 21" xfId="23415"/>
    <cellStyle name="Comma 7 4 10 22" xfId="23416"/>
    <cellStyle name="Comma 7 4 10 3" xfId="23417"/>
    <cellStyle name="Comma 7 4 10 4" xfId="23418"/>
    <cellStyle name="Comma 7 4 10 5" xfId="23419"/>
    <cellStyle name="Comma 7 4 10 6" xfId="23420"/>
    <cellStyle name="Comma 7 4 10 7" xfId="23421"/>
    <cellStyle name="Comma 7 4 10 8" xfId="23422"/>
    <cellStyle name="Comma 7 4 10 9" xfId="23423"/>
    <cellStyle name="Comma 7 4 11" xfId="23424"/>
    <cellStyle name="Comma 7 4 11 10" xfId="23425"/>
    <cellStyle name="Comma 7 4 11 11" xfId="23426"/>
    <cellStyle name="Comma 7 4 11 12" xfId="23427"/>
    <cellStyle name="Comma 7 4 11 13" xfId="23428"/>
    <cellStyle name="Comma 7 4 11 14" xfId="23429"/>
    <cellStyle name="Comma 7 4 11 15" xfId="23430"/>
    <cellStyle name="Comma 7 4 11 16" xfId="23431"/>
    <cellStyle name="Comma 7 4 11 17" xfId="23432"/>
    <cellStyle name="Comma 7 4 11 18" xfId="23433"/>
    <cellStyle name="Comma 7 4 11 19" xfId="23434"/>
    <cellStyle name="Comma 7 4 11 2" xfId="23435"/>
    <cellStyle name="Comma 7 4 11 20" xfId="23436"/>
    <cellStyle name="Comma 7 4 11 21" xfId="23437"/>
    <cellStyle name="Comma 7 4 11 22" xfId="23438"/>
    <cellStyle name="Comma 7 4 11 3" xfId="23439"/>
    <cellStyle name="Comma 7 4 11 4" xfId="23440"/>
    <cellStyle name="Comma 7 4 11 5" xfId="23441"/>
    <cellStyle name="Comma 7 4 11 6" xfId="23442"/>
    <cellStyle name="Comma 7 4 11 7" xfId="23443"/>
    <cellStyle name="Comma 7 4 11 8" xfId="23444"/>
    <cellStyle name="Comma 7 4 11 9" xfId="23445"/>
    <cellStyle name="Comma 7 4 12" xfId="23446"/>
    <cellStyle name="Comma 7 4 12 10" xfId="23447"/>
    <cellStyle name="Comma 7 4 12 11" xfId="23448"/>
    <cellStyle name="Comma 7 4 12 12" xfId="23449"/>
    <cellStyle name="Comma 7 4 12 13" xfId="23450"/>
    <cellStyle name="Comma 7 4 12 14" xfId="23451"/>
    <cellStyle name="Comma 7 4 12 15" xfId="23452"/>
    <cellStyle name="Comma 7 4 12 16" xfId="23453"/>
    <cellStyle name="Comma 7 4 12 17" xfId="23454"/>
    <cellStyle name="Comma 7 4 12 18" xfId="23455"/>
    <cellStyle name="Comma 7 4 12 19" xfId="23456"/>
    <cellStyle name="Comma 7 4 12 2" xfId="23457"/>
    <cellStyle name="Comma 7 4 12 20" xfId="23458"/>
    <cellStyle name="Comma 7 4 12 21" xfId="23459"/>
    <cellStyle name="Comma 7 4 12 22" xfId="23460"/>
    <cellStyle name="Comma 7 4 12 3" xfId="23461"/>
    <cellStyle name="Comma 7 4 12 4" xfId="23462"/>
    <cellStyle name="Comma 7 4 12 5" xfId="23463"/>
    <cellStyle name="Comma 7 4 12 6" xfId="23464"/>
    <cellStyle name="Comma 7 4 12 7" xfId="23465"/>
    <cellStyle name="Comma 7 4 12 8" xfId="23466"/>
    <cellStyle name="Comma 7 4 12 9" xfId="23467"/>
    <cellStyle name="Comma 7 4 13" xfId="23468"/>
    <cellStyle name="Comma 7 4 14" xfId="23469"/>
    <cellStyle name="Comma 7 4 15" xfId="23470"/>
    <cellStyle name="Comma 7 4 16" xfId="23471"/>
    <cellStyle name="Comma 7 4 17" xfId="23472"/>
    <cellStyle name="Comma 7 4 18" xfId="23473"/>
    <cellStyle name="Comma 7 4 19" xfId="23474"/>
    <cellStyle name="Comma 7 4 2" xfId="23475"/>
    <cellStyle name="Comma 7 4 2 10" xfId="23476"/>
    <cellStyle name="Comma 7 4 2 11" xfId="23477"/>
    <cellStyle name="Comma 7 4 2 12" xfId="23478"/>
    <cellStyle name="Comma 7 4 2 13" xfId="23479"/>
    <cellStyle name="Comma 7 4 2 14" xfId="23480"/>
    <cellStyle name="Comma 7 4 2 15" xfId="23481"/>
    <cellStyle name="Comma 7 4 2 16" xfId="23482"/>
    <cellStyle name="Comma 7 4 2 17" xfId="23483"/>
    <cellStyle name="Comma 7 4 2 18" xfId="23484"/>
    <cellStyle name="Comma 7 4 2 19" xfId="23485"/>
    <cellStyle name="Comma 7 4 2 2" xfId="23486"/>
    <cellStyle name="Comma 7 4 2 20" xfId="23487"/>
    <cellStyle name="Comma 7 4 2 21" xfId="23488"/>
    <cellStyle name="Comma 7 4 2 22" xfId="23489"/>
    <cellStyle name="Comma 7 4 2 3" xfId="23490"/>
    <cellStyle name="Comma 7 4 2 4" xfId="23491"/>
    <cellStyle name="Comma 7 4 2 5" xfId="23492"/>
    <cellStyle name="Comma 7 4 2 6" xfId="23493"/>
    <cellStyle name="Comma 7 4 2 7" xfId="23494"/>
    <cellStyle name="Comma 7 4 2 8" xfId="23495"/>
    <cellStyle name="Comma 7 4 2 9" xfId="23496"/>
    <cellStyle name="Comma 7 4 20" xfId="23497"/>
    <cellStyle name="Comma 7 4 21" xfId="23498"/>
    <cellStyle name="Comma 7 4 22" xfId="23499"/>
    <cellStyle name="Comma 7 4 23" xfId="23500"/>
    <cellStyle name="Comma 7 4 24" xfId="23501"/>
    <cellStyle name="Comma 7 4 25" xfId="23502"/>
    <cellStyle name="Comma 7 4 26" xfId="23503"/>
    <cellStyle name="Comma 7 4 27" xfId="23504"/>
    <cellStyle name="Comma 7 4 28" xfId="23505"/>
    <cellStyle name="Comma 7 4 29" xfId="23506"/>
    <cellStyle name="Comma 7 4 3" xfId="23507"/>
    <cellStyle name="Comma 7 4 3 10" xfId="23508"/>
    <cellStyle name="Comma 7 4 3 11" xfId="23509"/>
    <cellStyle name="Comma 7 4 3 12" xfId="23510"/>
    <cellStyle name="Comma 7 4 3 13" xfId="23511"/>
    <cellStyle name="Comma 7 4 3 14" xfId="23512"/>
    <cellStyle name="Comma 7 4 3 15" xfId="23513"/>
    <cellStyle name="Comma 7 4 3 16" xfId="23514"/>
    <cellStyle name="Comma 7 4 3 17" xfId="23515"/>
    <cellStyle name="Comma 7 4 3 18" xfId="23516"/>
    <cellStyle name="Comma 7 4 3 19" xfId="23517"/>
    <cellStyle name="Comma 7 4 3 2" xfId="23518"/>
    <cellStyle name="Comma 7 4 3 20" xfId="23519"/>
    <cellStyle name="Comma 7 4 3 21" xfId="23520"/>
    <cellStyle name="Comma 7 4 3 22" xfId="23521"/>
    <cellStyle name="Comma 7 4 3 3" xfId="23522"/>
    <cellStyle name="Comma 7 4 3 4" xfId="23523"/>
    <cellStyle name="Comma 7 4 3 5" xfId="23524"/>
    <cellStyle name="Comma 7 4 3 6" xfId="23525"/>
    <cellStyle name="Comma 7 4 3 7" xfId="23526"/>
    <cellStyle name="Comma 7 4 3 8" xfId="23527"/>
    <cellStyle name="Comma 7 4 3 9" xfId="23528"/>
    <cellStyle name="Comma 7 4 30" xfId="23529"/>
    <cellStyle name="Comma 7 4 31" xfId="23530"/>
    <cellStyle name="Comma 7 4 32" xfId="23531"/>
    <cellStyle name="Comma 7 4 33" xfId="23532"/>
    <cellStyle name="Comma 7 4 4" xfId="23533"/>
    <cellStyle name="Comma 7 4 4 10" xfId="23534"/>
    <cellStyle name="Comma 7 4 4 11" xfId="23535"/>
    <cellStyle name="Comma 7 4 4 12" xfId="23536"/>
    <cellStyle name="Comma 7 4 4 13" xfId="23537"/>
    <cellStyle name="Comma 7 4 4 14" xfId="23538"/>
    <cellStyle name="Comma 7 4 4 15" xfId="23539"/>
    <cellStyle name="Comma 7 4 4 16" xfId="23540"/>
    <cellStyle name="Comma 7 4 4 17" xfId="23541"/>
    <cellStyle name="Comma 7 4 4 18" xfId="23542"/>
    <cellStyle name="Comma 7 4 4 19" xfId="23543"/>
    <cellStyle name="Comma 7 4 4 2" xfId="23544"/>
    <cellStyle name="Comma 7 4 4 20" xfId="23545"/>
    <cellStyle name="Comma 7 4 4 21" xfId="23546"/>
    <cellStyle name="Comma 7 4 4 22" xfId="23547"/>
    <cellStyle name="Comma 7 4 4 3" xfId="23548"/>
    <cellStyle name="Comma 7 4 4 4" xfId="23549"/>
    <cellStyle name="Comma 7 4 4 5" xfId="23550"/>
    <cellStyle name="Comma 7 4 4 6" xfId="23551"/>
    <cellStyle name="Comma 7 4 4 7" xfId="23552"/>
    <cellStyle name="Comma 7 4 4 8" xfId="23553"/>
    <cellStyle name="Comma 7 4 4 9" xfId="23554"/>
    <cellStyle name="Comma 7 4 5" xfId="23555"/>
    <cellStyle name="Comma 7 4 5 10" xfId="23556"/>
    <cellStyle name="Comma 7 4 5 11" xfId="23557"/>
    <cellStyle name="Comma 7 4 5 12" xfId="23558"/>
    <cellStyle name="Comma 7 4 5 13" xfId="23559"/>
    <cellStyle name="Comma 7 4 5 14" xfId="23560"/>
    <cellStyle name="Comma 7 4 5 15" xfId="23561"/>
    <cellStyle name="Comma 7 4 5 16" xfId="23562"/>
    <cellStyle name="Comma 7 4 5 17" xfId="23563"/>
    <cellStyle name="Comma 7 4 5 18" xfId="23564"/>
    <cellStyle name="Comma 7 4 5 19" xfId="23565"/>
    <cellStyle name="Comma 7 4 5 2" xfId="23566"/>
    <cellStyle name="Comma 7 4 5 20" xfId="23567"/>
    <cellStyle name="Comma 7 4 5 21" xfId="23568"/>
    <cellStyle name="Comma 7 4 5 22" xfId="23569"/>
    <cellStyle name="Comma 7 4 5 3" xfId="23570"/>
    <cellStyle name="Comma 7 4 5 4" xfId="23571"/>
    <cellStyle name="Comma 7 4 5 5" xfId="23572"/>
    <cellStyle name="Comma 7 4 5 6" xfId="23573"/>
    <cellStyle name="Comma 7 4 5 7" xfId="23574"/>
    <cellStyle name="Comma 7 4 5 8" xfId="23575"/>
    <cellStyle name="Comma 7 4 5 9" xfId="23576"/>
    <cellStyle name="Comma 7 4 6" xfId="23577"/>
    <cellStyle name="Comma 7 4 6 10" xfId="23578"/>
    <cellStyle name="Comma 7 4 6 11" xfId="23579"/>
    <cellStyle name="Comma 7 4 6 12" xfId="23580"/>
    <cellStyle name="Comma 7 4 6 13" xfId="23581"/>
    <cellStyle name="Comma 7 4 6 14" xfId="23582"/>
    <cellStyle name="Comma 7 4 6 15" xfId="23583"/>
    <cellStyle name="Comma 7 4 6 16" xfId="23584"/>
    <cellStyle name="Comma 7 4 6 17" xfId="23585"/>
    <cellStyle name="Comma 7 4 6 18" xfId="23586"/>
    <cellStyle name="Comma 7 4 6 19" xfId="23587"/>
    <cellStyle name="Comma 7 4 6 2" xfId="23588"/>
    <cellStyle name="Comma 7 4 6 20" xfId="23589"/>
    <cellStyle name="Comma 7 4 6 21" xfId="23590"/>
    <cellStyle name="Comma 7 4 6 22" xfId="23591"/>
    <cellStyle name="Comma 7 4 6 3" xfId="23592"/>
    <cellStyle name="Comma 7 4 6 4" xfId="23593"/>
    <cellStyle name="Comma 7 4 6 5" xfId="23594"/>
    <cellStyle name="Comma 7 4 6 6" xfId="23595"/>
    <cellStyle name="Comma 7 4 6 7" xfId="23596"/>
    <cellStyle name="Comma 7 4 6 8" xfId="23597"/>
    <cellStyle name="Comma 7 4 6 9" xfId="23598"/>
    <cellStyle name="Comma 7 4 7" xfId="23599"/>
    <cellStyle name="Comma 7 4 7 10" xfId="23600"/>
    <cellStyle name="Comma 7 4 7 11" xfId="23601"/>
    <cellStyle name="Comma 7 4 7 12" xfId="23602"/>
    <cellStyle name="Comma 7 4 7 13" xfId="23603"/>
    <cellStyle name="Comma 7 4 7 14" xfId="23604"/>
    <cellStyle name="Comma 7 4 7 15" xfId="23605"/>
    <cellStyle name="Comma 7 4 7 16" xfId="23606"/>
    <cellStyle name="Comma 7 4 7 17" xfId="23607"/>
    <cellStyle name="Comma 7 4 7 18" xfId="23608"/>
    <cellStyle name="Comma 7 4 7 19" xfId="23609"/>
    <cellStyle name="Comma 7 4 7 2" xfId="23610"/>
    <cellStyle name="Comma 7 4 7 20" xfId="23611"/>
    <cellStyle name="Comma 7 4 7 21" xfId="23612"/>
    <cellStyle name="Comma 7 4 7 22" xfId="23613"/>
    <cellStyle name="Comma 7 4 7 3" xfId="23614"/>
    <cellStyle name="Comma 7 4 7 4" xfId="23615"/>
    <cellStyle name="Comma 7 4 7 5" xfId="23616"/>
    <cellStyle name="Comma 7 4 7 6" xfId="23617"/>
    <cellStyle name="Comma 7 4 7 7" xfId="23618"/>
    <cellStyle name="Comma 7 4 7 8" xfId="23619"/>
    <cellStyle name="Comma 7 4 7 9" xfId="23620"/>
    <cellStyle name="Comma 7 4 8" xfId="23621"/>
    <cellStyle name="Comma 7 4 8 10" xfId="23622"/>
    <cellStyle name="Comma 7 4 8 11" xfId="23623"/>
    <cellStyle name="Comma 7 4 8 12" xfId="23624"/>
    <cellStyle name="Comma 7 4 8 13" xfId="23625"/>
    <cellStyle name="Comma 7 4 8 14" xfId="23626"/>
    <cellStyle name="Comma 7 4 8 15" xfId="23627"/>
    <cellStyle name="Comma 7 4 8 16" xfId="23628"/>
    <cellStyle name="Comma 7 4 8 17" xfId="23629"/>
    <cellStyle name="Comma 7 4 8 18" xfId="23630"/>
    <cellStyle name="Comma 7 4 8 19" xfId="23631"/>
    <cellStyle name="Comma 7 4 8 2" xfId="23632"/>
    <cellStyle name="Comma 7 4 8 20" xfId="23633"/>
    <cellStyle name="Comma 7 4 8 21" xfId="23634"/>
    <cellStyle name="Comma 7 4 8 22" xfId="23635"/>
    <cellStyle name="Comma 7 4 8 3" xfId="23636"/>
    <cellStyle name="Comma 7 4 8 4" xfId="23637"/>
    <cellStyle name="Comma 7 4 8 5" xfId="23638"/>
    <cellStyle name="Comma 7 4 8 6" xfId="23639"/>
    <cellStyle name="Comma 7 4 8 7" xfId="23640"/>
    <cellStyle name="Comma 7 4 8 8" xfId="23641"/>
    <cellStyle name="Comma 7 4 8 9" xfId="23642"/>
    <cellStyle name="Comma 7 4 9" xfId="23643"/>
    <cellStyle name="Comma 7 4 9 10" xfId="23644"/>
    <cellStyle name="Comma 7 4 9 11" xfId="23645"/>
    <cellStyle name="Comma 7 4 9 12" xfId="23646"/>
    <cellStyle name="Comma 7 4 9 13" xfId="23647"/>
    <cellStyle name="Comma 7 4 9 14" xfId="23648"/>
    <cellStyle name="Comma 7 4 9 15" xfId="23649"/>
    <cellStyle name="Comma 7 4 9 16" xfId="23650"/>
    <cellStyle name="Comma 7 4 9 17" xfId="23651"/>
    <cellStyle name="Comma 7 4 9 18" xfId="23652"/>
    <cellStyle name="Comma 7 4 9 19" xfId="23653"/>
    <cellStyle name="Comma 7 4 9 2" xfId="23654"/>
    <cellStyle name="Comma 7 4 9 20" xfId="23655"/>
    <cellStyle name="Comma 7 4 9 21" xfId="23656"/>
    <cellStyle name="Comma 7 4 9 22" xfId="23657"/>
    <cellStyle name="Comma 7 4 9 3" xfId="23658"/>
    <cellStyle name="Comma 7 4 9 4" xfId="23659"/>
    <cellStyle name="Comma 7 4 9 5" xfId="23660"/>
    <cellStyle name="Comma 7 4 9 6" xfId="23661"/>
    <cellStyle name="Comma 7 4 9 7" xfId="23662"/>
    <cellStyle name="Comma 7 4 9 8" xfId="23663"/>
    <cellStyle name="Comma 7 4 9 9" xfId="23664"/>
    <cellStyle name="Comma 7 40" xfId="23665"/>
    <cellStyle name="Comma 7 5" xfId="261"/>
    <cellStyle name="Comma 7 5 10" xfId="23666"/>
    <cellStyle name="Comma 7 5 10 10" xfId="23667"/>
    <cellStyle name="Comma 7 5 10 11" xfId="23668"/>
    <cellStyle name="Comma 7 5 10 12" xfId="23669"/>
    <cellStyle name="Comma 7 5 10 13" xfId="23670"/>
    <cellStyle name="Comma 7 5 10 14" xfId="23671"/>
    <cellStyle name="Comma 7 5 10 15" xfId="23672"/>
    <cellStyle name="Comma 7 5 10 16" xfId="23673"/>
    <cellStyle name="Comma 7 5 10 17" xfId="23674"/>
    <cellStyle name="Comma 7 5 10 18" xfId="23675"/>
    <cellStyle name="Comma 7 5 10 19" xfId="23676"/>
    <cellStyle name="Comma 7 5 10 2" xfId="23677"/>
    <cellStyle name="Comma 7 5 10 20" xfId="23678"/>
    <cellStyle name="Comma 7 5 10 21" xfId="23679"/>
    <cellStyle name="Comma 7 5 10 22" xfId="23680"/>
    <cellStyle name="Comma 7 5 10 3" xfId="23681"/>
    <cellStyle name="Comma 7 5 10 4" xfId="23682"/>
    <cellStyle name="Comma 7 5 10 5" xfId="23683"/>
    <cellStyle name="Comma 7 5 10 6" xfId="23684"/>
    <cellStyle name="Comma 7 5 10 7" xfId="23685"/>
    <cellStyle name="Comma 7 5 10 8" xfId="23686"/>
    <cellStyle name="Comma 7 5 10 9" xfId="23687"/>
    <cellStyle name="Comma 7 5 11" xfId="23688"/>
    <cellStyle name="Comma 7 5 11 10" xfId="23689"/>
    <cellStyle name="Comma 7 5 11 11" xfId="23690"/>
    <cellStyle name="Comma 7 5 11 12" xfId="23691"/>
    <cellStyle name="Comma 7 5 11 13" xfId="23692"/>
    <cellStyle name="Comma 7 5 11 14" xfId="23693"/>
    <cellStyle name="Comma 7 5 11 15" xfId="23694"/>
    <cellStyle name="Comma 7 5 11 16" xfId="23695"/>
    <cellStyle name="Comma 7 5 11 17" xfId="23696"/>
    <cellStyle name="Comma 7 5 11 18" xfId="23697"/>
    <cellStyle name="Comma 7 5 11 19" xfId="23698"/>
    <cellStyle name="Comma 7 5 11 2" xfId="23699"/>
    <cellStyle name="Comma 7 5 11 20" xfId="23700"/>
    <cellStyle name="Comma 7 5 11 21" xfId="23701"/>
    <cellStyle name="Comma 7 5 11 22" xfId="23702"/>
    <cellStyle name="Comma 7 5 11 3" xfId="23703"/>
    <cellStyle name="Comma 7 5 11 4" xfId="23704"/>
    <cellStyle name="Comma 7 5 11 5" xfId="23705"/>
    <cellStyle name="Comma 7 5 11 6" xfId="23706"/>
    <cellStyle name="Comma 7 5 11 7" xfId="23707"/>
    <cellStyle name="Comma 7 5 11 8" xfId="23708"/>
    <cellStyle name="Comma 7 5 11 9" xfId="23709"/>
    <cellStyle name="Comma 7 5 12" xfId="23710"/>
    <cellStyle name="Comma 7 5 12 10" xfId="23711"/>
    <cellStyle name="Comma 7 5 12 11" xfId="23712"/>
    <cellStyle name="Comma 7 5 12 12" xfId="23713"/>
    <cellStyle name="Comma 7 5 12 13" xfId="23714"/>
    <cellStyle name="Comma 7 5 12 14" xfId="23715"/>
    <cellStyle name="Comma 7 5 12 15" xfId="23716"/>
    <cellStyle name="Comma 7 5 12 16" xfId="23717"/>
    <cellStyle name="Comma 7 5 12 17" xfId="23718"/>
    <cellStyle name="Comma 7 5 12 18" xfId="23719"/>
    <cellStyle name="Comma 7 5 12 19" xfId="23720"/>
    <cellStyle name="Comma 7 5 12 2" xfId="23721"/>
    <cellStyle name="Comma 7 5 12 20" xfId="23722"/>
    <cellStyle name="Comma 7 5 12 21" xfId="23723"/>
    <cellStyle name="Comma 7 5 12 22" xfId="23724"/>
    <cellStyle name="Comma 7 5 12 3" xfId="23725"/>
    <cellStyle name="Comma 7 5 12 4" xfId="23726"/>
    <cellStyle name="Comma 7 5 12 5" xfId="23727"/>
    <cellStyle name="Comma 7 5 12 6" xfId="23728"/>
    <cellStyle name="Comma 7 5 12 7" xfId="23729"/>
    <cellStyle name="Comma 7 5 12 8" xfId="23730"/>
    <cellStyle name="Comma 7 5 12 9" xfId="23731"/>
    <cellStyle name="Comma 7 5 13" xfId="23732"/>
    <cellStyle name="Comma 7 5 14" xfId="23733"/>
    <cellStyle name="Comma 7 5 15" xfId="23734"/>
    <cellStyle name="Comma 7 5 16" xfId="23735"/>
    <cellStyle name="Comma 7 5 17" xfId="23736"/>
    <cellStyle name="Comma 7 5 18" xfId="23737"/>
    <cellStyle name="Comma 7 5 19" xfId="23738"/>
    <cellStyle name="Comma 7 5 2" xfId="23739"/>
    <cellStyle name="Comma 7 5 2 10" xfId="23740"/>
    <cellStyle name="Comma 7 5 2 11" xfId="23741"/>
    <cellStyle name="Comma 7 5 2 12" xfId="23742"/>
    <cellStyle name="Comma 7 5 2 13" xfId="23743"/>
    <cellStyle name="Comma 7 5 2 14" xfId="23744"/>
    <cellStyle name="Comma 7 5 2 15" xfId="23745"/>
    <cellStyle name="Comma 7 5 2 16" xfId="23746"/>
    <cellStyle name="Comma 7 5 2 17" xfId="23747"/>
    <cellStyle name="Comma 7 5 2 18" xfId="23748"/>
    <cellStyle name="Comma 7 5 2 19" xfId="23749"/>
    <cellStyle name="Comma 7 5 2 2" xfId="23750"/>
    <cellStyle name="Comma 7 5 2 20" xfId="23751"/>
    <cellStyle name="Comma 7 5 2 21" xfId="23752"/>
    <cellStyle name="Comma 7 5 2 22" xfId="23753"/>
    <cellStyle name="Comma 7 5 2 3" xfId="23754"/>
    <cellStyle name="Comma 7 5 2 4" xfId="23755"/>
    <cellStyle name="Comma 7 5 2 5" xfId="23756"/>
    <cellStyle name="Comma 7 5 2 6" xfId="23757"/>
    <cellStyle name="Comma 7 5 2 7" xfId="23758"/>
    <cellStyle name="Comma 7 5 2 8" xfId="23759"/>
    <cellStyle name="Comma 7 5 2 9" xfId="23760"/>
    <cellStyle name="Comma 7 5 20" xfId="23761"/>
    <cellStyle name="Comma 7 5 21" xfId="23762"/>
    <cellStyle name="Comma 7 5 22" xfId="23763"/>
    <cellStyle name="Comma 7 5 23" xfId="23764"/>
    <cellStyle name="Comma 7 5 24" xfId="23765"/>
    <cellStyle name="Comma 7 5 25" xfId="23766"/>
    <cellStyle name="Comma 7 5 26" xfId="23767"/>
    <cellStyle name="Comma 7 5 27" xfId="23768"/>
    <cellStyle name="Comma 7 5 28" xfId="23769"/>
    <cellStyle name="Comma 7 5 29" xfId="23770"/>
    <cellStyle name="Comma 7 5 3" xfId="23771"/>
    <cellStyle name="Comma 7 5 3 10" xfId="23772"/>
    <cellStyle name="Comma 7 5 3 11" xfId="23773"/>
    <cellStyle name="Comma 7 5 3 12" xfId="23774"/>
    <cellStyle name="Comma 7 5 3 13" xfId="23775"/>
    <cellStyle name="Comma 7 5 3 14" xfId="23776"/>
    <cellStyle name="Comma 7 5 3 15" xfId="23777"/>
    <cellStyle name="Comma 7 5 3 16" xfId="23778"/>
    <cellStyle name="Comma 7 5 3 17" xfId="23779"/>
    <cellStyle name="Comma 7 5 3 18" xfId="23780"/>
    <cellStyle name="Comma 7 5 3 19" xfId="23781"/>
    <cellStyle name="Comma 7 5 3 2" xfId="23782"/>
    <cellStyle name="Comma 7 5 3 20" xfId="23783"/>
    <cellStyle name="Comma 7 5 3 21" xfId="23784"/>
    <cellStyle name="Comma 7 5 3 22" xfId="23785"/>
    <cellStyle name="Comma 7 5 3 3" xfId="23786"/>
    <cellStyle name="Comma 7 5 3 4" xfId="23787"/>
    <cellStyle name="Comma 7 5 3 5" xfId="23788"/>
    <cellStyle name="Comma 7 5 3 6" xfId="23789"/>
    <cellStyle name="Comma 7 5 3 7" xfId="23790"/>
    <cellStyle name="Comma 7 5 3 8" xfId="23791"/>
    <cellStyle name="Comma 7 5 3 9" xfId="23792"/>
    <cellStyle name="Comma 7 5 30" xfId="23793"/>
    <cellStyle name="Comma 7 5 31" xfId="23794"/>
    <cellStyle name="Comma 7 5 32" xfId="23795"/>
    <cellStyle name="Comma 7 5 33" xfId="23796"/>
    <cellStyle name="Comma 7 5 4" xfId="23797"/>
    <cellStyle name="Comma 7 5 4 10" xfId="23798"/>
    <cellStyle name="Comma 7 5 4 11" xfId="23799"/>
    <cellStyle name="Comma 7 5 4 12" xfId="23800"/>
    <cellStyle name="Comma 7 5 4 13" xfId="23801"/>
    <cellStyle name="Comma 7 5 4 14" xfId="23802"/>
    <cellStyle name="Comma 7 5 4 15" xfId="23803"/>
    <cellStyle name="Comma 7 5 4 16" xfId="23804"/>
    <cellStyle name="Comma 7 5 4 17" xfId="23805"/>
    <cellStyle name="Comma 7 5 4 18" xfId="23806"/>
    <cellStyle name="Comma 7 5 4 19" xfId="23807"/>
    <cellStyle name="Comma 7 5 4 2" xfId="23808"/>
    <cellStyle name="Comma 7 5 4 20" xfId="23809"/>
    <cellStyle name="Comma 7 5 4 21" xfId="23810"/>
    <cellStyle name="Comma 7 5 4 22" xfId="23811"/>
    <cellStyle name="Comma 7 5 4 3" xfId="23812"/>
    <cellStyle name="Comma 7 5 4 4" xfId="23813"/>
    <cellStyle name="Comma 7 5 4 5" xfId="23814"/>
    <cellStyle name="Comma 7 5 4 6" xfId="23815"/>
    <cellStyle name="Comma 7 5 4 7" xfId="23816"/>
    <cellStyle name="Comma 7 5 4 8" xfId="23817"/>
    <cellStyle name="Comma 7 5 4 9" xfId="23818"/>
    <cellStyle name="Comma 7 5 5" xfId="23819"/>
    <cellStyle name="Comma 7 5 5 10" xfId="23820"/>
    <cellStyle name="Comma 7 5 5 11" xfId="23821"/>
    <cellStyle name="Comma 7 5 5 12" xfId="23822"/>
    <cellStyle name="Comma 7 5 5 13" xfId="23823"/>
    <cellStyle name="Comma 7 5 5 14" xfId="23824"/>
    <cellStyle name="Comma 7 5 5 15" xfId="23825"/>
    <cellStyle name="Comma 7 5 5 16" xfId="23826"/>
    <cellStyle name="Comma 7 5 5 17" xfId="23827"/>
    <cellStyle name="Comma 7 5 5 18" xfId="23828"/>
    <cellStyle name="Comma 7 5 5 19" xfId="23829"/>
    <cellStyle name="Comma 7 5 5 2" xfId="23830"/>
    <cellStyle name="Comma 7 5 5 20" xfId="23831"/>
    <cellStyle name="Comma 7 5 5 21" xfId="23832"/>
    <cellStyle name="Comma 7 5 5 22" xfId="23833"/>
    <cellStyle name="Comma 7 5 5 3" xfId="23834"/>
    <cellStyle name="Comma 7 5 5 4" xfId="23835"/>
    <cellStyle name="Comma 7 5 5 5" xfId="23836"/>
    <cellStyle name="Comma 7 5 5 6" xfId="23837"/>
    <cellStyle name="Comma 7 5 5 7" xfId="23838"/>
    <cellStyle name="Comma 7 5 5 8" xfId="23839"/>
    <cellStyle name="Comma 7 5 5 9" xfId="23840"/>
    <cellStyle name="Comma 7 5 6" xfId="23841"/>
    <cellStyle name="Comma 7 5 6 10" xfId="23842"/>
    <cellStyle name="Comma 7 5 6 11" xfId="23843"/>
    <cellStyle name="Comma 7 5 6 12" xfId="23844"/>
    <cellStyle name="Comma 7 5 6 13" xfId="23845"/>
    <cellStyle name="Comma 7 5 6 14" xfId="23846"/>
    <cellStyle name="Comma 7 5 6 15" xfId="23847"/>
    <cellStyle name="Comma 7 5 6 16" xfId="23848"/>
    <cellStyle name="Comma 7 5 6 17" xfId="23849"/>
    <cellStyle name="Comma 7 5 6 18" xfId="23850"/>
    <cellStyle name="Comma 7 5 6 19" xfId="23851"/>
    <cellStyle name="Comma 7 5 6 2" xfId="23852"/>
    <cellStyle name="Comma 7 5 6 20" xfId="23853"/>
    <cellStyle name="Comma 7 5 6 21" xfId="23854"/>
    <cellStyle name="Comma 7 5 6 22" xfId="23855"/>
    <cellStyle name="Comma 7 5 6 3" xfId="23856"/>
    <cellStyle name="Comma 7 5 6 4" xfId="23857"/>
    <cellStyle name="Comma 7 5 6 5" xfId="23858"/>
    <cellStyle name="Comma 7 5 6 6" xfId="23859"/>
    <cellStyle name="Comma 7 5 6 7" xfId="23860"/>
    <cellStyle name="Comma 7 5 6 8" xfId="23861"/>
    <cellStyle name="Comma 7 5 6 9" xfId="23862"/>
    <cellStyle name="Comma 7 5 7" xfId="23863"/>
    <cellStyle name="Comma 7 5 7 10" xfId="23864"/>
    <cellStyle name="Comma 7 5 7 11" xfId="23865"/>
    <cellStyle name="Comma 7 5 7 12" xfId="23866"/>
    <cellStyle name="Comma 7 5 7 13" xfId="23867"/>
    <cellStyle name="Comma 7 5 7 14" xfId="23868"/>
    <cellStyle name="Comma 7 5 7 15" xfId="23869"/>
    <cellStyle name="Comma 7 5 7 16" xfId="23870"/>
    <cellStyle name="Comma 7 5 7 17" xfId="23871"/>
    <cellStyle name="Comma 7 5 7 18" xfId="23872"/>
    <cellStyle name="Comma 7 5 7 19" xfId="23873"/>
    <cellStyle name="Comma 7 5 7 2" xfId="23874"/>
    <cellStyle name="Comma 7 5 7 20" xfId="23875"/>
    <cellStyle name="Comma 7 5 7 21" xfId="23876"/>
    <cellStyle name="Comma 7 5 7 22" xfId="23877"/>
    <cellStyle name="Comma 7 5 7 3" xfId="23878"/>
    <cellStyle name="Comma 7 5 7 4" xfId="23879"/>
    <cellStyle name="Comma 7 5 7 5" xfId="23880"/>
    <cellStyle name="Comma 7 5 7 6" xfId="23881"/>
    <cellStyle name="Comma 7 5 7 7" xfId="23882"/>
    <cellStyle name="Comma 7 5 7 8" xfId="23883"/>
    <cellStyle name="Comma 7 5 7 9" xfId="23884"/>
    <cellStyle name="Comma 7 5 8" xfId="23885"/>
    <cellStyle name="Comma 7 5 8 10" xfId="23886"/>
    <cellStyle name="Comma 7 5 8 11" xfId="23887"/>
    <cellStyle name="Comma 7 5 8 12" xfId="23888"/>
    <cellStyle name="Comma 7 5 8 13" xfId="23889"/>
    <cellStyle name="Comma 7 5 8 14" xfId="23890"/>
    <cellStyle name="Comma 7 5 8 15" xfId="23891"/>
    <cellStyle name="Comma 7 5 8 16" xfId="23892"/>
    <cellStyle name="Comma 7 5 8 17" xfId="23893"/>
    <cellStyle name="Comma 7 5 8 18" xfId="23894"/>
    <cellStyle name="Comma 7 5 8 19" xfId="23895"/>
    <cellStyle name="Comma 7 5 8 2" xfId="23896"/>
    <cellStyle name="Comma 7 5 8 20" xfId="23897"/>
    <cellStyle name="Comma 7 5 8 21" xfId="23898"/>
    <cellStyle name="Comma 7 5 8 22" xfId="23899"/>
    <cellStyle name="Comma 7 5 8 3" xfId="23900"/>
    <cellStyle name="Comma 7 5 8 4" xfId="23901"/>
    <cellStyle name="Comma 7 5 8 5" xfId="23902"/>
    <cellStyle name="Comma 7 5 8 6" xfId="23903"/>
    <cellStyle name="Comma 7 5 8 7" xfId="23904"/>
    <cellStyle name="Comma 7 5 8 8" xfId="23905"/>
    <cellStyle name="Comma 7 5 8 9" xfId="23906"/>
    <cellStyle name="Comma 7 5 9" xfId="23907"/>
    <cellStyle name="Comma 7 5 9 10" xfId="23908"/>
    <cellStyle name="Comma 7 5 9 11" xfId="23909"/>
    <cellStyle name="Comma 7 5 9 12" xfId="23910"/>
    <cellStyle name="Comma 7 5 9 13" xfId="23911"/>
    <cellStyle name="Comma 7 5 9 14" xfId="23912"/>
    <cellStyle name="Comma 7 5 9 15" xfId="23913"/>
    <cellStyle name="Comma 7 5 9 16" xfId="23914"/>
    <cellStyle name="Comma 7 5 9 17" xfId="23915"/>
    <cellStyle name="Comma 7 5 9 18" xfId="23916"/>
    <cellStyle name="Comma 7 5 9 19" xfId="23917"/>
    <cellStyle name="Comma 7 5 9 2" xfId="23918"/>
    <cellStyle name="Comma 7 5 9 20" xfId="23919"/>
    <cellStyle name="Comma 7 5 9 21" xfId="23920"/>
    <cellStyle name="Comma 7 5 9 22" xfId="23921"/>
    <cellStyle name="Comma 7 5 9 3" xfId="23922"/>
    <cellStyle name="Comma 7 5 9 4" xfId="23923"/>
    <cellStyle name="Comma 7 5 9 5" xfId="23924"/>
    <cellStyle name="Comma 7 5 9 6" xfId="23925"/>
    <cellStyle name="Comma 7 5 9 7" xfId="23926"/>
    <cellStyle name="Comma 7 5 9 8" xfId="23927"/>
    <cellStyle name="Comma 7 5 9 9" xfId="23928"/>
    <cellStyle name="Comma 7 6" xfId="565"/>
    <cellStyle name="Comma 7 6 10" xfId="23929"/>
    <cellStyle name="Comma 7 6 10 10" xfId="23930"/>
    <cellStyle name="Comma 7 6 10 11" xfId="23931"/>
    <cellStyle name="Comma 7 6 10 12" xfId="23932"/>
    <cellStyle name="Comma 7 6 10 13" xfId="23933"/>
    <cellStyle name="Comma 7 6 10 14" xfId="23934"/>
    <cellStyle name="Comma 7 6 10 15" xfId="23935"/>
    <cellStyle name="Comma 7 6 10 16" xfId="23936"/>
    <cellStyle name="Comma 7 6 10 17" xfId="23937"/>
    <cellStyle name="Comma 7 6 10 18" xfId="23938"/>
    <cellStyle name="Comma 7 6 10 19" xfId="23939"/>
    <cellStyle name="Comma 7 6 10 2" xfId="23940"/>
    <cellStyle name="Comma 7 6 10 20" xfId="23941"/>
    <cellStyle name="Comma 7 6 10 21" xfId="23942"/>
    <cellStyle name="Comma 7 6 10 22" xfId="23943"/>
    <cellStyle name="Comma 7 6 10 3" xfId="23944"/>
    <cellStyle name="Comma 7 6 10 4" xfId="23945"/>
    <cellStyle name="Comma 7 6 10 5" xfId="23946"/>
    <cellStyle name="Comma 7 6 10 6" xfId="23947"/>
    <cellStyle name="Comma 7 6 10 7" xfId="23948"/>
    <cellStyle name="Comma 7 6 10 8" xfId="23949"/>
    <cellStyle name="Comma 7 6 10 9" xfId="23950"/>
    <cellStyle name="Comma 7 6 11" xfId="23951"/>
    <cellStyle name="Comma 7 6 11 10" xfId="23952"/>
    <cellStyle name="Comma 7 6 11 11" xfId="23953"/>
    <cellStyle name="Comma 7 6 11 12" xfId="23954"/>
    <cellStyle name="Comma 7 6 11 13" xfId="23955"/>
    <cellStyle name="Comma 7 6 11 14" xfId="23956"/>
    <cellStyle name="Comma 7 6 11 15" xfId="23957"/>
    <cellStyle name="Comma 7 6 11 16" xfId="23958"/>
    <cellStyle name="Comma 7 6 11 17" xfId="23959"/>
    <cellStyle name="Comma 7 6 11 18" xfId="23960"/>
    <cellStyle name="Comma 7 6 11 19" xfId="23961"/>
    <cellStyle name="Comma 7 6 11 2" xfId="23962"/>
    <cellStyle name="Comma 7 6 11 20" xfId="23963"/>
    <cellStyle name="Comma 7 6 11 21" xfId="23964"/>
    <cellStyle name="Comma 7 6 11 22" xfId="23965"/>
    <cellStyle name="Comma 7 6 11 3" xfId="23966"/>
    <cellStyle name="Comma 7 6 11 4" xfId="23967"/>
    <cellStyle name="Comma 7 6 11 5" xfId="23968"/>
    <cellStyle name="Comma 7 6 11 6" xfId="23969"/>
    <cellStyle name="Comma 7 6 11 7" xfId="23970"/>
    <cellStyle name="Comma 7 6 11 8" xfId="23971"/>
    <cellStyle name="Comma 7 6 11 9" xfId="23972"/>
    <cellStyle name="Comma 7 6 12" xfId="23973"/>
    <cellStyle name="Comma 7 6 12 10" xfId="23974"/>
    <cellStyle name="Comma 7 6 12 11" xfId="23975"/>
    <cellStyle name="Comma 7 6 12 12" xfId="23976"/>
    <cellStyle name="Comma 7 6 12 13" xfId="23977"/>
    <cellStyle name="Comma 7 6 12 14" xfId="23978"/>
    <cellStyle name="Comma 7 6 12 15" xfId="23979"/>
    <cellStyle name="Comma 7 6 12 16" xfId="23980"/>
    <cellStyle name="Comma 7 6 12 17" xfId="23981"/>
    <cellStyle name="Comma 7 6 12 18" xfId="23982"/>
    <cellStyle name="Comma 7 6 12 19" xfId="23983"/>
    <cellStyle name="Comma 7 6 12 2" xfId="23984"/>
    <cellStyle name="Comma 7 6 12 20" xfId="23985"/>
    <cellStyle name="Comma 7 6 12 21" xfId="23986"/>
    <cellStyle name="Comma 7 6 12 22" xfId="23987"/>
    <cellStyle name="Comma 7 6 12 3" xfId="23988"/>
    <cellStyle name="Comma 7 6 12 4" xfId="23989"/>
    <cellStyle name="Comma 7 6 12 5" xfId="23990"/>
    <cellStyle name="Comma 7 6 12 6" xfId="23991"/>
    <cellStyle name="Comma 7 6 12 7" xfId="23992"/>
    <cellStyle name="Comma 7 6 12 8" xfId="23993"/>
    <cellStyle name="Comma 7 6 12 9" xfId="23994"/>
    <cellStyle name="Comma 7 6 13" xfId="23995"/>
    <cellStyle name="Comma 7 6 14" xfId="23996"/>
    <cellStyle name="Comma 7 6 15" xfId="23997"/>
    <cellStyle name="Comma 7 6 16" xfId="23998"/>
    <cellStyle name="Comma 7 6 17" xfId="23999"/>
    <cellStyle name="Comma 7 6 18" xfId="24000"/>
    <cellStyle name="Comma 7 6 19" xfId="24001"/>
    <cellStyle name="Comma 7 6 2" xfId="24002"/>
    <cellStyle name="Comma 7 6 2 10" xfId="24003"/>
    <cellStyle name="Comma 7 6 2 11" xfId="24004"/>
    <cellStyle name="Comma 7 6 2 12" xfId="24005"/>
    <cellStyle name="Comma 7 6 2 13" xfId="24006"/>
    <cellStyle name="Comma 7 6 2 14" xfId="24007"/>
    <cellStyle name="Comma 7 6 2 15" xfId="24008"/>
    <cellStyle name="Comma 7 6 2 16" xfId="24009"/>
    <cellStyle name="Comma 7 6 2 17" xfId="24010"/>
    <cellStyle name="Comma 7 6 2 18" xfId="24011"/>
    <cellStyle name="Comma 7 6 2 19" xfId="24012"/>
    <cellStyle name="Comma 7 6 2 2" xfId="24013"/>
    <cellStyle name="Comma 7 6 2 20" xfId="24014"/>
    <cellStyle name="Comma 7 6 2 21" xfId="24015"/>
    <cellStyle name="Comma 7 6 2 22" xfId="24016"/>
    <cellStyle name="Comma 7 6 2 3" xfId="24017"/>
    <cellStyle name="Comma 7 6 2 4" xfId="24018"/>
    <cellStyle name="Comma 7 6 2 5" xfId="24019"/>
    <cellStyle name="Comma 7 6 2 6" xfId="24020"/>
    <cellStyle name="Comma 7 6 2 7" xfId="24021"/>
    <cellStyle name="Comma 7 6 2 8" xfId="24022"/>
    <cellStyle name="Comma 7 6 2 9" xfId="24023"/>
    <cellStyle name="Comma 7 6 20" xfId="24024"/>
    <cellStyle name="Comma 7 6 21" xfId="24025"/>
    <cellStyle name="Comma 7 6 22" xfId="24026"/>
    <cellStyle name="Comma 7 6 23" xfId="24027"/>
    <cellStyle name="Comma 7 6 24" xfId="24028"/>
    <cellStyle name="Comma 7 6 25" xfId="24029"/>
    <cellStyle name="Comma 7 6 26" xfId="24030"/>
    <cellStyle name="Comma 7 6 27" xfId="24031"/>
    <cellStyle name="Comma 7 6 28" xfId="24032"/>
    <cellStyle name="Comma 7 6 29" xfId="24033"/>
    <cellStyle name="Comma 7 6 3" xfId="24034"/>
    <cellStyle name="Comma 7 6 3 10" xfId="24035"/>
    <cellStyle name="Comma 7 6 3 11" xfId="24036"/>
    <cellStyle name="Comma 7 6 3 12" xfId="24037"/>
    <cellStyle name="Comma 7 6 3 13" xfId="24038"/>
    <cellStyle name="Comma 7 6 3 14" xfId="24039"/>
    <cellStyle name="Comma 7 6 3 15" xfId="24040"/>
    <cellStyle name="Comma 7 6 3 16" xfId="24041"/>
    <cellStyle name="Comma 7 6 3 17" xfId="24042"/>
    <cellStyle name="Comma 7 6 3 18" xfId="24043"/>
    <cellStyle name="Comma 7 6 3 19" xfId="24044"/>
    <cellStyle name="Comma 7 6 3 2" xfId="24045"/>
    <cellStyle name="Comma 7 6 3 20" xfId="24046"/>
    <cellStyle name="Comma 7 6 3 21" xfId="24047"/>
    <cellStyle name="Comma 7 6 3 22" xfId="24048"/>
    <cellStyle name="Comma 7 6 3 3" xfId="24049"/>
    <cellStyle name="Comma 7 6 3 4" xfId="24050"/>
    <cellStyle name="Comma 7 6 3 5" xfId="24051"/>
    <cellStyle name="Comma 7 6 3 6" xfId="24052"/>
    <cellStyle name="Comma 7 6 3 7" xfId="24053"/>
    <cellStyle name="Comma 7 6 3 8" xfId="24054"/>
    <cellStyle name="Comma 7 6 3 9" xfId="24055"/>
    <cellStyle name="Comma 7 6 30" xfId="24056"/>
    <cellStyle name="Comma 7 6 31" xfId="24057"/>
    <cellStyle name="Comma 7 6 32" xfId="24058"/>
    <cellStyle name="Comma 7 6 33" xfId="24059"/>
    <cellStyle name="Comma 7 6 4" xfId="24060"/>
    <cellStyle name="Comma 7 6 4 10" xfId="24061"/>
    <cellStyle name="Comma 7 6 4 11" xfId="24062"/>
    <cellStyle name="Comma 7 6 4 12" xfId="24063"/>
    <cellStyle name="Comma 7 6 4 13" xfId="24064"/>
    <cellStyle name="Comma 7 6 4 14" xfId="24065"/>
    <cellStyle name="Comma 7 6 4 15" xfId="24066"/>
    <cellStyle name="Comma 7 6 4 16" xfId="24067"/>
    <cellStyle name="Comma 7 6 4 17" xfId="24068"/>
    <cellStyle name="Comma 7 6 4 18" xfId="24069"/>
    <cellStyle name="Comma 7 6 4 19" xfId="24070"/>
    <cellStyle name="Comma 7 6 4 2" xfId="24071"/>
    <cellStyle name="Comma 7 6 4 20" xfId="24072"/>
    <cellStyle name="Comma 7 6 4 21" xfId="24073"/>
    <cellStyle name="Comma 7 6 4 22" xfId="24074"/>
    <cellStyle name="Comma 7 6 4 3" xfId="24075"/>
    <cellStyle name="Comma 7 6 4 4" xfId="24076"/>
    <cellStyle name="Comma 7 6 4 5" xfId="24077"/>
    <cellStyle name="Comma 7 6 4 6" xfId="24078"/>
    <cellStyle name="Comma 7 6 4 7" xfId="24079"/>
    <cellStyle name="Comma 7 6 4 8" xfId="24080"/>
    <cellStyle name="Comma 7 6 4 9" xfId="24081"/>
    <cellStyle name="Comma 7 6 5" xfId="24082"/>
    <cellStyle name="Comma 7 6 5 10" xfId="24083"/>
    <cellStyle name="Comma 7 6 5 11" xfId="24084"/>
    <cellStyle name="Comma 7 6 5 12" xfId="24085"/>
    <cellStyle name="Comma 7 6 5 13" xfId="24086"/>
    <cellStyle name="Comma 7 6 5 14" xfId="24087"/>
    <cellStyle name="Comma 7 6 5 15" xfId="24088"/>
    <cellStyle name="Comma 7 6 5 16" xfId="24089"/>
    <cellStyle name="Comma 7 6 5 17" xfId="24090"/>
    <cellStyle name="Comma 7 6 5 18" xfId="24091"/>
    <cellStyle name="Comma 7 6 5 19" xfId="24092"/>
    <cellStyle name="Comma 7 6 5 2" xfId="24093"/>
    <cellStyle name="Comma 7 6 5 20" xfId="24094"/>
    <cellStyle name="Comma 7 6 5 21" xfId="24095"/>
    <cellStyle name="Comma 7 6 5 22" xfId="24096"/>
    <cellStyle name="Comma 7 6 5 3" xfId="24097"/>
    <cellStyle name="Comma 7 6 5 4" xfId="24098"/>
    <cellStyle name="Comma 7 6 5 5" xfId="24099"/>
    <cellStyle name="Comma 7 6 5 6" xfId="24100"/>
    <cellStyle name="Comma 7 6 5 7" xfId="24101"/>
    <cellStyle name="Comma 7 6 5 8" xfId="24102"/>
    <cellStyle name="Comma 7 6 5 9" xfId="24103"/>
    <cellStyle name="Comma 7 6 6" xfId="24104"/>
    <cellStyle name="Comma 7 6 6 10" xfId="24105"/>
    <cellStyle name="Comma 7 6 6 11" xfId="24106"/>
    <cellStyle name="Comma 7 6 6 12" xfId="24107"/>
    <cellStyle name="Comma 7 6 6 13" xfId="24108"/>
    <cellStyle name="Comma 7 6 6 14" xfId="24109"/>
    <cellStyle name="Comma 7 6 6 15" xfId="24110"/>
    <cellStyle name="Comma 7 6 6 16" xfId="24111"/>
    <cellStyle name="Comma 7 6 6 17" xfId="24112"/>
    <cellStyle name="Comma 7 6 6 18" xfId="24113"/>
    <cellStyle name="Comma 7 6 6 19" xfId="24114"/>
    <cellStyle name="Comma 7 6 6 2" xfId="24115"/>
    <cellStyle name="Comma 7 6 6 20" xfId="24116"/>
    <cellStyle name="Comma 7 6 6 21" xfId="24117"/>
    <cellStyle name="Comma 7 6 6 22" xfId="24118"/>
    <cellStyle name="Comma 7 6 6 3" xfId="24119"/>
    <cellStyle name="Comma 7 6 6 4" xfId="24120"/>
    <cellStyle name="Comma 7 6 6 5" xfId="24121"/>
    <cellStyle name="Comma 7 6 6 6" xfId="24122"/>
    <cellStyle name="Comma 7 6 6 7" xfId="24123"/>
    <cellStyle name="Comma 7 6 6 8" xfId="24124"/>
    <cellStyle name="Comma 7 6 6 9" xfId="24125"/>
    <cellStyle name="Comma 7 6 7" xfId="24126"/>
    <cellStyle name="Comma 7 6 7 10" xfId="24127"/>
    <cellStyle name="Comma 7 6 7 11" xfId="24128"/>
    <cellStyle name="Comma 7 6 7 12" xfId="24129"/>
    <cellStyle name="Comma 7 6 7 13" xfId="24130"/>
    <cellStyle name="Comma 7 6 7 14" xfId="24131"/>
    <cellStyle name="Comma 7 6 7 15" xfId="24132"/>
    <cellStyle name="Comma 7 6 7 16" xfId="24133"/>
    <cellStyle name="Comma 7 6 7 17" xfId="24134"/>
    <cellStyle name="Comma 7 6 7 18" xfId="24135"/>
    <cellStyle name="Comma 7 6 7 19" xfId="24136"/>
    <cellStyle name="Comma 7 6 7 2" xfId="24137"/>
    <cellStyle name="Comma 7 6 7 20" xfId="24138"/>
    <cellStyle name="Comma 7 6 7 21" xfId="24139"/>
    <cellStyle name="Comma 7 6 7 22" xfId="24140"/>
    <cellStyle name="Comma 7 6 7 3" xfId="24141"/>
    <cellStyle name="Comma 7 6 7 4" xfId="24142"/>
    <cellStyle name="Comma 7 6 7 5" xfId="24143"/>
    <cellStyle name="Comma 7 6 7 6" xfId="24144"/>
    <cellStyle name="Comma 7 6 7 7" xfId="24145"/>
    <cellStyle name="Comma 7 6 7 8" xfId="24146"/>
    <cellStyle name="Comma 7 6 7 9" xfId="24147"/>
    <cellStyle name="Comma 7 6 8" xfId="24148"/>
    <cellStyle name="Comma 7 6 8 10" xfId="24149"/>
    <cellStyle name="Comma 7 6 8 11" xfId="24150"/>
    <cellStyle name="Comma 7 6 8 12" xfId="24151"/>
    <cellStyle name="Comma 7 6 8 13" xfId="24152"/>
    <cellStyle name="Comma 7 6 8 14" xfId="24153"/>
    <cellStyle name="Comma 7 6 8 15" xfId="24154"/>
    <cellStyle name="Comma 7 6 8 16" xfId="24155"/>
    <cellStyle name="Comma 7 6 8 17" xfId="24156"/>
    <cellStyle name="Comma 7 6 8 18" xfId="24157"/>
    <cellStyle name="Comma 7 6 8 19" xfId="24158"/>
    <cellStyle name="Comma 7 6 8 2" xfId="24159"/>
    <cellStyle name="Comma 7 6 8 20" xfId="24160"/>
    <cellStyle name="Comma 7 6 8 21" xfId="24161"/>
    <cellStyle name="Comma 7 6 8 22" xfId="24162"/>
    <cellStyle name="Comma 7 6 8 3" xfId="24163"/>
    <cellStyle name="Comma 7 6 8 4" xfId="24164"/>
    <cellStyle name="Comma 7 6 8 5" xfId="24165"/>
    <cellStyle name="Comma 7 6 8 6" xfId="24166"/>
    <cellStyle name="Comma 7 6 8 7" xfId="24167"/>
    <cellStyle name="Comma 7 6 8 8" xfId="24168"/>
    <cellStyle name="Comma 7 6 8 9" xfId="24169"/>
    <cellStyle name="Comma 7 6 9" xfId="24170"/>
    <cellStyle name="Comma 7 6 9 10" xfId="24171"/>
    <cellStyle name="Comma 7 6 9 11" xfId="24172"/>
    <cellStyle name="Comma 7 6 9 12" xfId="24173"/>
    <cellStyle name="Comma 7 6 9 13" xfId="24174"/>
    <cellStyle name="Comma 7 6 9 14" xfId="24175"/>
    <cellStyle name="Comma 7 6 9 15" xfId="24176"/>
    <cellStyle name="Comma 7 6 9 16" xfId="24177"/>
    <cellStyle name="Comma 7 6 9 17" xfId="24178"/>
    <cellStyle name="Comma 7 6 9 18" xfId="24179"/>
    <cellStyle name="Comma 7 6 9 19" xfId="24180"/>
    <cellStyle name="Comma 7 6 9 2" xfId="24181"/>
    <cellStyle name="Comma 7 6 9 20" xfId="24182"/>
    <cellStyle name="Comma 7 6 9 21" xfId="24183"/>
    <cellStyle name="Comma 7 6 9 22" xfId="24184"/>
    <cellStyle name="Comma 7 6 9 3" xfId="24185"/>
    <cellStyle name="Comma 7 6 9 4" xfId="24186"/>
    <cellStyle name="Comma 7 6 9 5" xfId="24187"/>
    <cellStyle name="Comma 7 6 9 6" xfId="24188"/>
    <cellStyle name="Comma 7 6 9 7" xfId="24189"/>
    <cellStyle name="Comma 7 6 9 8" xfId="24190"/>
    <cellStyle name="Comma 7 6 9 9" xfId="24191"/>
    <cellStyle name="Comma 7 7" xfId="24192"/>
    <cellStyle name="Comma 7 7 10" xfId="24193"/>
    <cellStyle name="Comma 7 7 10 10" xfId="24194"/>
    <cellStyle name="Comma 7 7 10 11" xfId="24195"/>
    <cellStyle name="Comma 7 7 10 12" xfId="24196"/>
    <cellStyle name="Comma 7 7 10 13" xfId="24197"/>
    <cellStyle name="Comma 7 7 10 14" xfId="24198"/>
    <cellStyle name="Comma 7 7 10 15" xfId="24199"/>
    <cellStyle name="Comma 7 7 10 16" xfId="24200"/>
    <cellStyle name="Comma 7 7 10 17" xfId="24201"/>
    <cellStyle name="Comma 7 7 10 18" xfId="24202"/>
    <cellStyle name="Comma 7 7 10 19" xfId="24203"/>
    <cellStyle name="Comma 7 7 10 2" xfId="24204"/>
    <cellStyle name="Comma 7 7 10 20" xfId="24205"/>
    <cellStyle name="Comma 7 7 10 21" xfId="24206"/>
    <cellStyle name="Comma 7 7 10 22" xfId="24207"/>
    <cellStyle name="Comma 7 7 10 3" xfId="24208"/>
    <cellStyle name="Comma 7 7 10 4" xfId="24209"/>
    <cellStyle name="Comma 7 7 10 5" xfId="24210"/>
    <cellStyle name="Comma 7 7 10 6" xfId="24211"/>
    <cellStyle name="Comma 7 7 10 7" xfId="24212"/>
    <cellStyle name="Comma 7 7 10 8" xfId="24213"/>
    <cellStyle name="Comma 7 7 10 9" xfId="24214"/>
    <cellStyle name="Comma 7 7 11" xfId="24215"/>
    <cellStyle name="Comma 7 7 11 10" xfId="24216"/>
    <cellStyle name="Comma 7 7 11 11" xfId="24217"/>
    <cellStyle name="Comma 7 7 11 12" xfId="24218"/>
    <cellStyle name="Comma 7 7 11 13" xfId="24219"/>
    <cellStyle name="Comma 7 7 11 14" xfId="24220"/>
    <cellStyle name="Comma 7 7 11 15" xfId="24221"/>
    <cellStyle name="Comma 7 7 11 16" xfId="24222"/>
    <cellStyle name="Comma 7 7 11 17" xfId="24223"/>
    <cellStyle name="Comma 7 7 11 18" xfId="24224"/>
    <cellStyle name="Comma 7 7 11 19" xfId="24225"/>
    <cellStyle name="Comma 7 7 11 2" xfId="24226"/>
    <cellStyle name="Comma 7 7 11 20" xfId="24227"/>
    <cellStyle name="Comma 7 7 11 21" xfId="24228"/>
    <cellStyle name="Comma 7 7 11 22" xfId="24229"/>
    <cellStyle name="Comma 7 7 11 3" xfId="24230"/>
    <cellStyle name="Comma 7 7 11 4" xfId="24231"/>
    <cellStyle name="Comma 7 7 11 5" xfId="24232"/>
    <cellStyle name="Comma 7 7 11 6" xfId="24233"/>
    <cellStyle name="Comma 7 7 11 7" xfId="24234"/>
    <cellStyle name="Comma 7 7 11 8" xfId="24235"/>
    <cellStyle name="Comma 7 7 11 9" xfId="24236"/>
    <cellStyle name="Comma 7 7 12" xfId="24237"/>
    <cellStyle name="Comma 7 7 12 10" xfId="24238"/>
    <cellStyle name="Comma 7 7 12 11" xfId="24239"/>
    <cellStyle name="Comma 7 7 12 12" xfId="24240"/>
    <cellStyle name="Comma 7 7 12 13" xfId="24241"/>
    <cellStyle name="Comma 7 7 12 14" xfId="24242"/>
    <cellStyle name="Comma 7 7 12 15" xfId="24243"/>
    <cellStyle name="Comma 7 7 12 16" xfId="24244"/>
    <cellStyle name="Comma 7 7 12 17" xfId="24245"/>
    <cellStyle name="Comma 7 7 12 18" xfId="24246"/>
    <cellStyle name="Comma 7 7 12 19" xfId="24247"/>
    <cellStyle name="Comma 7 7 12 2" xfId="24248"/>
    <cellStyle name="Comma 7 7 12 20" xfId="24249"/>
    <cellStyle name="Comma 7 7 12 21" xfId="24250"/>
    <cellStyle name="Comma 7 7 12 22" xfId="24251"/>
    <cellStyle name="Comma 7 7 12 3" xfId="24252"/>
    <cellStyle name="Comma 7 7 12 4" xfId="24253"/>
    <cellStyle name="Comma 7 7 12 5" xfId="24254"/>
    <cellStyle name="Comma 7 7 12 6" xfId="24255"/>
    <cellStyle name="Comma 7 7 12 7" xfId="24256"/>
    <cellStyle name="Comma 7 7 12 8" xfId="24257"/>
    <cellStyle name="Comma 7 7 12 9" xfId="24258"/>
    <cellStyle name="Comma 7 7 13" xfId="24259"/>
    <cellStyle name="Comma 7 7 14" xfId="24260"/>
    <cellStyle name="Comma 7 7 15" xfId="24261"/>
    <cellStyle name="Comma 7 7 16" xfId="24262"/>
    <cellStyle name="Comma 7 7 17" xfId="24263"/>
    <cellStyle name="Comma 7 7 18" xfId="24264"/>
    <cellStyle name="Comma 7 7 19" xfId="24265"/>
    <cellStyle name="Comma 7 7 2" xfId="24266"/>
    <cellStyle name="Comma 7 7 2 10" xfId="24267"/>
    <cellStyle name="Comma 7 7 2 11" xfId="24268"/>
    <cellStyle name="Comma 7 7 2 12" xfId="24269"/>
    <cellStyle name="Comma 7 7 2 13" xfId="24270"/>
    <cellStyle name="Comma 7 7 2 14" xfId="24271"/>
    <cellStyle name="Comma 7 7 2 15" xfId="24272"/>
    <cellStyle name="Comma 7 7 2 16" xfId="24273"/>
    <cellStyle name="Comma 7 7 2 17" xfId="24274"/>
    <cellStyle name="Comma 7 7 2 18" xfId="24275"/>
    <cellStyle name="Comma 7 7 2 19" xfId="24276"/>
    <cellStyle name="Comma 7 7 2 2" xfId="24277"/>
    <cellStyle name="Comma 7 7 2 20" xfId="24278"/>
    <cellStyle name="Comma 7 7 2 21" xfId="24279"/>
    <cellStyle name="Comma 7 7 2 22" xfId="24280"/>
    <cellStyle name="Comma 7 7 2 3" xfId="24281"/>
    <cellStyle name="Comma 7 7 2 4" xfId="24282"/>
    <cellStyle name="Comma 7 7 2 5" xfId="24283"/>
    <cellStyle name="Comma 7 7 2 6" xfId="24284"/>
    <cellStyle name="Comma 7 7 2 7" xfId="24285"/>
    <cellStyle name="Comma 7 7 2 8" xfId="24286"/>
    <cellStyle name="Comma 7 7 2 9" xfId="24287"/>
    <cellStyle name="Comma 7 7 20" xfId="24288"/>
    <cellStyle name="Comma 7 7 21" xfId="24289"/>
    <cellStyle name="Comma 7 7 22" xfId="24290"/>
    <cellStyle name="Comma 7 7 23" xfId="24291"/>
    <cellStyle name="Comma 7 7 24" xfId="24292"/>
    <cellStyle name="Comma 7 7 25" xfId="24293"/>
    <cellStyle name="Comma 7 7 26" xfId="24294"/>
    <cellStyle name="Comma 7 7 27" xfId="24295"/>
    <cellStyle name="Comma 7 7 28" xfId="24296"/>
    <cellStyle name="Comma 7 7 29" xfId="24297"/>
    <cellStyle name="Comma 7 7 3" xfId="24298"/>
    <cellStyle name="Comma 7 7 3 10" xfId="24299"/>
    <cellStyle name="Comma 7 7 3 11" xfId="24300"/>
    <cellStyle name="Comma 7 7 3 12" xfId="24301"/>
    <cellStyle name="Comma 7 7 3 13" xfId="24302"/>
    <cellStyle name="Comma 7 7 3 14" xfId="24303"/>
    <cellStyle name="Comma 7 7 3 15" xfId="24304"/>
    <cellStyle name="Comma 7 7 3 16" xfId="24305"/>
    <cellStyle name="Comma 7 7 3 17" xfId="24306"/>
    <cellStyle name="Comma 7 7 3 18" xfId="24307"/>
    <cellStyle name="Comma 7 7 3 19" xfId="24308"/>
    <cellStyle name="Comma 7 7 3 2" xfId="24309"/>
    <cellStyle name="Comma 7 7 3 20" xfId="24310"/>
    <cellStyle name="Comma 7 7 3 21" xfId="24311"/>
    <cellStyle name="Comma 7 7 3 22" xfId="24312"/>
    <cellStyle name="Comma 7 7 3 3" xfId="24313"/>
    <cellStyle name="Comma 7 7 3 4" xfId="24314"/>
    <cellStyle name="Comma 7 7 3 5" xfId="24315"/>
    <cellStyle name="Comma 7 7 3 6" xfId="24316"/>
    <cellStyle name="Comma 7 7 3 7" xfId="24317"/>
    <cellStyle name="Comma 7 7 3 8" xfId="24318"/>
    <cellStyle name="Comma 7 7 3 9" xfId="24319"/>
    <cellStyle name="Comma 7 7 30" xfId="24320"/>
    <cellStyle name="Comma 7 7 31" xfId="24321"/>
    <cellStyle name="Comma 7 7 32" xfId="24322"/>
    <cellStyle name="Comma 7 7 33" xfId="24323"/>
    <cellStyle name="Comma 7 7 4" xfId="24324"/>
    <cellStyle name="Comma 7 7 4 10" xfId="24325"/>
    <cellStyle name="Comma 7 7 4 11" xfId="24326"/>
    <cellStyle name="Comma 7 7 4 12" xfId="24327"/>
    <cellStyle name="Comma 7 7 4 13" xfId="24328"/>
    <cellStyle name="Comma 7 7 4 14" xfId="24329"/>
    <cellStyle name="Comma 7 7 4 15" xfId="24330"/>
    <cellStyle name="Comma 7 7 4 16" xfId="24331"/>
    <cellStyle name="Comma 7 7 4 17" xfId="24332"/>
    <cellStyle name="Comma 7 7 4 18" xfId="24333"/>
    <cellStyle name="Comma 7 7 4 19" xfId="24334"/>
    <cellStyle name="Comma 7 7 4 2" xfId="24335"/>
    <cellStyle name="Comma 7 7 4 20" xfId="24336"/>
    <cellStyle name="Comma 7 7 4 21" xfId="24337"/>
    <cellStyle name="Comma 7 7 4 22" xfId="24338"/>
    <cellStyle name="Comma 7 7 4 3" xfId="24339"/>
    <cellStyle name="Comma 7 7 4 4" xfId="24340"/>
    <cellStyle name="Comma 7 7 4 5" xfId="24341"/>
    <cellStyle name="Comma 7 7 4 6" xfId="24342"/>
    <cellStyle name="Comma 7 7 4 7" xfId="24343"/>
    <cellStyle name="Comma 7 7 4 8" xfId="24344"/>
    <cellStyle name="Comma 7 7 4 9" xfId="24345"/>
    <cellStyle name="Comma 7 7 5" xfId="24346"/>
    <cellStyle name="Comma 7 7 5 10" xfId="24347"/>
    <cellStyle name="Comma 7 7 5 11" xfId="24348"/>
    <cellStyle name="Comma 7 7 5 12" xfId="24349"/>
    <cellStyle name="Comma 7 7 5 13" xfId="24350"/>
    <cellStyle name="Comma 7 7 5 14" xfId="24351"/>
    <cellStyle name="Comma 7 7 5 15" xfId="24352"/>
    <cellStyle name="Comma 7 7 5 16" xfId="24353"/>
    <cellStyle name="Comma 7 7 5 17" xfId="24354"/>
    <cellStyle name="Comma 7 7 5 18" xfId="24355"/>
    <cellStyle name="Comma 7 7 5 19" xfId="24356"/>
    <cellStyle name="Comma 7 7 5 2" xfId="24357"/>
    <cellStyle name="Comma 7 7 5 20" xfId="24358"/>
    <cellStyle name="Comma 7 7 5 21" xfId="24359"/>
    <cellStyle name="Comma 7 7 5 22" xfId="24360"/>
    <cellStyle name="Comma 7 7 5 3" xfId="24361"/>
    <cellStyle name="Comma 7 7 5 4" xfId="24362"/>
    <cellStyle name="Comma 7 7 5 5" xfId="24363"/>
    <cellStyle name="Comma 7 7 5 6" xfId="24364"/>
    <cellStyle name="Comma 7 7 5 7" xfId="24365"/>
    <cellStyle name="Comma 7 7 5 8" xfId="24366"/>
    <cellStyle name="Comma 7 7 5 9" xfId="24367"/>
    <cellStyle name="Comma 7 7 6" xfId="24368"/>
    <cellStyle name="Comma 7 7 6 10" xfId="24369"/>
    <cellStyle name="Comma 7 7 6 11" xfId="24370"/>
    <cellStyle name="Comma 7 7 6 12" xfId="24371"/>
    <cellStyle name="Comma 7 7 6 13" xfId="24372"/>
    <cellStyle name="Comma 7 7 6 14" xfId="24373"/>
    <cellStyle name="Comma 7 7 6 15" xfId="24374"/>
    <cellStyle name="Comma 7 7 6 16" xfId="24375"/>
    <cellStyle name="Comma 7 7 6 17" xfId="24376"/>
    <cellStyle name="Comma 7 7 6 18" xfId="24377"/>
    <cellStyle name="Comma 7 7 6 19" xfId="24378"/>
    <cellStyle name="Comma 7 7 6 2" xfId="24379"/>
    <cellStyle name="Comma 7 7 6 20" xfId="24380"/>
    <cellStyle name="Comma 7 7 6 21" xfId="24381"/>
    <cellStyle name="Comma 7 7 6 22" xfId="24382"/>
    <cellStyle name="Comma 7 7 6 3" xfId="24383"/>
    <cellStyle name="Comma 7 7 6 4" xfId="24384"/>
    <cellStyle name="Comma 7 7 6 5" xfId="24385"/>
    <cellStyle name="Comma 7 7 6 6" xfId="24386"/>
    <cellStyle name="Comma 7 7 6 7" xfId="24387"/>
    <cellStyle name="Comma 7 7 6 8" xfId="24388"/>
    <cellStyle name="Comma 7 7 6 9" xfId="24389"/>
    <cellStyle name="Comma 7 7 7" xfId="24390"/>
    <cellStyle name="Comma 7 7 7 10" xfId="24391"/>
    <cellStyle name="Comma 7 7 7 11" xfId="24392"/>
    <cellStyle name="Comma 7 7 7 12" xfId="24393"/>
    <cellStyle name="Comma 7 7 7 13" xfId="24394"/>
    <cellStyle name="Comma 7 7 7 14" xfId="24395"/>
    <cellStyle name="Comma 7 7 7 15" xfId="24396"/>
    <cellStyle name="Comma 7 7 7 16" xfId="24397"/>
    <cellStyle name="Comma 7 7 7 17" xfId="24398"/>
    <cellStyle name="Comma 7 7 7 18" xfId="24399"/>
    <cellStyle name="Comma 7 7 7 19" xfId="24400"/>
    <cellStyle name="Comma 7 7 7 2" xfId="24401"/>
    <cellStyle name="Comma 7 7 7 20" xfId="24402"/>
    <cellStyle name="Comma 7 7 7 21" xfId="24403"/>
    <cellStyle name="Comma 7 7 7 22" xfId="24404"/>
    <cellStyle name="Comma 7 7 7 3" xfId="24405"/>
    <cellStyle name="Comma 7 7 7 4" xfId="24406"/>
    <cellStyle name="Comma 7 7 7 5" xfId="24407"/>
    <cellStyle name="Comma 7 7 7 6" xfId="24408"/>
    <cellStyle name="Comma 7 7 7 7" xfId="24409"/>
    <cellStyle name="Comma 7 7 7 8" xfId="24410"/>
    <cellStyle name="Comma 7 7 7 9" xfId="24411"/>
    <cellStyle name="Comma 7 7 8" xfId="24412"/>
    <cellStyle name="Comma 7 7 8 10" xfId="24413"/>
    <cellStyle name="Comma 7 7 8 11" xfId="24414"/>
    <cellStyle name="Comma 7 7 8 12" xfId="24415"/>
    <cellStyle name="Comma 7 7 8 13" xfId="24416"/>
    <cellStyle name="Comma 7 7 8 14" xfId="24417"/>
    <cellStyle name="Comma 7 7 8 15" xfId="24418"/>
    <cellStyle name="Comma 7 7 8 16" xfId="24419"/>
    <cellStyle name="Comma 7 7 8 17" xfId="24420"/>
    <cellStyle name="Comma 7 7 8 18" xfId="24421"/>
    <cellStyle name="Comma 7 7 8 19" xfId="24422"/>
    <cellStyle name="Comma 7 7 8 2" xfId="24423"/>
    <cellStyle name="Comma 7 7 8 20" xfId="24424"/>
    <cellStyle name="Comma 7 7 8 21" xfId="24425"/>
    <cellStyle name="Comma 7 7 8 22" xfId="24426"/>
    <cellStyle name="Comma 7 7 8 3" xfId="24427"/>
    <cellStyle name="Comma 7 7 8 4" xfId="24428"/>
    <cellStyle name="Comma 7 7 8 5" xfId="24429"/>
    <cellStyle name="Comma 7 7 8 6" xfId="24430"/>
    <cellStyle name="Comma 7 7 8 7" xfId="24431"/>
    <cellStyle name="Comma 7 7 8 8" xfId="24432"/>
    <cellStyle name="Comma 7 7 8 9" xfId="24433"/>
    <cellStyle name="Comma 7 7 9" xfId="24434"/>
    <cellStyle name="Comma 7 7 9 10" xfId="24435"/>
    <cellStyle name="Comma 7 7 9 11" xfId="24436"/>
    <cellStyle name="Comma 7 7 9 12" xfId="24437"/>
    <cellStyle name="Comma 7 7 9 13" xfId="24438"/>
    <cellStyle name="Comma 7 7 9 14" xfId="24439"/>
    <cellStyle name="Comma 7 7 9 15" xfId="24440"/>
    <cellStyle name="Comma 7 7 9 16" xfId="24441"/>
    <cellStyle name="Comma 7 7 9 17" xfId="24442"/>
    <cellStyle name="Comma 7 7 9 18" xfId="24443"/>
    <cellStyle name="Comma 7 7 9 19" xfId="24444"/>
    <cellStyle name="Comma 7 7 9 2" xfId="24445"/>
    <cellStyle name="Comma 7 7 9 20" xfId="24446"/>
    <cellStyle name="Comma 7 7 9 21" xfId="24447"/>
    <cellStyle name="Comma 7 7 9 22" xfId="24448"/>
    <cellStyle name="Comma 7 7 9 3" xfId="24449"/>
    <cellStyle name="Comma 7 7 9 4" xfId="24450"/>
    <cellStyle name="Comma 7 7 9 5" xfId="24451"/>
    <cellStyle name="Comma 7 7 9 6" xfId="24452"/>
    <cellStyle name="Comma 7 7 9 7" xfId="24453"/>
    <cellStyle name="Comma 7 7 9 8" xfId="24454"/>
    <cellStyle name="Comma 7 7 9 9" xfId="24455"/>
    <cellStyle name="Comma 7 8" xfId="24456"/>
    <cellStyle name="Comma 7 8 10" xfId="24457"/>
    <cellStyle name="Comma 7 8 11" xfId="24458"/>
    <cellStyle name="Comma 7 8 12" xfId="24459"/>
    <cellStyle name="Comma 7 8 13" xfId="24460"/>
    <cellStyle name="Comma 7 8 14" xfId="24461"/>
    <cellStyle name="Comma 7 8 15" xfId="24462"/>
    <cellStyle name="Comma 7 8 16" xfId="24463"/>
    <cellStyle name="Comma 7 8 17" xfId="24464"/>
    <cellStyle name="Comma 7 8 18" xfId="24465"/>
    <cellStyle name="Comma 7 8 19" xfId="24466"/>
    <cellStyle name="Comma 7 8 2" xfId="24467"/>
    <cellStyle name="Comma 7 8 20" xfId="24468"/>
    <cellStyle name="Comma 7 8 21" xfId="24469"/>
    <cellStyle name="Comma 7 8 22" xfId="24470"/>
    <cellStyle name="Comma 7 8 3" xfId="24471"/>
    <cellStyle name="Comma 7 8 4" xfId="24472"/>
    <cellStyle name="Comma 7 8 5" xfId="24473"/>
    <cellStyle name="Comma 7 8 6" xfId="24474"/>
    <cellStyle name="Comma 7 8 7" xfId="24475"/>
    <cellStyle name="Comma 7 8 8" xfId="24476"/>
    <cellStyle name="Comma 7 8 9" xfId="24477"/>
    <cellStyle name="Comma 7 9" xfId="24478"/>
    <cellStyle name="Comma 7 9 10" xfId="24479"/>
    <cellStyle name="Comma 7 9 11" xfId="24480"/>
    <cellStyle name="Comma 7 9 12" xfId="24481"/>
    <cellStyle name="Comma 7 9 13" xfId="24482"/>
    <cellStyle name="Comma 7 9 14" xfId="24483"/>
    <cellStyle name="Comma 7 9 15" xfId="24484"/>
    <cellStyle name="Comma 7 9 16" xfId="24485"/>
    <cellStyle name="Comma 7 9 17" xfId="24486"/>
    <cellStyle name="Comma 7 9 18" xfId="24487"/>
    <cellStyle name="Comma 7 9 19" xfId="24488"/>
    <cellStyle name="Comma 7 9 2" xfId="24489"/>
    <cellStyle name="Comma 7 9 20" xfId="24490"/>
    <cellStyle name="Comma 7 9 21" xfId="24491"/>
    <cellStyle name="Comma 7 9 22" xfId="24492"/>
    <cellStyle name="Comma 7 9 3" xfId="24493"/>
    <cellStyle name="Comma 7 9 4" xfId="24494"/>
    <cellStyle name="Comma 7 9 5" xfId="24495"/>
    <cellStyle name="Comma 7 9 6" xfId="24496"/>
    <cellStyle name="Comma 7 9 7" xfId="24497"/>
    <cellStyle name="Comma 7 9 8" xfId="24498"/>
    <cellStyle name="Comma 7 9 9" xfId="24499"/>
    <cellStyle name="Comma 73" xfId="24500"/>
    <cellStyle name="Comma 8" xfId="122"/>
    <cellStyle name="Comma 8 10" xfId="24501"/>
    <cellStyle name="Comma 8 11" xfId="24502"/>
    <cellStyle name="Comma 8 12" xfId="24503"/>
    <cellStyle name="Comma 8 13" xfId="24504"/>
    <cellStyle name="Comma 8 14" xfId="24505"/>
    <cellStyle name="Comma 8 14 10" xfId="24506"/>
    <cellStyle name="Comma 8 14 11" xfId="24507"/>
    <cellStyle name="Comma 8 14 12" xfId="24508"/>
    <cellStyle name="Comma 8 14 13" xfId="24509"/>
    <cellStyle name="Comma 8 14 14" xfId="24510"/>
    <cellStyle name="Comma 8 14 15" xfId="24511"/>
    <cellStyle name="Comma 8 14 16" xfId="24512"/>
    <cellStyle name="Comma 8 14 17" xfId="24513"/>
    <cellStyle name="Comma 8 14 18" xfId="24514"/>
    <cellStyle name="Comma 8 14 19" xfId="24515"/>
    <cellStyle name="Comma 8 14 2" xfId="24516"/>
    <cellStyle name="Comma 8 14 20" xfId="24517"/>
    <cellStyle name="Comma 8 14 21" xfId="24518"/>
    <cellStyle name="Comma 8 14 22" xfId="24519"/>
    <cellStyle name="Comma 8 14 23" xfId="24520"/>
    <cellStyle name="Comma 8 14 24" xfId="24521"/>
    <cellStyle name="Comma 8 14 25" xfId="24522"/>
    <cellStyle name="Comma 8 14 26" xfId="24523"/>
    <cellStyle name="Comma 8 14 27" xfId="24524"/>
    <cellStyle name="Comma 8 14 3" xfId="24525"/>
    <cellStyle name="Comma 8 14 4" xfId="24526"/>
    <cellStyle name="Comma 8 14 5" xfId="24527"/>
    <cellStyle name="Comma 8 14 6" xfId="24528"/>
    <cellStyle name="Comma 8 14 7" xfId="24529"/>
    <cellStyle name="Comma 8 14 8" xfId="24530"/>
    <cellStyle name="Comma 8 14 9" xfId="24531"/>
    <cellStyle name="Comma 8 15" xfId="24532"/>
    <cellStyle name="Comma 8 15 10" xfId="24533"/>
    <cellStyle name="Comma 8 15 11" xfId="24534"/>
    <cellStyle name="Comma 8 15 12" xfId="24535"/>
    <cellStyle name="Comma 8 15 13" xfId="24536"/>
    <cellStyle name="Comma 8 15 14" xfId="24537"/>
    <cellStyle name="Comma 8 15 15" xfId="24538"/>
    <cellStyle name="Comma 8 15 16" xfId="24539"/>
    <cellStyle name="Comma 8 15 17" xfId="24540"/>
    <cellStyle name="Comma 8 15 18" xfId="24541"/>
    <cellStyle name="Comma 8 15 19" xfId="24542"/>
    <cellStyle name="Comma 8 15 2" xfId="24543"/>
    <cellStyle name="Comma 8 15 20" xfId="24544"/>
    <cellStyle name="Comma 8 15 21" xfId="24545"/>
    <cellStyle name="Comma 8 15 22" xfId="24546"/>
    <cellStyle name="Comma 8 15 23" xfId="24547"/>
    <cellStyle name="Comma 8 15 24" xfId="24548"/>
    <cellStyle name="Comma 8 15 25" xfId="24549"/>
    <cellStyle name="Comma 8 15 26" xfId="24550"/>
    <cellStyle name="Comma 8 15 27" xfId="24551"/>
    <cellStyle name="Comma 8 15 3" xfId="24552"/>
    <cellStyle name="Comma 8 15 4" xfId="24553"/>
    <cellStyle name="Comma 8 15 5" xfId="24554"/>
    <cellStyle name="Comma 8 15 6" xfId="24555"/>
    <cellStyle name="Comma 8 15 7" xfId="24556"/>
    <cellStyle name="Comma 8 15 8" xfId="24557"/>
    <cellStyle name="Comma 8 15 9" xfId="24558"/>
    <cellStyle name="Comma 8 16" xfId="24559"/>
    <cellStyle name="Comma 8 17" xfId="24560"/>
    <cellStyle name="Comma 8 18" xfId="24561"/>
    <cellStyle name="Comma 8 19" xfId="24562"/>
    <cellStyle name="Comma 8 2" xfId="123"/>
    <cellStyle name="Comma 8 2 10" xfId="24563"/>
    <cellStyle name="Comma 8 2 10 10" xfId="24564"/>
    <cellStyle name="Comma 8 2 10 11" xfId="24565"/>
    <cellStyle name="Comma 8 2 10 12" xfId="24566"/>
    <cellStyle name="Comma 8 2 10 13" xfId="24567"/>
    <cellStyle name="Comma 8 2 10 14" xfId="24568"/>
    <cellStyle name="Comma 8 2 10 15" xfId="24569"/>
    <cellStyle name="Comma 8 2 10 16" xfId="24570"/>
    <cellStyle name="Comma 8 2 10 17" xfId="24571"/>
    <cellStyle name="Comma 8 2 10 18" xfId="24572"/>
    <cellStyle name="Comma 8 2 10 19" xfId="24573"/>
    <cellStyle name="Comma 8 2 10 2" xfId="24574"/>
    <cellStyle name="Comma 8 2 10 20" xfId="24575"/>
    <cellStyle name="Comma 8 2 10 21" xfId="24576"/>
    <cellStyle name="Comma 8 2 10 22" xfId="24577"/>
    <cellStyle name="Comma 8 2 10 23" xfId="24578"/>
    <cellStyle name="Comma 8 2 10 24" xfId="24579"/>
    <cellStyle name="Comma 8 2 10 25" xfId="24580"/>
    <cellStyle name="Comma 8 2 10 26" xfId="24581"/>
    <cellStyle name="Comma 8 2 10 27" xfId="24582"/>
    <cellStyle name="Comma 8 2 10 3" xfId="24583"/>
    <cellStyle name="Comma 8 2 10 4" xfId="24584"/>
    <cellStyle name="Comma 8 2 10 5" xfId="24585"/>
    <cellStyle name="Comma 8 2 10 6" xfId="24586"/>
    <cellStyle name="Comma 8 2 10 7" xfId="24587"/>
    <cellStyle name="Comma 8 2 10 8" xfId="24588"/>
    <cellStyle name="Comma 8 2 10 9" xfId="24589"/>
    <cellStyle name="Comma 8 2 11" xfId="24590"/>
    <cellStyle name="Comma 8 2 12" xfId="24591"/>
    <cellStyle name="Comma 8 2 13" xfId="24592"/>
    <cellStyle name="Comma 8 2 14" xfId="24593"/>
    <cellStyle name="Comma 8 2 15" xfId="24594"/>
    <cellStyle name="Comma 8 2 16" xfId="24595"/>
    <cellStyle name="Comma 8 2 17" xfId="24596"/>
    <cellStyle name="Comma 8 2 18" xfId="24597"/>
    <cellStyle name="Comma 8 2 19" xfId="24598"/>
    <cellStyle name="Comma 8 2 2" xfId="222"/>
    <cellStyle name="Comma 8 2 2 2" xfId="223"/>
    <cellStyle name="Comma 8 2 2 3" xfId="434"/>
    <cellStyle name="Comma 8 2 2 4" xfId="435"/>
    <cellStyle name="Comma 8 2 2 5" xfId="436"/>
    <cellStyle name="Comma 8 2 20" xfId="24599"/>
    <cellStyle name="Comma 8 2 21" xfId="24600"/>
    <cellStyle name="Comma 8 2 22" xfId="24601"/>
    <cellStyle name="Comma 8 2 23" xfId="24602"/>
    <cellStyle name="Comma 8 2 24" xfId="24603"/>
    <cellStyle name="Comma 8 2 25" xfId="24604"/>
    <cellStyle name="Comma 8 2 26" xfId="24605"/>
    <cellStyle name="Comma 8 2 27" xfId="24606"/>
    <cellStyle name="Comma 8 2 28" xfId="24607"/>
    <cellStyle name="Comma 8 2 29" xfId="24608"/>
    <cellStyle name="Comma 8 2 3" xfId="24609"/>
    <cellStyle name="Comma 8 2 30" xfId="24610"/>
    <cellStyle name="Comma 8 2 31" xfId="24611"/>
    <cellStyle name="Comma 8 2 32" xfId="24612"/>
    <cellStyle name="Comma 8 2 33" xfId="24613"/>
    <cellStyle name="Comma 8 2 34" xfId="24614"/>
    <cellStyle name="Comma 8 2 35" xfId="24615"/>
    <cellStyle name="Comma 8 2 36" xfId="24616"/>
    <cellStyle name="Comma 8 2 37" xfId="24617"/>
    <cellStyle name="Comma 8 2 38" xfId="24618"/>
    <cellStyle name="Comma 8 2 39" xfId="24619"/>
    <cellStyle name="Comma 8 2 4" xfId="24620"/>
    <cellStyle name="Comma 8 2 40" xfId="24621"/>
    <cellStyle name="Comma 8 2 41" xfId="24622"/>
    <cellStyle name="Comma 8 2 42" xfId="24623"/>
    <cellStyle name="Comma 8 2 43" xfId="24624"/>
    <cellStyle name="Comma 8 2 44" xfId="24625"/>
    <cellStyle name="Comma 8 2 45" xfId="24626"/>
    <cellStyle name="Comma 8 2 46" xfId="24627"/>
    <cellStyle name="Comma 8 2 5" xfId="24628"/>
    <cellStyle name="Comma 8 2 6" xfId="24629"/>
    <cellStyle name="Comma 8 2 7" xfId="24630"/>
    <cellStyle name="Comma 8 2 8" xfId="24631"/>
    <cellStyle name="Comma 8 2 9" xfId="24632"/>
    <cellStyle name="Comma 8 2 9 10" xfId="24633"/>
    <cellStyle name="Comma 8 2 9 11" xfId="24634"/>
    <cellStyle name="Comma 8 2 9 12" xfId="24635"/>
    <cellStyle name="Comma 8 2 9 13" xfId="24636"/>
    <cellStyle name="Comma 8 2 9 14" xfId="24637"/>
    <cellStyle name="Comma 8 2 9 15" xfId="24638"/>
    <cellStyle name="Comma 8 2 9 16" xfId="24639"/>
    <cellStyle name="Comma 8 2 9 17" xfId="24640"/>
    <cellStyle name="Comma 8 2 9 18" xfId="24641"/>
    <cellStyle name="Comma 8 2 9 19" xfId="24642"/>
    <cellStyle name="Comma 8 2 9 2" xfId="24643"/>
    <cellStyle name="Comma 8 2 9 20" xfId="24644"/>
    <cellStyle name="Comma 8 2 9 21" xfId="24645"/>
    <cellStyle name="Comma 8 2 9 22" xfId="24646"/>
    <cellStyle name="Comma 8 2 9 23" xfId="24647"/>
    <cellStyle name="Comma 8 2 9 24" xfId="24648"/>
    <cellStyle name="Comma 8 2 9 25" xfId="24649"/>
    <cellStyle name="Comma 8 2 9 26" xfId="24650"/>
    <cellStyle name="Comma 8 2 9 27" xfId="24651"/>
    <cellStyle name="Comma 8 2 9 3" xfId="24652"/>
    <cellStyle name="Comma 8 2 9 4" xfId="24653"/>
    <cellStyle name="Comma 8 2 9 5" xfId="24654"/>
    <cellStyle name="Comma 8 2 9 6" xfId="24655"/>
    <cellStyle name="Comma 8 2 9 7" xfId="24656"/>
    <cellStyle name="Comma 8 2 9 8" xfId="24657"/>
    <cellStyle name="Comma 8 2 9 9" xfId="24658"/>
    <cellStyle name="Comma 8 20" xfId="24659"/>
    <cellStyle name="Comma 8 21" xfId="24660"/>
    <cellStyle name="Comma 8 22" xfId="24661"/>
    <cellStyle name="Comma 8 23" xfId="24662"/>
    <cellStyle name="Comma 8 24" xfId="24663"/>
    <cellStyle name="Comma 8 25" xfId="24664"/>
    <cellStyle name="Comma 8 26" xfId="24665"/>
    <cellStyle name="Comma 8 27" xfId="24666"/>
    <cellStyle name="Comma 8 28" xfId="24667"/>
    <cellStyle name="Comma 8 29" xfId="24668"/>
    <cellStyle name="Comma 8 3" xfId="124"/>
    <cellStyle name="Comma 8 3 10" xfId="24669"/>
    <cellStyle name="Comma 8 3 10 10" xfId="24670"/>
    <cellStyle name="Comma 8 3 10 11" xfId="24671"/>
    <cellStyle name="Comma 8 3 10 12" xfId="24672"/>
    <cellStyle name="Comma 8 3 10 13" xfId="24673"/>
    <cellStyle name="Comma 8 3 10 14" xfId="24674"/>
    <cellStyle name="Comma 8 3 10 15" xfId="24675"/>
    <cellStyle name="Comma 8 3 10 16" xfId="24676"/>
    <cellStyle name="Comma 8 3 10 17" xfId="24677"/>
    <cellStyle name="Comma 8 3 10 18" xfId="24678"/>
    <cellStyle name="Comma 8 3 10 19" xfId="24679"/>
    <cellStyle name="Comma 8 3 10 2" xfId="24680"/>
    <cellStyle name="Comma 8 3 10 20" xfId="24681"/>
    <cellStyle name="Comma 8 3 10 21" xfId="24682"/>
    <cellStyle name="Comma 8 3 10 22" xfId="24683"/>
    <cellStyle name="Comma 8 3 10 23" xfId="24684"/>
    <cellStyle name="Comma 8 3 10 24" xfId="24685"/>
    <cellStyle name="Comma 8 3 10 25" xfId="24686"/>
    <cellStyle name="Comma 8 3 10 26" xfId="24687"/>
    <cellStyle name="Comma 8 3 10 27" xfId="24688"/>
    <cellStyle name="Comma 8 3 10 3" xfId="24689"/>
    <cellStyle name="Comma 8 3 10 4" xfId="24690"/>
    <cellStyle name="Comma 8 3 10 5" xfId="24691"/>
    <cellStyle name="Comma 8 3 10 6" xfId="24692"/>
    <cellStyle name="Comma 8 3 10 7" xfId="24693"/>
    <cellStyle name="Comma 8 3 10 8" xfId="24694"/>
    <cellStyle name="Comma 8 3 10 9" xfId="24695"/>
    <cellStyle name="Comma 8 3 11" xfId="24696"/>
    <cellStyle name="Comma 8 3 12" xfId="24697"/>
    <cellStyle name="Comma 8 3 13" xfId="24698"/>
    <cellStyle name="Comma 8 3 14" xfId="24699"/>
    <cellStyle name="Comma 8 3 15" xfId="24700"/>
    <cellStyle name="Comma 8 3 16" xfId="24701"/>
    <cellStyle name="Comma 8 3 17" xfId="24702"/>
    <cellStyle name="Comma 8 3 18" xfId="24703"/>
    <cellStyle name="Comma 8 3 19" xfId="24704"/>
    <cellStyle name="Comma 8 3 2" xfId="24705"/>
    <cellStyle name="Comma 8 3 20" xfId="24706"/>
    <cellStyle name="Comma 8 3 21" xfId="24707"/>
    <cellStyle name="Comma 8 3 22" xfId="24708"/>
    <cellStyle name="Comma 8 3 23" xfId="24709"/>
    <cellStyle name="Comma 8 3 24" xfId="24710"/>
    <cellStyle name="Comma 8 3 25" xfId="24711"/>
    <cellStyle name="Comma 8 3 26" xfId="24712"/>
    <cellStyle name="Comma 8 3 27" xfId="24713"/>
    <cellStyle name="Comma 8 3 28" xfId="24714"/>
    <cellStyle name="Comma 8 3 29" xfId="24715"/>
    <cellStyle name="Comma 8 3 3" xfId="24716"/>
    <cellStyle name="Comma 8 3 30" xfId="24717"/>
    <cellStyle name="Comma 8 3 31" xfId="24718"/>
    <cellStyle name="Comma 8 3 32" xfId="24719"/>
    <cellStyle name="Comma 8 3 33" xfId="24720"/>
    <cellStyle name="Comma 8 3 34" xfId="24721"/>
    <cellStyle name="Comma 8 3 35" xfId="24722"/>
    <cellStyle name="Comma 8 3 36" xfId="24723"/>
    <cellStyle name="Comma 8 3 37" xfId="24724"/>
    <cellStyle name="Comma 8 3 38" xfId="24725"/>
    <cellStyle name="Comma 8 3 39" xfId="24726"/>
    <cellStyle name="Comma 8 3 4" xfId="24727"/>
    <cellStyle name="Comma 8 3 40" xfId="24728"/>
    <cellStyle name="Comma 8 3 41" xfId="24729"/>
    <cellStyle name="Comma 8 3 42" xfId="24730"/>
    <cellStyle name="Comma 8 3 43" xfId="24731"/>
    <cellStyle name="Comma 8 3 44" xfId="24732"/>
    <cellStyle name="Comma 8 3 45" xfId="24733"/>
    <cellStyle name="Comma 8 3 5" xfId="24734"/>
    <cellStyle name="Comma 8 3 6" xfId="24735"/>
    <cellStyle name="Comma 8 3 7" xfId="24736"/>
    <cellStyle name="Comma 8 3 8" xfId="24737"/>
    <cellStyle name="Comma 8 3 9" xfId="24738"/>
    <cellStyle name="Comma 8 3 9 10" xfId="24739"/>
    <cellStyle name="Comma 8 3 9 11" xfId="24740"/>
    <cellStyle name="Comma 8 3 9 12" xfId="24741"/>
    <cellStyle name="Comma 8 3 9 13" xfId="24742"/>
    <cellStyle name="Comma 8 3 9 14" xfId="24743"/>
    <cellStyle name="Comma 8 3 9 15" xfId="24744"/>
    <cellStyle name="Comma 8 3 9 16" xfId="24745"/>
    <cellStyle name="Comma 8 3 9 17" xfId="24746"/>
    <cellStyle name="Comma 8 3 9 18" xfId="24747"/>
    <cellStyle name="Comma 8 3 9 19" xfId="24748"/>
    <cellStyle name="Comma 8 3 9 2" xfId="24749"/>
    <cellStyle name="Comma 8 3 9 20" xfId="24750"/>
    <cellStyle name="Comma 8 3 9 21" xfId="24751"/>
    <cellStyle name="Comma 8 3 9 22" xfId="24752"/>
    <cellStyle name="Comma 8 3 9 23" xfId="24753"/>
    <cellStyle name="Comma 8 3 9 24" xfId="24754"/>
    <cellStyle name="Comma 8 3 9 25" xfId="24755"/>
    <cellStyle name="Comma 8 3 9 26" xfId="24756"/>
    <cellStyle name="Comma 8 3 9 27" xfId="24757"/>
    <cellStyle name="Comma 8 3 9 3" xfId="24758"/>
    <cellStyle name="Comma 8 3 9 4" xfId="24759"/>
    <cellStyle name="Comma 8 3 9 5" xfId="24760"/>
    <cellStyle name="Comma 8 3 9 6" xfId="24761"/>
    <cellStyle name="Comma 8 3 9 7" xfId="24762"/>
    <cellStyle name="Comma 8 3 9 8" xfId="24763"/>
    <cellStyle name="Comma 8 3 9 9" xfId="24764"/>
    <cellStyle name="Comma 8 30" xfId="24765"/>
    <cellStyle name="Comma 8 4" xfId="125"/>
    <cellStyle name="Comma 8 4 10" xfId="24766"/>
    <cellStyle name="Comma 8 4 10 10" xfId="24767"/>
    <cellStyle name="Comma 8 4 10 11" xfId="24768"/>
    <cellStyle name="Comma 8 4 10 12" xfId="24769"/>
    <cellStyle name="Comma 8 4 10 13" xfId="24770"/>
    <cellStyle name="Comma 8 4 10 14" xfId="24771"/>
    <cellStyle name="Comma 8 4 10 15" xfId="24772"/>
    <cellStyle name="Comma 8 4 10 16" xfId="24773"/>
    <cellStyle name="Comma 8 4 10 17" xfId="24774"/>
    <cellStyle name="Comma 8 4 10 18" xfId="24775"/>
    <cellStyle name="Comma 8 4 10 19" xfId="24776"/>
    <cellStyle name="Comma 8 4 10 2" xfId="24777"/>
    <cellStyle name="Comma 8 4 10 20" xfId="24778"/>
    <cellStyle name="Comma 8 4 10 21" xfId="24779"/>
    <cellStyle name="Comma 8 4 10 22" xfId="24780"/>
    <cellStyle name="Comma 8 4 10 23" xfId="24781"/>
    <cellStyle name="Comma 8 4 10 24" xfId="24782"/>
    <cellStyle name="Comma 8 4 10 25" xfId="24783"/>
    <cellStyle name="Comma 8 4 10 26" xfId="24784"/>
    <cellStyle name="Comma 8 4 10 27" xfId="24785"/>
    <cellStyle name="Comma 8 4 10 3" xfId="24786"/>
    <cellStyle name="Comma 8 4 10 4" xfId="24787"/>
    <cellStyle name="Comma 8 4 10 5" xfId="24788"/>
    <cellStyle name="Comma 8 4 10 6" xfId="24789"/>
    <cellStyle name="Comma 8 4 10 7" xfId="24790"/>
    <cellStyle name="Comma 8 4 10 8" xfId="24791"/>
    <cellStyle name="Comma 8 4 10 9" xfId="24792"/>
    <cellStyle name="Comma 8 4 11" xfId="24793"/>
    <cellStyle name="Comma 8 4 12" xfId="24794"/>
    <cellStyle name="Comma 8 4 13" xfId="24795"/>
    <cellStyle name="Comma 8 4 14" xfId="24796"/>
    <cellStyle name="Comma 8 4 15" xfId="24797"/>
    <cellStyle name="Comma 8 4 16" xfId="24798"/>
    <cellStyle name="Comma 8 4 17" xfId="24799"/>
    <cellStyle name="Comma 8 4 18" xfId="24800"/>
    <cellStyle name="Comma 8 4 19" xfId="24801"/>
    <cellStyle name="Comma 8 4 2" xfId="24802"/>
    <cellStyle name="Comma 8 4 20" xfId="24803"/>
    <cellStyle name="Comma 8 4 21" xfId="24804"/>
    <cellStyle name="Comma 8 4 22" xfId="24805"/>
    <cellStyle name="Comma 8 4 23" xfId="24806"/>
    <cellStyle name="Comma 8 4 24" xfId="24807"/>
    <cellStyle name="Comma 8 4 25" xfId="24808"/>
    <cellStyle name="Comma 8 4 26" xfId="24809"/>
    <cellStyle name="Comma 8 4 27" xfId="24810"/>
    <cellStyle name="Comma 8 4 28" xfId="24811"/>
    <cellStyle name="Comma 8 4 29" xfId="24812"/>
    <cellStyle name="Comma 8 4 3" xfId="24813"/>
    <cellStyle name="Comma 8 4 30" xfId="24814"/>
    <cellStyle name="Comma 8 4 31" xfId="24815"/>
    <cellStyle name="Comma 8 4 32" xfId="24816"/>
    <cellStyle name="Comma 8 4 33" xfId="24817"/>
    <cellStyle name="Comma 8 4 34" xfId="24818"/>
    <cellStyle name="Comma 8 4 35" xfId="24819"/>
    <cellStyle name="Comma 8 4 36" xfId="24820"/>
    <cellStyle name="Comma 8 4 37" xfId="24821"/>
    <cellStyle name="Comma 8 4 38" xfId="24822"/>
    <cellStyle name="Comma 8 4 39" xfId="24823"/>
    <cellStyle name="Comma 8 4 4" xfId="24824"/>
    <cellStyle name="Comma 8 4 40" xfId="24825"/>
    <cellStyle name="Comma 8 4 41" xfId="24826"/>
    <cellStyle name="Comma 8 4 42" xfId="24827"/>
    <cellStyle name="Comma 8 4 43" xfId="24828"/>
    <cellStyle name="Comma 8 4 44" xfId="24829"/>
    <cellStyle name="Comma 8 4 45" xfId="24830"/>
    <cellStyle name="Comma 8 4 5" xfId="24831"/>
    <cellStyle name="Comma 8 4 6" xfId="24832"/>
    <cellStyle name="Comma 8 4 7" xfId="24833"/>
    <cellStyle name="Comma 8 4 8" xfId="24834"/>
    <cellStyle name="Comma 8 4 9" xfId="24835"/>
    <cellStyle name="Comma 8 4 9 10" xfId="24836"/>
    <cellStyle name="Comma 8 4 9 11" xfId="24837"/>
    <cellStyle name="Comma 8 4 9 12" xfId="24838"/>
    <cellStyle name="Comma 8 4 9 13" xfId="24839"/>
    <cellStyle name="Comma 8 4 9 14" xfId="24840"/>
    <cellStyle name="Comma 8 4 9 15" xfId="24841"/>
    <cellStyle name="Comma 8 4 9 16" xfId="24842"/>
    <cellStyle name="Comma 8 4 9 17" xfId="24843"/>
    <cellStyle name="Comma 8 4 9 18" xfId="24844"/>
    <cellStyle name="Comma 8 4 9 19" xfId="24845"/>
    <cellStyle name="Comma 8 4 9 2" xfId="24846"/>
    <cellStyle name="Comma 8 4 9 20" xfId="24847"/>
    <cellStyle name="Comma 8 4 9 21" xfId="24848"/>
    <cellStyle name="Comma 8 4 9 22" xfId="24849"/>
    <cellStyle name="Comma 8 4 9 23" xfId="24850"/>
    <cellStyle name="Comma 8 4 9 24" xfId="24851"/>
    <cellStyle name="Comma 8 4 9 25" xfId="24852"/>
    <cellStyle name="Comma 8 4 9 26" xfId="24853"/>
    <cellStyle name="Comma 8 4 9 27" xfId="24854"/>
    <cellStyle name="Comma 8 4 9 3" xfId="24855"/>
    <cellStyle name="Comma 8 4 9 4" xfId="24856"/>
    <cellStyle name="Comma 8 4 9 5" xfId="24857"/>
    <cellStyle name="Comma 8 4 9 6" xfId="24858"/>
    <cellStyle name="Comma 8 4 9 7" xfId="24859"/>
    <cellStyle name="Comma 8 4 9 8" xfId="24860"/>
    <cellStyle name="Comma 8 4 9 9" xfId="24861"/>
    <cellStyle name="Comma 8 5" xfId="262"/>
    <cellStyle name="Comma 8 5 10" xfId="24862"/>
    <cellStyle name="Comma 8 5 10 10" xfId="24863"/>
    <cellStyle name="Comma 8 5 10 11" xfId="24864"/>
    <cellStyle name="Comma 8 5 10 12" xfId="24865"/>
    <cellStyle name="Comma 8 5 10 13" xfId="24866"/>
    <cellStyle name="Comma 8 5 10 14" xfId="24867"/>
    <cellStyle name="Comma 8 5 10 15" xfId="24868"/>
    <cellStyle name="Comma 8 5 10 16" xfId="24869"/>
    <cellStyle name="Comma 8 5 10 17" xfId="24870"/>
    <cellStyle name="Comma 8 5 10 18" xfId="24871"/>
    <cellStyle name="Comma 8 5 10 19" xfId="24872"/>
    <cellStyle name="Comma 8 5 10 2" xfId="24873"/>
    <cellStyle name="Comma 8 5 10 20" xfId="24874"/>
    <cellStyle name="Comma 8 5 10 21" xfId="24875"/>
    <cellStyle name="Comma 8 5 10 22" xfId="24876"/>
    <cellStyle name="Comma 8 5 10 23" xfId="24877"/>
    <cellStyle name="Comma 8 5 10 24" xfId="24878"/>
    <cellStyle name="Comma 8 5 10 25" xfId="24879"/>
    <cellStyle name="Comma 8 5 10 26" xfId="24880"/>
    <cellStyle name="Comma 8 5 10 27" xfId="24881"/>
    <cellStyle name="Comma 8 5 10 3" xfId="24882"/>
    <cellStyle name="Comma 8 5 10 4" xfId="24883"/>
    <cellStyle name="Comma 8 5 10 5" xfId="24884"/>
    <cellStyle name="Comma 8 5 10 6" xfId="24885"/>
    <cellStyle name="Comma 8 5 10 7" xfId="24886"/>
    <cellStyle name="Comma 8 5 10 8" xfId="24887"/>
    <cellStyle name="Comma 8 5 10 9" xfId="24888"/>
    <cellStyle name="Comma 8 5 11" xfId="24889"/>
    <cellStyle name="Comma 8 5 12" xfId="24890"/>
    <cellStyle name="Comma 8 5 13" xfId="24891"/>
    <cellStyle name="Comma 8 5 14" xfId="24892"/>
    <cellStyle name="Comma 8 5 15" xfId="24893"/>
    <cellStyle name="Comma 8 5 16" xfId="24894"/>
    <cellStyle name="Comma 8 5 17" xfId="24895"/>
    <cellStyle name="Comma 8 5 18" xfId="24896"/>
    <cellStyle name="Comma 8 5 19" xfId="24897"/>
    <cellStyle name="Comma 8 5 2" xfId="24898"/>
    <cellStyle name="Comma 8 5 20" xfId="24899"/>
    <cellStyle name="Comma 8 5 21" xfId="24900"/>
    <cellStyle name="Comma 8 5 22" xfId="24901"/>
    <cellStyle name="Comma 8 5 23" xfId="24902"/>
    <cellStyle name="Comma 8 5 24" xfId="24903"/>
    <cellStyle name="Comma 8 5 25" xfId="24904"/>
    <cellStyle name="Comma 8 5 26" xfId="24905"/>
    <cellStyle name="Comma 8 5 27" xfId="24906"/>
    <cellStyle name="Comma 8 5 28" xfId="24907"/>
    <cellStyle name="Comma 8 5 29" xfId="24908"/>
    <cellStyle name="Comma 8 5 3" xfId="24909"/>
    <cellStyle name="Comma 8 5 30" xfId="24910"/>
    <cellStyle name="Comma 8 5 31" xfId="24911"/>
    <cellStyle name="Comma 8 5 32" xfId="24912"/>
    <cellStyle name="Comma 8 5 33" xfId="24913"/>
    <cellStyle name="Comma 8 5 34" xfId="24914"/>
    <cellStyle name="Comma 8 5 35" xfId="24915"/>
    <cellStyle name="Comma 8 5 36" xfId="24916"/>
    <cellStyle name="Comma 8 5 37" xfId="24917"/>
    <cellStyle name="Comma 8 5 38" xfId="24918"/>
    <cellStyle name="Comma 8 5 39" xfId="24919"/>
    <cellStyle name="Comma 8 5 4" xfId="24920"/>
    <cellStyle name="Comma 8 5 40" xfId="24921"/>
    <cellStyle name="Comma 8 5 41" xfId="24922"/>
    <cellStyle name="Comma 8 5 42" xfId="24923"/>
    <cellStyle name="Comma 8 5 43" xfId="24924"/>
    <cellStyle name="Comma 8 5 44" xfId="24925"/>
    <cellStyle name="Comma 8 5 45" xfId="24926"/>
    <cellStyle name="Comma 8 5 5" xfId="24927"/>
    <cellStyle name="Comma 8 5 6" xfId="24928"/>
    <cellStyle name="Comma 8 5 7" xfId="24929"/>
    <cellStyle name="Comma 8 5 8" xfId="24930"/>
    <cellStyle name="Comma 8 5 9" xfId="24931"/>
    <cellStyle name="Comma 8 5 9 10" xfId="24932"/>
    <cellStyle name="Comma 8 5 9 11" xfId="24933"/>
    <cellStyle name="Comma 8 5 9 12" xfId="24934"/>
    <cellStyle name="Comma 8 5 9 13" xfId="24935"/>
    <cellStyle name="Comma 8 5 9 14" xfId="24936"/>
    <cellStyle name="Comma 8 5 9 15" xfId="24937"/>
    <cellStyle name="Comma 8 5 9 16" xfId="24938"/>
    <cellStyle name="Comma 8 5 9 17" xfId="24939"/>
    <cellStyle name="Comma 8 5 9 18" xfId="24940"/>
    <cellStyle name="Comma 8 5 9 19" xfId="24941"/>
    <cellStyle name="Comma 8 5 9 2" xfId="24942"/>
    <cellStyle name="Comma 8 5 9 20" xfId="24943"/>
    <cellStyle name="Comma 8 5 9 21" xfId="24944"/>
    <cellStyle name="Comma 8 5 9 22" xfId="24945"/>
    <cellStyle name="Comma 8 5 9 23" xfId="24946"/>
    <cellStyle name="Comma 8 5 9 24" xfId="24947"/>
    <cellStyle name="Comma 8 5 9 25" xfId="24948"/>
    <cellStyle name="Comma 8 5 9 26" xfId="24949"/>
    <cellStyle name="Comma 8 5 9 27" xfId="24950"/>
    <cellStyle name="Comma 8 5 9 3" xfId="24951"/>
    <cellStyle name="Comma 8 5 9 4" xfId="24952"/>
    <cellStyle name="Comma 8 5 9 5" xfId="24953"/>
    <cellStyle name="Comma 8 5 9 6" xfId="24954"/>
    <cellStyle name="Comma 8 5 9 7" xfId="24955"/>
    <cellStyle name="Comma 8 5 9 8" xfId="24956"/>
    <cellStyle name="Comma 8 5 9 9" xfId="24957"/>
    <cellStyle name="Comma 8 6" xfId="566"/>
    <cellStyle name="Comma 8 6 10" xfId="24958"/>
    <cellStyle name="Comma 8 6 10 10" xfId="24959"/>
    <cellStyle name="Comma 8 6 10 11" xfId="24960"/>
    <cellStyle name="Comma 8 6 10 12" xfId="24961"/>
    <cellStyle name="Comma 8 6 10 13" xfId="24962"/>
    <cellStyle name="Comma 8 6 10 14" xfId="24963"/>
    <cellStyle name="Comma 8 6 10 15" xfId="24964"/>
    <cellStyle name="Comma 8 6 10 16" xfId="24965"/>
    <cellStyle name="Comma 8 6 10 17" xfId="24966"/>
    <cellStyle name="Comma 8 6 10 18" xfId="24967"/>
    <cellStyle name="Comma 8 6 10 19" xfId="24968"/>
    <cellStyle name="Comma 8 6 10 2" xfId="24969"/>
    <cellStyle name="Comma 8 6 10 20" xfId="24970"/>
    <cellStyle name="Comma 8 6 10 21" xfId="24971"/>
    <cellStyle name="Comma 8 6 10 22" xfId="24972"/>
    <cellStyle name="Comma 8 6 10 23" xfId="24973"/>
    <cellStyle name="Comma 8 6 10 24" xfId="24974"/>
    <cellStyle name="Comma 8 6 10 25" xfId="24975"/>
    <cellStyle name="Comma 8 6 10 26" xfId="24976"/>
    <cellStyle name="Comma 8 6 10 27" xfId="24977"/>
    <cellStyle name="Comma 8 6 10 3" xfId="24978"/>
    <cellStyle name="Comma 8 6 10 4" xfId="24979"/>
    <cellStyle name="Comma 8 6 10 5" xfId="24980"/>
    <cellStyle name="Comma 8 6 10 6" xfId="24981"/>
    <cellStyle name="Comma 8 6 10 7" xfId="24982"/>
    <cellStyle name="Comma 8 6 10 8" xfId="24983"/>
    <cellStyle name="Comma 8 6 10 9" xfId="24984"/>
    <cellStyle name="Comma 8 6 11" xfId="24985"/>
    <cellStyle name="Comma 8 6 12" xfId="24986"/>
    <cellStyle name="Comma 8 6 13" xfId="24987"/>
    <cellStyle name="Comma 8 6 14" xfId="24988"/>
    <cellStyle name="Comma 8 6 15" xfId="24989"/>
    <cellStyle name="Comma 8 6 16" xfId="24990"/>
    <cellStyle name="Comma 8 6 17" xfId="24991"/>
    <cellStyle name="Comma 8 6 18" xfId="24992"/>
    <cellStyle name="Comma 8 6 19" xfId="24993"/>
    <cellStyle name="Comma 8 6 2" xfId="24994"/>
    <cellStyle name="Comma 8 6 20" xfId="24995"/>
    <cellStyle name="Comma 8 6 21" xfId="24996"/>
    <cellStyle name="Comma 8 6 22" xfId="24997"/>
    <cellStyle name="Comma 8 6 23" xfId="24998"/>
    <cellStyle name="Comma 8 6 24" xfId="24999"/>
    <cellStyle name="Comma 8 6 25" xfId="25000"/>
    <cellStyle name="Comma 8 6 26" xfId="25001"/>
    <cellStyle name="Comma 8 6 27" xfId="25002"/>
    <cellStyle name="Comma 8 6 28" xfId="25003"/>
    <cellStyle name="Comma 8 6 29" xfId="25004"/>
    <cellStyle name="Comma 8 6 3" xfId="25005"/>
    <cellStyle name="Comma 8 6 30" xfId="25006"/>
    <cellStyle name="Comma 8 6 31" xfId="25007"/>
    <cellStyle name="Comma 8 6 32" xfId="25008"/>
    <cellStyle name="Comma 8 6 33" xfId="25009"/>
    <cellStyle name="Comma 8 6 34" xfId="25010"/>
    <cellStyle name="Comma 8 6 35" xfId="25011"/>
    <cellStyle name="Comma 8 6 36" xfId="25012"/>
    <cellStyle name="Comma 8 6 37" xfId="25013"/>
    <cellStyle name="Comma 8 6 38" xfId="25014"/>
    <cellStyle name="Comma 8 6 39" xfId="25015"/>
    <cellStyle name="Comma 8 6 4" xfId="25016"/>
    <cellStyle name="Comma 8 6 40" xfId="25017"/>
    <cellStyle name="Comma 8 6 41" xfId="25018"/>
    <cellStyle name="Comma 8 6 42" xfId="25019"/>
    <cellStyle name="Comma 8 6 43" xfId="25020"/>
    <cellStyle name="Comma 8 6 44" xfId="25021"/>
    <cellStyle name="Comma 8 6 45" xfId="25022"/>
    <cellStyle name="Comma 8 6 5" xfId="25023"/>
    <cellStyle name="Comma 8 6 6" xfId="25024"/>
    <cellStyle name="Comma 8 6 7" xfId="25025"/>
    <cellStyle name="Comma 8 6 8" xfId="25026"/>
    <cellStyle name="Comma 8 6 9" xfId="25027"/>
    <cellStyle name="Comma 8 6 9 10" xfId="25028"/>
    <cellStyle name="Comma 8 6 9 11" xfId="25029"/>
    <cellStyle name="Comma 8 6 9 12" xfId="25030"/>
    <cellStyle name="Comma 8 6 9 13" xfId="25031"/>
    <cellStyle name="Comma 8 6 9 14" xfId="25032"/>
    <cellStyle name="Comma 8 6 9 15" xfId="25033"/>
    <cellStyle name="Comma 8 6 9 16" xfId="25034"/>
    <cellStyle name="Comma 8 6 9 17" xfId="25035"/>
    <cellStyle name="Comma 8 6 9 18" xfId="25036"/>
    <cellStyle name="Comma 8 6 9 19" xfId="25037"/>
    <cellStyle name="Comma 8 6 9 2" xfId="25038"/>
    <cellStyle name="Comma 8 6 9 20" xfId="25039"/>
    <cellStyle name="Comma 8 6 9 21" xfId="25040"/>
    <cellStyle name="Comma 8 6 9 22" xfId="25041"/>
    <cellStyle name="Comma 8 6 9 23" xfId="25042"/>
    <cellStyle name="Comma 8 6 9 24" xfId="25043"/>
    <cellStyle name="Comma 8 6 9 25" xfId="25044"/>
    <cellStyle name="Comma 8 6 9 26" xfId="25045"/>
    <cellStyle name="Comma 8 6 9 27" xfId="25046"/>
    <cellStyle name="Comma 8 6 9 3" xfId="25047"/>
    <cellStyle name="Comma 8 6 9 4" xfId="25048"/>
    <cellStyle name="Comma 8 6 9 5" xfId="25049"/>
    <cellStyle name="Comma 8 6 9 6" xfId="25050"/>
    <cellStyle name="Comma 8 6 9 7" xfId="25051"/>
    <cellStyle name="Comma 8 6 9 8" xfId="25052"/>
    <cellStyle name="Comma 8 6 9 9" xfId="25053"/>
    <cellStyle name="Comma 8 7" xfId="25054"/>
    <cellStyle name="Comma 8 8" xfId="25055"/>
    <cellStyle name="Comma 8 9" xfId="25056"/>
    <cellStyle name="Comma 9" xfId="126"/>
    <cellStyle name="Comma 9 10" xfId="25057"/>
    <cellStyle name="Comma 9 10 10" xfId="25058"/>
    <cellStyle name="Comma 9 10 11" xfId="25059"/>
    <cellStyle name="Comma 9 10 12" xfId="25060"/>
    <cellStyle name="Comma 9 10 13" xfId="25061"/>
    <cellStyle name="Comma 9 10 14" xfId="25062"/>
    <cellStyle name="Comma 9 10 15" xfId="25063"/>
    <cellStyle name="Comma 9 10 16" xfId="25064"/>
    <cellStyle name="Comma 9 10 17" xfId="25065"/>
    <cellStyle name="Comma 9 10 18" xfId="25066"/>
    <cellStyle name="Comma 9 10 19" xfId="25067"/>
    <cellStyle name="Comma 9 10 2" xfId="25068"/>
    <cellStyle name="Comma 9 10 20" xfId="25069"/>
    <cellStyle name="Comma 9 10 21" xfId="25070"/>
    <cellStyle name="Comma 9 10 22" xfId="25071"/>
    <cellStyle name="Comma 9 10 23" xfId="25072"/>
    <cellStyle name="Comma 9 10 24" xfId="25073"/>
    <cellStyle name="Comma 9 10 25" xfId="25074"/>
    <cellStyle name="Comma 9 10 26" xfId="25075"/>
    <cellStyle name="Comma 9 10 27" xfId="25076"/>
    <cellStyle name="Comma 9 10 3" xfId="25077"/>
    <cellStyle name="Comma 9 10 4" xfId="25078"/>
    <cellStyle name="Comma 9 10 5" xfId="25079"/>
    <cellStyle name="Comma 9 10 6" xfId="25080"/>
    <cellStyle name="Comma 9 10 7" xfId="25081"/>
    <cellStyle name="Comma 9 10 8" xfId="25082"/>
    <cellStyle name="Comma 9 10 9" xfId="25083"/>
    <cellStyle name="Comma 9 11" xfId="25084"/>
    <cellStyle name="Comma 9 12" xfId="25085"/>
    <cellStyle name="Comma 9 13" xfId="25086"/>
    <cellStyle name="Comma 9 14" xfId="25087"/>
    <cellStyle name="Comma 9 15" xfId="25088"/>
    <cellStyle name="Comma 9 16" xfId="25089"/>
    <cellStyle name="Comma 9 17" xfId="25090"/>
    <cellStyle name="Comma 9 18" xfId="25091"/>
    <cellStyle name="Comma 9 19" xfId="25092"/>
    <cellStyle name="Comma 9 2" xfId="127"/>
    <cellStyle name="Comma 9 2 2" xfId="224"/>
    <cellStyle name="Comma 9 2 2 2" xfId="225"/>
    <cellStyle name="Comma 9 2 2 3" xfId="437"/>
    <cellStyle name="Comma 9 2 2 4" xfId="438"/>
    <cellStyle name="Comma 9 2 2 5" xfId="439"/>
    <cellStyle name="Comma 9 20" xfId="25093"/>
    <cellStyle name="Comma 9 21" xfId="25094"/>
    <cellStyle name="Comma 9 22" xfId="25095"/>
    <cellStyle name="Comma 9 23" xfId="25096"/>
    <cellStyle name="Comma 9 24" xfId="25097"/>
    <cellStyle name="Comma 9 3" xfId="128"/>
    <cellStyle name="Comma 9 4" xfId="129"/>
    <cellStyle name="Comma 9 5" xfId="263"/>
    <cellStyle name="Comma 9 6" xfId="567"/>
    <cellStyle name="Comma 9 7" xfId="25098"/>
    <cellStyle name="Comma 9 8" xfId="25099"/>
    <cellStyle name="Comma 9 9" xfId="25100"/>
    <cellStyle name="Comma 9 9 10" xfId="25101"/>
    <cellStyle name="Comma 9 9 11" xfId="25102"/>
    <cellStyle name="Comma 9 9 12" xfId="25103"/>
    <cellStyle name="Comma 9 9 13" xfId="25104"/>
    <cellStyle name="Comma 9 9 14" xfId="25105"/>
    <cellStyle name="Comma 9 9 15" xfId="25106"/>
    <cellStyle name="Comma 9 9 16" xfId="25107"/>
    <cellStyle name="Comma 9 9 17" xfId="25108"/>
    <cellStyle name="Comma 9 9 18" xfId="25109"/>
    <cellStyle name="Comma 9 9 19" xfId="25110"/>
    <cellStyle name="Comma 9 9 2" xfId="25111"/>
    <cellStyle name="Comma 9 9 20" xfId="25112"/>
    <cellStyle name="Comma 9 9 21" xfId="25113"/>
    <cellStyle name="Comma 9 9 22" xfId="25114"/>
    <cellStyle name="Comma 9 9 23" xfId="25115"/>
    <cellStyle name="Comma 9 9 24" xfId="25116"/>
    <cellStyle name="Comma 9 9 25" xfId="25117"/>
    <cellStyle name="Comma 9 9 26" xfId="25118"/>
    <cellStyle name="Comma 9 9 27" xfId="25119"/>
    <cellStyle name="Comma 9 9 3" xfId="25120"/>
    <cellStyle name="Comma 9 9 4" xfId="25121"/>
    <cellStyle name="Comma 9 9 5" xfId="25122"/>
    <cellStyle name="Comma 9 9 6" xfId="25123"/>
    <cellStyle name="Comma 9 9 7" xfId="25124"/>
    <cellStyle name="Comma 9 9 8" xfId="25125"/>
    <cellStyle name="Comma 9 9 9" xfId="25126"/>
    <cellStyle name="Currency [0] 2" xfId="25127"/>
    <cellStyle name="Currency 2" xfId="130"/>
    <cellStyle name="Currency 2 2" xfId="131"/>
    <cellStyle name="Currency 2 2 2" xfId="226"/>
    <cellStyle name="Currency 2 2 2 2" xfId="227"/>
    <cellStyle name="Currency 2 2 2 3" xfId="440"/>
    <cellStyle name="Currency 2 2 2 4" xfId="441"/>
    <cellStyle name="Currency 2 2 2 5" xfId="442"/>
    <cellStyle name="Currency 2 3" xfId="132"/>
    <cellStyle name="Currency 2 4" xfId="133"/>
    <cellStyle name="Currency 2 5" xfId="264"/>
    <cellStyle name="Currency 3" xfId="134"/>
    <cellStyle name="Currency 3 2" xfId="443"/>
    <cellStyle name="Currency 3 2 2" xfId="444"/>
    <cellStyle name="Currency 3 3" xfId="445"/>
    <cellStyle name="Currency 3 3 2" xfId="446"/>
    <cellStyle name="Currency 3 4" xfId="447"/>
    <cellStyle name="Currency 3 5" xfId="448"/>
    <cellStyle name="Currency 4" xfId="25128"/>
    <cellStyle name="Normal" xfId="0" builtinId="0"/>
    <cellStyle name="Normal 10" xfId="245"/>
    <cellStyle name="Normal 10 10" xfId="25129"/>
    <cellStyle name="Normal 10 11" xfId="25130"/>
    <cellStyle name="Normal 10 12" xfId="25131"/>
    <cellStyle name="Normal 10 13" xfId="25132"/>
    <cellStyle name="Normal 10 14" xfId="25133"/>
    <cellStyle name="Normal 10 15" xfId="25134"/>
    <cellStyle name="Normal 10 16" xfId="25135"/>
    <cellStyle name="Normal 10 17" xfId="25136"/>
    <cellStyle name="Normal 10 18" xfId="25137"/>
    <cellStyle name="Normal 10 19" xfId="25138"/>
    <cellStyle name="Normal 10 2" xfId="449"/>
    <cellStyle name="Normal 10 20" xfId="25139"/>
    <cellStyle name="Normal 10 21" xfId="25140"/>
    <cellStyle name="Normal 10 22" xfId="25141"/>
    <cellStyle name="Normal 10 23" xfId="25142"/>
    <cellStyle name="Normal 10 3" xfId="450"/>
    <cellStyle name="Normal 10 4" xfId="451"/>
    <cellStyle name="Normal 10 5" xfId="452"/>
    <cellStyle name="Normal 10 6" xfId="25143"/>
    <cellStyle name="Normal 10 7" xfId="25144"/>
    <cellStyle name="Normal 10 8" xfId="25145"/>
    <cellStyle name="Normal 10 9" xfId="25146"/>
    <cellStyle name="Normal 11" xfId="453"/>
    <cellStyle name="Normal 11 10" xfId="25147"/>
    <cellStyle name="Normal 11 11" xfId="25148"/>
    <cellStyle name="Normal 11 12" xfId="25149"/>
    <cellStyle name="Normal 11 13" xfId="25150"/>
    <cellStyle name="Normal 11 14" xfId="25151"/>
    <cellStyle name="Normal 11 15" xfId="25152"/>
    <cellStyle name="Normal 11 16" xfId="25153"/>
    <cellStyle name="Normal 11 17" xfId="25154"/>
    <cellStyle name="Normal 11 18" xfId="25155"/>
    <cellStyle name="Normal 11 19" xfId="25156"/>
    <cellStyle name="Normal 11 2" xfId="454"/>
    <cellStyle name="Normal 11 20" xfId="25157"/>
    <cellStyle name="Normal 11 21" xfId="25158"/>
    <cellStyle name="Normal 11 22" xfId="25159"/>
    <cellStyle name="Normal 11 23" xfId="25160"/>
    <cellStyle name="Normal 11 3" xfId="455"/>
    <cellStyle name="Normal 11 4" xfId="25161"/>
    <cellStyle name="Normal 11 5" xfId="25162"/>
    <cellStyle name="Normal 11 6" xfId="25163"/>
    <cellStyle name="Normal 11 7" xfId="25164"/>
    <cellStyle name="Normal 11 8" xfId="25165"/>
    <cellStyle name="Normal 11 9" xfId="25166"/>
    <cellStyle name="Normal 12" xfId="456"/>
    <cellStyle name="Normal 12 10" xfId="25167"/>
    <cellStyle name="Normal 12 11" xfId="25168"/>
    <cellStyle name="Normal 12 12" xfId="25169"/>
    <cellStyle name="Normal 12 13" xfId="25170"/>
    <cellStyle name="Normal 12 14" xfId="25171"/>
    <cellStyle name="Normal 12 15" xfId="25172"/>
    <cellStyle name="Normal 12 16" xfId="25173"/>
    <cellStyle name="Normal 12 17" xfId="25174"/>
    <cellStyle name="Normal 12 18" xfId="25175"/>
    <cellStyle name="Normal 12 19" xfId="25176"/>
    <cellStyle name="Normal 12 2" xfId="457"/>
    <cellStyle name="Normal 12 2 10" xfId="25177"/>
    <cellStyle name="Normal 12 2 11" xfId="25178"/>
    <cellStyle name="Normal 12 2 12" xfId="25179"/>
    <cellStyle name="Normal 12 2 13" xfId="25180"/>
    <cellStyle name="Normal 12 2 14" xfId="25181"/>
    <cellStyle name="Normal 12 2 15" xfId="25182"/>
    <cellStyle name="Normal 12 2 16" xfId="25183"/>
    <cellStyle name="Normal 12 2 17" xfId="25184"/>
    <cellStyle name="Normal 12 2 18" xfId="25185"/>
    <cellStyle name="Normal 12 2 19" xfId="25186"/>
    <cellStyle name="Normal 12 2 2" xfId="25187"/>
    <cellStyle name="Normal 12 2 20" xfId="25188"/>
    <cellStyle name="Normal 12 2 21" xfId="25189"/>
    <cellStyle name="Normal 12 2 22" xfId="25190"/>
    <cellStyle name="Normal 12 2 23" xfId="25191"/>
    <cellStyle name="Normal 12 2 24" xfId="25192"/>
    <cellStyle name="Normal 12 2 25" xfId="25193"/>
    <cellStyle name="Normal 12 2 26" xfId="25194"/>
    <cellStyle name="Normal 12 2 27" xfId="25195"/>
    <cellStyle name="Normal 12 2 3" xfId="25196"/>
    <cellStyle name="Normal 12 2 4" xfId="25197"/>
    <cellStyle name="Normal 12 2 5" xfId="25198"/>
    <cellStyle name="Normal 12 2 6" xfId="25199"/>
    <cellStyle name="Normal 12 2 7" xfId="25200"/>
    <cellStyle name="Normal 12 2 8" xfId="25201"/>
    <cellStyle name="Normal 12 2 9" xfId="25202"/>
    <cellStyle name="Normal 12 20" xfId="25203"/>
    <cellStyle name="Normal 12 21" xfId="25204"/>
    <cellStyle name="Normal 12 22" xfId="25205"/>
    <cellStyle name="Normal 12 23" xfId="25206"/>
    <cellStyle name="Normal 12 24" xfId="25207"/>
    <cellStyle name="Normal 12 25" xfId="25208"/>
    <cellStyle name="Normal 12 26" xfId="25209"/>
    <cellStyle name="Normal 12 27" xfId="25210"/>
    <cellStyle name="Normal 12 28" xfId="25211"/>
    <cellStyle name="Normal 12 29" xfId="25212"/>
    <cellStyle name="Normal 12 3" xfId="458"/>
    <cellStyle name="Normal 12 3 10" xfId="25213"/>
    <cellStyle name="Normal 12 3 11" xfId="25214"/>
    <cellStyle name="Normal 12 3 12" xfId="25215"/>
    <cellStyle name="Normal 12 3 13" xfId="25216"/>
    <cellStyle name="Normal 12 3 14" xfId="25217"/>
    <cellStyle name="Normal 12 3 15" xfId="25218"/>
    <cellStyle name="Normal 12 3 16" xfId="25219"/>
    <cellStyle name="Normal 12 3 17" xfId="25220"/>
    <cellStyle name="Normal 12 3 18" xfId="25221"/>
    <cellStyle name="Normal 12 3 19" xfId="25222"/>
    <cellStyle name="Normal 12 3 2" xfId="25223"/>
    <cellStyle name="Normal 12 3 20" xfId="25224"/>
    <cellStyle name="Normal 12 3 21" xfId="25225"/>
    <cellStyle name="Normal 12 3 22" xfId="25226"/>
    <cellStyle name="Normal 12 3 23" xfId="25227"/>
    <cellStyle name="Normal 12 3 24" xfId="25228"/>
    <cellStyle name="Normal 12 3 25" xfId="25229"/>
    <cellStyle name="Normal 12 3 26" xfId="25230"/>
    <cellStyle name="Normal 12 3 27" xfId="25231"/>
    <cellStyle name="Normal 12 3 3" xfId="25232"/>
    <cellStyle name="Normal 12 3 4" xfId="25233"/>
    <cellStyle name="Normal 12 3 5" xfId="25234"/>
    <cellStyle name="Normal 12 3 6" xfId="25235"/>
    <cellStyle name="Normal 12 3 7" xfId="25236"/>
    <cellStyle name="Normal 12 3 8" xfId="25237"/>
    <cellStyle name="Normal 12 3 9" xfId="25238"/>
    <cellStyle name="Normal 12 30" xfId="25239"/>
    <cellStyle name="Normal 12 31" xfId="25240"/>
    <cellStyle name="Normal 12 32" xfId="25241"/>
    <cellStyle name="Normal 12 33" xfId="25242"/>
    <cellStyle name="Normal 12 34" xfId="25243"/>
    <cellStyle name="Normal 12 35" xfId="25244"/>
    <cellStyle name="Normal 12 36" xfId="25245"/>
    <cellStyle name="Normal 12 37" xfId="25246"/>
    <cellStyle name="Normal 12 38" xfId="25247"/>
    <cellStyle name="Normal 12 4" xfId="25248"/>
    <cellStyle name="Normal 12 4 10" xfId="25249"/>
    <cellStyle name="Normal 12 4 11" xfId="25250"/>
    <cellStyle name="Normal 12 4 12" xfId="25251"/>
    <cellStyle name="Normal 12 4 13" xfId="25252"/>
    <cellStyle name="Normal 12 4 14" xfId="25253"/>
    <cellStyle name="Normal 12 4 15" xfId="25254"/>
    <cellStyle name="Normal 12 4 16" xfId="25255"/>
    <cellStyle name="Normal 12 4 17" xfId="25256"/>
    <cellStyle name="Normal 12 4 18" xfId="25257"/>
    <cellStyle name="Normal 12 4 19" xfId="25258"/>
    <cellStyle name="Normal 12 4 2" xfId="25259"/>
    <cellStyle name="Normal 12 4 2 10" xfId="25260"/>
    <cellStyle name="Normal 12 4 2 11" xfId="25261"/>
    <cellStyle name="Normal 12 4 2 12" xfId="25262"/>
    <cellStyle name="Normal 12 4 2 13" xfId="25263"/>
    <cellStyle name="Normal 12 4 2 14" xfId="25264"/>
    <cellStyle name="Normal 12 4 2 15" xfId="25265"/>
    <cellStyle name="Normal 12 4 2 16" xfId="25266"/>
    <cellStyle name="Normal 12 4 2 17" xfId="25267"/>
    <cellStyle name="Normal 12 4 2 18" xfId="25268"/>
    <cellStyle name="Normal 12 4 2 19" xfId="25269"/>
    <cellStyle name="Normal 12 4 2 2" xfId="25270"/>
    <cellStyle name="Normal 12 4 2 20" xfId="25271"/>
    <cellStyle name="Normal 12 4 2 21" xfId="25272"/>
    <cellStyle name="Normal 12 4 2 22" xfId="25273"/>
    <cellStyle name="Normal 12 4 2 23" xfId="25274"/>
    <cellStyle name="Normal 12 4 2 24" xfId="25275"/>
    <cellStyle name="Normal 12 4 2 25" xfId="25276"/>
    <cellStyle name="Normal 12 4 2 26" xfId="25277"/>
    <cellStyle name="Normal 12 4 2 27" xfId="25278"/>
    <cellStyle name="Normal 12 4 2 3" xfId="25279"/>
    <cellStyle name="Normal 12 4 2 4" xfId="25280"/>
    <cellStyle name="Normal 12 4 2 5" xfId="25281"/>
    <cellStyle name="Normal 12 4 2 6" xfId="25282"/>
    <cellStyle name="Normal 12 4 2 7" xfId="25283"/>
    <cellStyle name="Normal 12 4 2 8" xfId="25284"/>
    <cellStyle name="Normal 12 4 2 9" xfId="25285"/>
    <cellStyle name="Normal 12 4 20" xfId="25286"/>
    <cellStyle name="Normal 12 4 21" xfId="25287"/>
    <cellStyle name="Normal 12 4 22" xfId="25288"/>
    <cellStyle name="Normal 12 4 23" xfId="25289"/>
    <cellStyle name="Normal 12 4 24" xfId="25290"/>
    <cellStyle name="Normal 12 4 25" xfId="25291"/>
    <cellStyle name="Normal 12 4 26" xfId="25292"/>
    <cellStyle name="Normal 12 4 27" xfId="25293"/>
    <cellStyle name="Normal 12 4 28" xfId="25294"/>
    <cellStyle name="Normal 12 4 29" xfId="25295"/>
    <cellStyle name="Normal 12 4 3" xfId="25296"/>
    <cellStyle name="Normal 12 4 3 10" xfId="25297"/>
    <cellStyle name="Normal 12 4 3 11" xfId="25298"/>
    <cellStyle name="Normal 12 4 3 12" xfId="25299"/>
    <cellStyle name="Normal 12 4 3 13" xfId="25300"/>
    <cellStyle name="Normal 12 4 3 14" xfId="25301"/>
    <cellStyle name="Normal 12 4 3 15" xfId="25302"/>
    <cellStyle name="Normal 12 4 3 16" xfId="25303"/>
    <cellStyle name="Normal 12 4 3 17" xfId="25304"/>
    <cellStyle name="Normal 12 4 3 18" xfId="25305"/>
    <cellStyle name="Normal 12 4 3 19" xfId="25306"/>
    <cellStyle name="Normal 12 4 3 2" xfId="25307"/>
    <cellStyle name="Normal 12 4 3 20" xfId="25308"/>
    <cellStyle name="Normal 12 4 3 21" xfId="25309"/>
    <cellStyle name="Normal 12 4 3 22" xfId="25310"/>
    <cellStyle name="Normal 12 4 3 23" xfId="25311"/>
    <cellStyle name="Normal 12 4 3 24" xfId="25312"/>
    <cellStyle name="Normal 12 4 3 25" xfId="25313"/>
    <cellStyle name="Normal 12 4 3 26" xfId="25314"/>
    <cellStyle name="Normal 12 4 3 27" xfId="25315"/>
    <cellStyle name="Normal 12 4 3 3" xfId="25316"/>
    <cellStyle name="Normal 12 4 3 4" xfId="25317"/>
    <cellStyle name="Normal 12 4 3 5" xfId="25318"/>
    <cellStyle name="Normal 12 4 3 6" xfId="25319"/>
    <cellStyle name="Normal 12 4 3 7" xfId="25320"/>
    <cellStyle name="Normal 12 4 3 8" xfId="25321"/>
    <cellStyle name="Normal 12 4 3 9" xfId="25322"/>
    <cellStyle name="Normal 12 4 30" xfId="25323"/>
    <cellStyle name="Normal 12 4 31" xfId="25324"/>
    <cellStyle name="Normal 12 4 32" xfId="25325"/>
    <cellStyle name="Normal 12 4 33" xfId="25326"/>
    <cellStyle name="Normal 12 4 34" xfId="25327"/>
    <cellStyle name="Normal 12 4 35" xfId="25328"/>
    <cellStyle name="Normal 12 4 36" xfId="25329"/>
    <cellStyle name="Normal 12 4 37" xfId="25330"/>
    <cellStyle name="Normal 12 4 38" xfId="25331"/>
    <cellStyle name="Normal 12 4 4" xfId="25332"/>
    <cellStyle name="Normal 12 4 5" xfId="25333"/>
    <cellStyle name="Normal 12 4 6" xfId="25334"/>
    <cellStyle name="Normal 12 4 7" xfId="25335"/>
    <cellStyle name="Normal 12 4 8" xfId="25336"/>
    <cellStyle name="Normal 12 4 9" xfId="25337"/>
    <cellStyle name="Normal 12 5" xfId="25338"/>
    <cellStyle name="Normal 12 6" xfId="25339"/>
    <cellStyle name="Normal 12 7" xfId="25340"/>
    <cellStyle name="Normal 12 8" xfId="25341"/>
    <cellStyle name="Normal 12 9" xfId="25342"/>
    <cellStyle name="Normal 13" xfId="459"/>
    <cellStyle name="Normal 13 10" xfId="25343"/>
    <cellStyle name="Normal 13 11" xfId="25344"/>
    <cellStyle name="Normal 13 12" xfId="25345"/>
    <cellStyle name="Normal 13 13" xfId="25346"/>
    <cellStyle name="Normal 13 14" xfId="25347"/>
    <cellStyle name="Normal 13 15" xfId="25348"/>
    <cellStyle name="Normal 13 16" xfId="25349"/>
    <cellStyle name="Normal 13 17" xfId="25350"/>
    <cellStyle name="Normal 13 18" xfId="25351"/>
    <cellStyle name="Normal 13 19" xfId="25352"/>
    <cellStyle name="Normal 13 2" xfId="25353"/>
    <cellStyle name="Normal 13 20" xfId="25354"/>
    <cellStyle name="Normal 13 21" xfId="25355"/>
    <cellStyle name="Normal 13 22" xfId="25356"/>
    <cellStyle name="Normal 13 23" xfId="25357"/>
    <cellStyle name="Normal 13 3" xfId="25358"/>
    <cellStyle name="Normal 13 4" xfId="25359"/>
    <cellStyle name="Normal 13 5" xfId="25360"/>
    <cellStyle name="Normal 13 6" xfId="25361"/>
    <cellStyle name="Normal 13 7" xfId="25362"/>
    <cellStyle name="Normal 13 8" xfId="25363"/>
    <cellStyle name="Normal 13 9" xfId="25364"/>
    <cellStyle name="Normal 14" xfId="460"/>
    <cellStyle name="Normal 14 2" xfId="461"/>
    <cellStyle name="Normal 14 3" xfId="25365"/>
    <cellStyle name="Normal 15" xfId="462"/>
    <cellStyle name="Normal 15 10" xfId="25366"/>
    <cellStyle name="Normal 15 11" xfId="25367"/>
    <cellStyle name="Normal 15 12" xfId="25368"/>
    <cellStyle name="Normal 15 13" xfId="25369"/>
    <cellStyle name="Normal 15 14" xfId="25370"/>
    <cellStyle name="Normal 15 15" xfId="25371"/>
    <cellStyle name="Normal 15 16" xfId="25372"/>
    <cellStyle name="Normal 15 17" xfId="25373"/>
    <cellStyle name="Normal 15 18" xfId="25374"/>
    <cellStyle name="Normal 15 19" xfId="25375"/>
    <cellStyle name="Normal 15 2" xfId="25376"/>
    <cellStyle name="Normal 15 20" xfId="25377"/>
    <cellStyle name="Normal 15 21" xfId="25378"/>
    <cellStyle name="Normal 15 22" xfId="25379"/>
    <cellStyle name="Normal 15 3" xfId="25380"/>
    <cellStyle name="Normal 15 4" xfId="25381"/>
    <cellStyle name="Normal 15 5" xfId="25382"/>
    <cellStyle name="Normal 15 6" xfId="25383"/>
    <cellStyle name="Normal 15 7" xfId="25384"/>
    <cellStyle name="Normal 15 8" xfId="25385"/>
    <cellStyle name="Normal 15 9" xfId="25386"/>
    <cellStyle name="Normal 16" xfId="463"/>
    <cellStyle name="Normal 16 10" xfId="25387"/>
    <cellStyle name="Normal 16 11" xfId="25388"/>
    <cellStyle name="Normal 16 12" xfId="25389"/>
    <cellStyle name="Normal 16 13" xfId="25390"/>
    <cellStyle name="Normal 16 14" xfId="25391"/>
    <cellStyle name="Normal 16 15" xfId="25392"/>
    <cellStyle name="Normal 16 16" xfId="25393"/>
    <cellStyle name="Normal 16 17" xfId="25394"/>
    <cellStyle name="Normal 16 18" xfId="25395"/>
    <cellStyle name="Normal 16 19" xfId="25396"/>
    <cellStyle name="Normal 16 2" xfId="25397"/>
    <cellStyle name="Normal 16 20" xfId="25398"/>
    <cellStyle name="Normal 16 21" xfId="25399"/>
    <cellStyle name="Normal 16 22" xfId="25400"/>
    <cellStyle name="Normal 16 3" xfId="25401"/>
    <cellStyle name="Normal 16 4" xfId="25402"/>
    <cellStyle name="Normal 16 5" xfId="25403"/>
    <cellStyle name="Normal 16 6" xfId="25404"/>
    <cellStyle name="Normal 16 7" xfId="25405"/>
    <cellStyle name="Normal 16 8" xfId="25406"/>
    <cellStyle name="Normal 16 9" xfId="25407"/>
    <cellStyle name="Normal 17" xfId="464"/>
    <cellStyle name="Normal 17 10" xfId="25408"/>
    <cellStyle name="Normal 17 11" xfId="25409"/>
    <cellStyle name="Normal 17 12" xfId="25410"/>
    <cellStyle name="Normal 17 13" xfId="25411"/>
    <cellStyle name="Normal 17 14" xfId="25412"/>
    <cellStyle name="Normal 17 15" xfId="25413"/>
    <cellStyle name="Normal 17 16" xfId="25414"/>
    <cellStyle name="Normal 17 17" xfId="25415"/>
    <cellStyle name="Normal 17 18" xfId="25416"/>
    <cellStyle name="Normal 17 19" xfId="25417"/>
    <cellStyle name="Normal 17 2" xfId="25418"/>
    <cellStyle name="Normal 17 20" xfId="25419"/>
    <cellStyle name="Normal 17 21" xfId="25420"/>
    <cellStyle name="Normal 17 22" xfId="25421"/>
    <cellStyle name="Normal 17 23" xfId="25422"/>
    <cellStyle name="Normal 17 3" xfId="25423"/>
    <cellStyle name="Normal 17 4" xfId="25424"/>
    <cellStyle name="Normal 17 5" xfId="25425"/>
    <cellStyle name="Normal 17 6" xfId="25426"/>
    <cellStyle name="Normal 17 7" xfId="25427"/>
    <cellStyle name="Normal 17 8" xfId="25428"/>
    <cellStyle name="Normal 17 9" xfId="25429"/>
    <cellStyle name="Normal 18" xfId="465"/>
    <cellStyle name="Normal 18 10" xfId="25430"/>
    <cellStyle name="Normal 18 11" xfId="25431"/>
    <cellStyle name="Normal 18 12" xfId="25432"/>
    <cellStyle name="Normal 18 13" xfId="25433"/>
    <cellStyle name="Normal 18 14" xfId="25434"/>
    <cellStyle name="Normal 18 15" xfId="25435"/>
    <cellStyle name="Normal 18 16" xfId="25436"/>
    <cellStyle name="Normal 18 17" xfId="25437"/>
    <cellStyle name="Normal 18 18" xfId="25438"/>
    <cellStyle name="Normal 18 19" xfId="25439"/>
    <cellStyle name="Normal 18 2" xfId="466"/>
    <cellStyle name="Normal 18 2 2" xfId="467"/>
    <cellStyle name="Normal 18 2 3" xfId="548"/>
    <cellStyle name="Normal 18 20" xfId="25440"/>
    <cellStyle name="Normal 18 21" xfId="25441"/>
    <cellStyle name="Normal 18 22" xfId="25442"/>
    <cellStyle name="Normal 18 23" xfId="25443"/>
    <cellStyle name="Normal 18 3" xfId="25444"/>
    <cellStyle name="Normal 18 4" xfId="25445"/>
    <cellStyle name="Normal 18 5" xfId="25446"/>
    <cellStyle name="Normal 18 6" xfId="25447"/>
    <cellStyle name="Normal 18 7" xfId="25448"/>
    <cellStyle name="Normal 18 8" xfId="25449"/>
    <cellStyle name="Normal 18 9" xfId="25450"/>
    <cellStyle name="Normal 19" xfId="468"/>
    <cellStyle name="Normal 19 10" xfId="25451"/>
    <cellStyle name="Normal 19 11" xfId="25452"/>
    <cellStyle name="Normal 19 12" xfId="25453"/>
    <cellStyle name="Normal 19 13" xfId="25454"/>
    <cellStyle name="Normal 19 14" xfId="25455"/>
    <cellStyle name="Normal 19 15" xfId="25456"/>
    <cellStyle name="Normal 19 16" xfId="25457"/>
    <cellStyle name="Normal 19 17" xfId="25458"/>
    <cellStyle name="Normal 19 18" xfId="25459"/>
    <cellStyle name="Normal 19 19" xfId="25460"/>
    <cellStyle name="Normal 19 2" xfId="25461"/>
    <cellStyle name="Normal 19 2 10" xfId="25462"/>
    <cellStyle name="Normal 19 2 11" xfId="25463"/>
    <cellStyle name="Normal 19 2 12" xfId="25464"/>
    <cellStyle name="Normal 19 2 13" xfId="25465"/>
    <cellStyle name="Normal 19 2 14" xfId="25466"/>
    <cellStyle name="Normal 19 2 15" xfId="25467"/>
    <cellStyle name="Normal 19 2 16" xfId="25468"/>
    <cellStyle name="Normal 19 2 17" xfId="25469"/>
    <cellStyle name="Normal 19 2 18" xfId="25470"/>
    <cellStyle name="Normal 19 2 19" xfId="25471"/>
    <cellStyle name="Normal 19 2 2" xfId="25472"/>
    <cellStyle name="Normal 19 2 20" xfId="25473"/>
    <cellStyle name="Normal 19 2 21" xfId="25474"/>
    <cellStyle name="Normal 19 2 22" xfId="25475"/>
    <cellStyle name="Normal 19 2 3" xfId="25476"/>
    <cellStyle name="Normal 19 2 4" xfId="25477"/>
    <cellStyle name="Normal 19 2 5" xfId="25478"/>
    <cellStyle name="Normal 19 2 6" xfId="25479"/>
    <cellStyle name="Normal 19 2 7" xfId="25480"/>
    <cellStyle name="Normal 19 2 8" xfId="25481"/>
    <cellStyle name="Normal 19 2 9" xfId="25482"/>
    <cellStyle name="Normal 19 20" xfId="25483"/>
    <cellStyle name="Normal 19 21" xfId="25484"/>
    <cellStyle name="Normal 19 22" xfId="25485"/>
    <cellStyle name="Normal 19 23" xfId="25486"/>
    <cellStyle name="Normal 19 24" xfId="25487"/>
    <cellStyle name="Normal 19 25" xfId="25488"/>
    <cellStyle name="Normal 19 26" xfId="25489"/>
    <cellStyle name="Normal 19 27" xfId="25490"/>
    <cellStyle name="Normal 19 28" xfId="25491"/>
    <cellStyle name="Normal 19 3" xfId="25492"/>
    <cellStyle name="Normal 19 3 10" xfId="25493"/>
    <cellStyle name="Normal 19 3 11" xfId="25494"/>
    <cellStyle name="Normal 19 3 12" xfId="25495"/>
    <cellStyle name="Normal 19 3 13" xfId="25496"/>
    <cellStyle name="Normal 19 3 14" xfId="25497"/>
    <cellStyle name="Normal 19 3 15" xfId="25498"/>
    <cellStyle name="Normal 19 3 16" xfId="25499"/>
    <cellStyle name="Normal 19 3 17" xfId="25500"/>
    <cellStyle name="Normal 19 3 18" xfId="25501"/>
    <cellStyle name="Normal 19 3 19" xfId="25502"/>
    <cellStyle name="Normal 19 3 2" xfId="25503"/>
    <cellStyle name="Normal 19 3 20" xfId="25504"/>
    <cellStyle name="Normal 19 3 21" xfId="25505"/>
    <cellStyle name="Normal 19 3 22" xfId="25506"/>
    <cellStyle name="Normal 19 3 3" xfId="25507"/>
    <cellStyle name="Normal 19 3 4" xfId="25508"/>
    <cellStyle name="Normal 19 3 5" xfId="25509"/>
    <cellStyle name="Normal 19 3 6" xfId="25510"/>
    <cellStyle name="Normal 19 3 7" xfId="25511"/>
    <cellStyle name="Normal 19 3 8" xfId="25512"/>
    <cellStyle name="Normal 19 3 9" xfId="25513"/>
    <cellStyle name="Normal 19 4" xfId="25514"/>
    <cellStyle name="Normal 19 4 10" xfId="25515"/>
    <cellStyle name="Normal 19 4 11" xfId="25516"/>
    <cellStyle name="Normal 19 4 12" xfId="25517"/>
    <cellStyle name="Normal 19 4 13" xfId="25518"/>
    <cellStyle name="Normal 19 4 14" xfId="25519"/>
    <cellStyle name="Normal 19 4 15" xfId="25520"/>
    <cellStyle name="Normal 19 4 16" xfId="25521"/>
    <cellStyle name="Normal 19 4 17" xfId="25522"/>
    <cellStyle name="Normal 19 4 18" xfId="25523"/>
    <cellStyle name="Normal 19 4 19" xfId="25524"/>
    <cellStyle name="Normal 19 4 2" xfId="25525"/>
    <cellStyle name="Normal 19 4 20" xfId="25526"/>
    <cellStyle name="Normal 19 4 21" xfId="25527"/>
    <cellStyle name="Normal 19 4 22" xfId="25528"/>
    <cellStyle name="Normal 19 4 3" xfId="25529"/>
    <cellStyle name="Normal 19 4 4" xfId="25530"/>
    <cellStyle name="Normal 19 4 5" xfId="25531"/>
    <cellStyle name="Normal 19 4 6" xfId="25532"/>
    <cellStyle name="Normal 19 4 7" xfId="25533"/>
    <cellStyle name="Normal 19 4 8" xfId="25534"/>
    <cellStyle name="Normal 19 4 9" xfId="25535"/>
    <cellStyle name="Normal 19 5" xfId="25536"/>
    <cellStyle name="Normal 19 5 10" xfId="25537"/>
    <cellStyle name="Normal 19 5 11" xfId="25538"/>
    <cellStyle name="Normal 19 5 12" xfId="25539"/>
    <cellStyle name="Normal 19 5 13" xfId="25540"/>
    <cellStyle name="Normal 19 5 14" xfId="25541"/>
    <cellStyle name="Normal 19 5 15" xfId="25542"/>
    <cellStyle name="Normal 19 5 16" xfId="25543"/>
    <cellStyle name="Normal 19 5 17" xfId="25544"/>
    <cellStyle name="Normal 19 5 18" xfId="25545"/>
    <cellStyle name="Normal 19 5 19" xfId="25546"/>
    <cellStyle name="Normal 19 5 2" xfId="25547"/>
    <cellStyle name="Normal 19 5 20" xfId="25548"/>
    <cellStyle name="Normal 19 5 21" xfId="25549"/>
    <cellStyle name="Normal 19 5 22" xfId="25550"/>
    <cellStyle name="Normal 19 5 3" xfId="25551"/>
    <cellStyle name="Normal 19 5 4" xfId="25552"/>
    <cellStyle name="Normal 19 5 5" xfId="25553"/>
    <cellStyle name="Normal 19 5 6" xfId="25554"/>
    <cellStyle name="Normal 19 5 7" xfId="25555"/>
    <cellStyle name="Normal 19 5 8" xfId="25556"/>
    <cellStyle name="Normal 19 5 9" xfId="25557"/>
    <cellStyle name="Normal 19 6" xfId="25558"/>
    <cellStyle name="Normal 19 6 10" xfId="25559"/>
    <cellStyle name="Normal 19 6 11" xfId="25560"/>
    <cellStyle name="Normal 19 6 12" xfId="25561"/>
    <cellStyle name="Normal 19 6 13" xfId="25562"/>
    <cellStyle name="Normal 19 6 14" xfId="25563"/>
    <cellStyle name="Normal 19 6 15" xfId="25564"/>
    <cellStyle name="Normal 19 6 16" xfId="25565"/>
    <cellStyle name="Normal 19 6 17" xfId="25566"/>
    <cellStyle name="Normal 19 6 18" xfId="25567"/>
    <cellStyle name="Normal 19 6 19" xfId="25568"/>
    <cellStyle name="Normal 19 6 2" xfId="25569"/>
    <cellStyle name="Normal 19 6 20" xfId="25570"/>
    <cellStyle name="Normal 19 6 21" xfId="25571"/>
    <cellStyle name="Normal 19 6 22" xfId="25572"/>
    <cellStyle name="Normal 19 6 3" xfId="25573"/>
    <cellStyle name="Normal 19 6 4" xfId="25574"/>
    <cellStyle name="Normal 19 6 5" xfId="25575"/>
    <cellStyle name="Normal 19 6 6" xfId="25576"/>
    <cellStyle name="Normal 19 6 7" xfId="25577"/>
    <cellStyle name="Normal 19 6 8" xfId="25578"/>
    <cellStyle name="Normal 19 6 9" xfId="25579"/>
    <cellStyle name="Normal 19 7" xfId="25580"/>
    <cellStyle name="Normal 19 8" xfId="25581"/>
    <cellStyle name="Normal 19 9" xfId="25582"/>
    <cellStyle name="Normal 2" xfId="135"/>
    <cellStyle name="Normal 2 10" xfId="25583"/>
    <cellStyle name="Normal 2 11" xfId="25584"/>
    <cellStyle name="Normal 2 11 10" xfId="25585"/>
    <cellStyle name="Normal 2 11 11" xfId="25586"/>
    <cellStyle name="Normal 2 11 12" xfId="25587"/>
    <cellStyle name="Normal 2 11 13" xfId="25588"/>
    <cellStyle name="Normal 2 11 14" xfId="25589"/>
    <cellStyle name="Normal 2 11 15" xfId="25590"/>
    <cellStyle name="Normal 2 11 16" xfId="25591"/>
    <cellStyle name="Normal 2 11 17" xfId="25592"/>
    <cellStyle name="Normal 2 11 18" xfId="25593"/>
    <cellStyle name="Normal 2 11 19" xfId="25594"/>
    <cellStyle name="Normal 2 11 2" xfId="25595"/>
    <cellStyle name="Normal 2 11 20" xfId="25596"/>
    <cellStyle name="Normal 2 11 21" xfId="25597"/>
    <cellStyle name="Normal 2 11 22" xfId="25598"/>
    <cellStyle name="Normal 2 11 23" xfId="25599"/>
    <cellStyle name="Normal 2 11 24" xfId="25600"/>
    <cellStyle name="Normal 2 11 25" xfId="25601"/>
    <cellStyle name="Normal 2 11 26" xfId="25602"/>
    <cellStyle name="Normal 2 11 27" xfId="25603"/>
    <cellStyle name="Normal 2 11 28" xfId="25604"/>
    <cellStyle name="Normal 2 11 3" xfId="25605"/>
    <cellStyle name="Normal 2 11 4" xfId="25606"/>
    <cellStyle name="Normal 2 11 5" xfId="25607"/>
    <cellStyle name="Normal 2 11 6" xfId="25608"/>
    <cellStyle name="Normal 2 11 7" xfId="25609"/>
    <cellStyle name="Normal 2 11 8" xfId="25610"/>
    <cellStyle name="Normal 2 11 9" xfId="25611"/>
    <cellStyle name="Normal 2 12" xfId="25612"/>
    <cellStyle name="Normal 2 12 10" xfId="25613"/>
    <cellStyle name="Normal 2 12 11" xfId="25614"/>
    <cellStyle name="Normal 2 12 12" xfId="25615"/>
    <cellStyle name="Normal 2 12 13" xfId="25616"/>
    <cellStyle name="Normal 2 12 14" xfId="25617"/>
    <cellStyle name="Normal 2 12 15" xfId="25618"/>
    <cellStyle name="Normal 2 12 16" xfId="25619"/>
    <cellStyle name="Normal 2 12 17" xfId="25620"/>
    <cellStyle name="Normal 2 12 18" xfId="25621"/>
    <cellStyle name="Normal 2 12 19" xfId="25622"/>
    <cellStyle name="Normal 2 12 2" xfId="25623"/>
    <cellStyle name="Normal 2 12 20" xfId="25624"/>
    <cellStyle name="Normal 2 12 21" xfId="25625"/>
    <cellStyle name="Normal 2 12 22" xfId="25626"/>
    <cellStyle name="Normal 2 12 23" xfId="25627"/>
    <cellStyle name="Normal 2 12 24" xfId="25628"/>
    <cellStyle name="Normal 2 12 25" xfId="25629"/>
    <cellStyle name="Normal 2 12 26" xfId="25630"/>
    <cellStyle name="Normal 2 12 27" xfId="25631"/>
    <cellStyle name="Normal 2 12 28" xfId="25632"/>
    <cellStyle name="Normal 2 12 3" xfId="25633"/>
    <cellStyle name="Normal 2 12 4" xfId="25634"/>
    <cellStyle name="Normal 2 12 5" xfId="25635"/>
    <cellStyle name="Normal 2 12 6" xfId="25636"/>
    <cellStyle name="Normal 2 12 7" xfId="25637"/>
    <cellStyle name="Normal 2 12 8" xfId="25638"/>
    <cellStyle name="Normal 2 12 9" xfId="25639"/>
    <cellStyle name="Normal 2 13" xfId="25640"/>
    <cellStyle name="Normal 2 13 10" xfId="25641"/>
    <cellStyle name="Normal 2 13 11" xfId="25642"/>
    <cellStyle name="Normal 2 13 12" xfId="25643"/>
    <cellStyle name="Normal 2 13 13" xfId="25644"/>
    <cellStyle name="Normal 2 13 14" xfId="25645"/>
    <cellStyle name="Normal 2 13 15" xfId="25646"/>
    <cellStyle name="Normal 2 13 16" xfId="25647"/>
    <cellStyle name="Normal 2 13 17" xfId="25648"/>
    <cellStyle name="Normal 2 13 18" xfId="25649"/>
    <cellStyle name="Normal 2 13 19" xfId="25650"/>
    <cellStyle name="Normal 2 13 2" xfId="25651"/>
    <cellStyle name="Normal 2 13 20" xfId="25652"/>
    <cellStyle name="Normal 2 13 21" xfId="25653"/>
    <cellStyle name="Normal 2 13 22" xfId="25654"/>
    <cellStyle name="Normal 2 13 23" xfId="25655"/>
    <cellStyle name="Normal 2 13 24" xfId="25656"/>
    <cellStyle name="Normal 2 13 25" xfId="25657"/>
    <cellStyle name="Normal 2 13 26" xfId="25658"/>
    <cellStyle name="Normal 2 13 27" xfId="25659"/>
    <cellStyle name="Normal 2 13 28" xfId="25660"/>
    <cellStyle name="Normal 2 13 3" xfId="25661"/>
    <cellStyle name="Normal 2 13 4" xfId="25662"/>
    <cellStyle name="Normal 2 13 5" xfId="25663"/>
    <cellStyle name="Normal 2 13 6" xfId="25664"/>
    <cellStyle name="Normal 2 13 7" xfId="25665"/>
    <cellStyle name="Normal 2 13 8" xfId="25666"/>
    <cellStyle name="Normal 2 13 9" xfId="25667"/>
    <cellStyle name="Normal 2 14" xfId="25668"/>
    <cellStyle name="Normal 2 14 10" xfId="25669"/>
    <cellStyle name="Normal 2 14 11" xfId="25670"/>
    <cellStyle name="Normal 2 14 12" xfId="25671"/>
    <cellStyle name="Normal 2 14 13" xfId="25672"/>
    <cellStyle name="Normal 2 14 14" xfId="25673"/>
    <cellStyle name="Normal 2 14 15" xfId="25674"/>
    <cellStyle name="Normal 2 14 16" xfId="25675"/>
    <cellStyle name="Normal 2 14 17" xfId="25676"/>
    <cellStyle name="Normal 2 14 18" xfId="25677"/>
    <cellStyle name="Normal 2 14 19" xfId="25678"/>
    <cellStyle name="Normal 2 14 2" xfId="25679"/>
    <cellStyle name="Normal 2 14 20" xfId="25680"/>
    <cellStyle name="Normal 2 14 21" xfId="25681"/>
    <cellStyle name="Normal 2 14 22" xfId="25682"/>
    <cellStyle name="Normal 2 14 23" xfId="25683"/>
    <cellStyle name="Normal 2 14 24" xfId="25684"/>
    <cellStyle name="Normal 2 14 25" xfId="25685"/>
    <cellStyle name="Normal 2 14 26" xfId="25686"/>
    <cellStyle name="Normal 2 14 27" xfId="25687"/>
    <cellStyle name="Normal 2 14 28" xfId="25688"/>
    <cellStyle name="Normal 2 14 3" xfId="25689"/>
    <cellStyle name="Normal 2 14 4" xfId="25690"/>
    <cellStyle name="Normal 2 14 5" xfId="25691"/>
    <cellStyle name="Normal 2 14 6" xfId="25692"/>
    <cellStyle name="Normal 2 14 7" xfId="25693"/>
    <cellStyle name="Normal 2 14 8" xfId="25694"/>
    <cellStyle name="Normal 2 14 9" xfId="25695"/>
    <cellStyle name="Normal 2 15" xfId="25696"/>
    <cellStyle name="Normal 2 16" xfId="25697"/>
    <cellStyle name="Normal 2 17" xfId="25698"/>
    <cellStyle name="Normal 2 18" xfId="25699"/>
    <cellStyle name="Normal 2 19" xfId="25700"/>
    <cellStyle name="Normal 2 2" xfId="2"/>
    <cellStyle name="Normal 2 2 10" xfId="25701"/>
    <cellStyle name="Normal 2 2 100" xfId="25702"/>
    <cellStyle name="Normal 2 2 101" xfId="25703"/>
    <cellStyle name="Normal 2 2 102" xfId="25704"/>
    <cellStyle name="Normal 2 2 103" xfId="25705"/>
    <cellStyle name="Normal 2 2 104" xfId="25706"/>
    <cellStyle name="Normal 2 2 105" xfId="25707"/>
    <cellStyle name="Normal 2 2 106" xfId="25708"/>
    <cellStyle name="Normal 2 2 107" xfId="25709"/>
    <cellStyle name="Normal 2 2 108" xfId="25710"/>
    <cellStyle name="Normal 2 2 109" xfId="25711"/>
    <cellStyle name="Normal 2 2 11" xfId="25712"/>
    <cellStyle name="Normal 2 2 110" xfId="25713"/>
    <cellStyle name="Normal 2 2 111" xfId="25714"/>
    <cellStyle name="Normal 2 2 112" xfId="25715"/>
    <cellStyle name="Normal 2 2 12" xfId="25716"/>
    <cellStyle name="Normal 2 2 12 10" xfId="25717"/>
    <cellStyle name="Normal 2 2 12 11" xfId="25718"/>
    <cellStyle name="Normal 2 2 12 2" xfId="25719"/>
    <cellStyle name="Normal 2 2 12 2 10" xfId="25720"/>
    <cellStyle name="Normal 2 2 12 2 10 10" xfId="25721"/>
    <cellStyle name="Normal 2 2 12 2 10 11" xfId="25722"/>
    <cellStyle name="Normal 2 2 12 2 10 12" xfId="25723"/>
    <cellStyle name="Normal 2 2 12 2 10 13" xfId="25724"/>
    <cellStyle name="Normal 2 2 12 2 10 14" xfId="25725"/>
    <cellStyle name="Normal 2 2 12 2 10 15" xfId="25726"/>
    <cellStyle name="Normal 2 2 12 2 10 16" xfId="25727"/>
    <cellStyle name="Normal 2 2 12 2 10 17" xfId="25728"/>
    <cellStyle name="Normal 2 2 12 2 10 18" xfId="25729"/>
    <cellStyle name="Normal 2 2 12 2 10 19" xfId="25730"/>
    <cellStyle name="Normal 2 2 12 2 10 2" xfId="25731"/>
    <cellStyle name="Normal 2 2 12 2 10 20" xfId="25732"/>
    <cellStyle name="Normal 2 2 12 2 10 21" xfId="25733"/>
    <cellStyle name="Normal 2 2 12 2 10 22" xfId="25734"/>
    <cellStyle name="Normal 2 2 12 2 10 3" xfId="25735"/>
    <cellStyle name="Normal 2 2 12 2 10 4" xfId="25736"/>
    <cellStyle name="Normal 2 2 12 2 10 5" xfId="25737"/>
    <cellStyle name="Normal 2 2 12 2 10 6" xfId="25738"/>
    <cellStyle name="Normal 2 2 12 2 10 7" xfId="25739"/>
    <cellStyle name="Normal 2 2 12 2 10 8" xfId="25740"/>
    <cellStyle name="Normal 2 2 12 2 10 9" xfId="25741"/>
    <cellStyle name="Normal 2 2 12 2 11" xfId="25742"/>
    <cellStyle name="Normal 2 2 12 2 11 10" xfId="25743"/>
    <cellStyle name="Normal 2 2 12 2 11 11" xfId="25744"/>
    <cellStyle name="Normal 2 2 12 2 11 12" xfId="25745"/>
    <cellStyle name="Normal 2 2 12 2 11 13" xfId="25746"/>
    <cellStyle name="Normal 2 2 12 2 11 14" xfId="25747"/>
    <cellStyle name="Normal 2 2 12 2 11 15" xfId="25748"/>
    <cellStyle name="Normal 2 2 12 2 11 16" xfId="25749"/>
    <cellStyle name="Normal 2 2 12 2 11 17" xfId="25750"/>
    <cellStyle name="Normal 2 2 12 2 11 18" xfId="25751"/>
    <cellStyle name="Normal 2 2 12 2 11 19" xfId="25752"/>
    <cellStyle name="Normal 2 2 12 2 11 2" xfId="25753"/>
    <cellStyle name="Normal 2 2 12 2 11 20" xfId="25754"/>
    <cellStyle name="Normal 2 2 12 2 11 21" xfId="25755"/>
    <cellStyle name="Normal 2 2 12 2 11 22" xfId="25756"/>
    <cellStyle name="Normal 2 2 12 2 11 3" xfId="25757"/>
    <cellStyle name="Normal 2 2 12 2 11 4" xfId="25758"/>
    <cellStyle name="Normal 2 2 12 2 11 5" xfId="25759"/>
    <cellStyle name="Normal 2 2 12 2 11 6" xfId="25760"/>
    <cellStyle name="Normal 2 2 12 2 11 7" xfId="25761"/>
    <cellStyle name="Normal 2 2 12 2 11 8" xfId="25762"/>
    <cellStyle name="Normal 2 2 12 2 11 9" xfId="25763"/>
    <cellStyle name="Normal 2 2 12 2 12" xfId="25764"/>
    <cellStyle name="Normal 2 2 12 2 13" xfId="25765"/>
    <cellStyle name="Normal 2 2 12 2 14" xfId="25766"/>
    <cellStyle name="Normal 2 2 12 2 15" xfId="25767"/>
    <cellStyle name="Normal 2 2 12 2 16" xfId="25768"/>
    <cellStyle name="Normal 2 2 12 2 17" xfId="25769"/>
    <cellStyle name="Normal 2 2 12 2 18" xfId="25770"/>
    <cellStyle name="Normal 2 2 12 2 19" xfId="25771"/>
    <cellStyle name="Normal 2 2 12 2 2" xfId="25772"/>
    <cellStyle name="Normal 2 2 12 2 2 2" xfId="25773"/>
    <cellStyle name="Normal 2 2 12 2 2 2 10" xfId="25774"/>
    <cellStyle name="Normal 2 2 12 2 2 2 11" xfId="25775"/>
    <cellStyle name="Normal 2 2 12 2 2 2 12" xfId="25776"/>
    <cellStyle name="Normal 2 2 12 2 2 2 13" xfId="25777"/>
    <cellStyle name="Normal 2 2 12 2 2 2 14" xfId="25778"/>
    <cellStyle name="Normal 2 2 12 2 2 2 15" xfId="25779"/>
    <cellStyle name="Normal 2 2 12 2 2 2 16" xfId="25780"/>
    <cellStyle name="Normal 2 2 12 2 2 2 17" xfId="25781"/>
    <cellStyle name="Normal 2 2 12 2 2 2 18" xfId="25782"/>
    <cellStyle name="Normal 2 2 12 2 2 2 19" xfId="25783"/>
    <cellStyle name="Normal 2 2 12 2 2 2 2" xfId="25784"/>
    <cellStyle name="Normal 2 2 12 2 2 2 20" xfId="25785"/>
    <cellStyle name="Normal 2 2 12 2 2 2 21" xfId="25786"/>
    <cellStyle name="Normal 2 2 12 2 2 2 22" xfId="25787"/>
    <cellStyle name="Normal 2 2 12 2 2 2 3" xfId="25788"/>
    <cellStyle name="Normal 2 2 12 2 2 2 4" xfId="25789"/>
    <cellStyle name="Normal 2 2 12 2 2 2 5" xfId="25790"/>
    <cellStyle name="Normal 2 2 12 2 2 2 6" xfId="25791"/>
    <cellStyle name="Normal 2 2 12 2 2 2 7" xfId="25792"/>
    <cellStyle name="Normal 2 2 12 2 2 2 8" xfId="25793"/>
    <cellStyle name="Normal 2 2 12 2 2 2 9" xfId="25794"/>
    <cellStyle name="Normal 2 2 12 2 20" xfId="25795"/>
    <cellStyle name="Normal 2 2 12 2 21" xfId="25796"/>
    <cellStyle name="Normal 2 2 12 2 22" xfId="25797"/>
    <cellStyle name="Normal 2 2 12 2 23" xfId="25798"/>
    <cellStyle name="Normal 2 2 12 2 24" xfId="25799"/>
    <cellStyle name="Normal 2 2 12 2 25" xfId="25800"/>
    <cellStyle name="Normal 2 2 12 2 26" xfId="25801"/>
    <cellStyle name="Normal 2 2 12 2 27" xfId="25802"/>
    <cellStyle name="Normal 2 2 12 2 28" xfId="25803"/>
    <cellStyle name="Normal 2 2 12 2 29" xfId="25804"/>
    <cellStyle name="Normal 2 2 12 2 3" xfId="25805"/>
    <cellStyle name="Normal 2 2 12 2 3 10" xfId="25806"/>
    <cellStyle name="Normal 2 2 12 2 3 11" xfId="25807"/>
    <cellStyle name="Normal 2 2 12 2 3 12" xfId="25808"/>
    <cellStyle name="Normal 2 2 12 2 3 13" xfId="25809"/>
    <cellStyle name="Normal 2 2 12 2 3 14" xfId="25810"/>
    <cellStyle name="Normal 2 2 12 2 3 15" xfId="25811"/>
    <cellStyle name="Normal 2 2 12 2 3 16" xfId="25812"/>
    <cellStyle name="Normal 2 2 12 2 3 17" xfId="25813"/>
    <cellStyle name="Normal 2 2 12 2 3 18" xfId="25814"/>
    <cellStyle name="Normal 2 2 12 2 3 19" xfId="25815"/>
    <cellStyle name="Normal 2 2 12 2 3 2" xfId="25816"/>
    <cellStyle name="Normal 2 2 12 2 3 20" xfId="25817"/>
    <cellStyle name="Normal 2 2 12 2 3 21" xfId="25818"/>
    <cellStyle name="Normal 2 2 12 2 3 22" xfId="25819"/>
    <cellStyle name="Normal 2 2 12 2 3 3" xfId="25820"/>
    <cellStyle name="Normal 2 2 12 2 3 4" xfId="25821"/>
    <cellStyle name="Normal 2 2 12 2 3 5" xfId="25822"/>
    <cellStyle name="Normal 2 2 12 2 3 6" xfId="25823"/>
    <cellStyle name="Normal 2 2 12 2 3 7" xfId="25824"/>
    <cellStyle name="Normal 2 2 12 2 3 8" xfId="25825"/>
    <cellStyle name="Normal 2 2 12 2 3 9" xfId="25826"/>
    <cellStyle name="Normal 2 2 12 2 30" xfId="25827"/>
    <cellStyle name="Normal 2 2 12 2 31" xfId="25828"/>
    <cellStyle name="Normal 2 2 12 2 32" xfId="25829"/>
    <cellStyle name="Normal 2 2 12 2 4" xfId="25830"/>
    <cellStyle name="Normal 2 2 12 2 4 10" xfId="25831"/>
    <cellStyle name="Normal 2 2 12 2 4 11" xfId="25832"/>
    <cellStyle name="Normal 2 2 12 2 4 12" xfId="25833"/>
    <cellStyle name="Normal 2 2 12 2 4 13" xfId="25834"/>
    <cellStyle name="Normal 2 2 12 2 4 14" xfId="25835"/>
    <cellStyle name="Normal 2 2 12 2 4 15" xfId="25836"/>
    <cellStyle name="Normal 2 2 12 2 4 16" xfId="25837"/>
    <cellStyle name="Normal 2 2 12 2 4 17" xfId="25838"/>
    <cellStyle name="Normal 2 2 12 2 4 18" xfId="25839"/>
    <cellStyle name="Normal 2 2 12 2 4 19" xfId="25840"/>
    <cellStyle name="Normal 2 2 12 2 4 2" xfId="25841"/>
    <cellStyle name="Normal 2 2 12 2 4 20" xfId="25842"/>
    <cellStyle name="Normal 2 2 12 2 4 21" xfId="25843"/>
    <cellStyle name="Normal 2 2 12 2 4 22" xfId="25844"/>
    <cellStyle name="Normal 2 2 12 2 4 3" xfId="25845"/>
    <cellStyle name="Normal 2 2 12 2 4 4" xfId="25846"/>
    <cellStyle name="Normal 2 2 12 2 4 5" xfId="25847"/>
    <cellStyle name="Normal 2 2 12 2 4 6" xfId="25848"/>
    <cellStyle name="Normal 2 2 12 2 4 7" xfId="25849"/>
    <cellStyle name="Normal 2 2 12 2 4 8" xfId="25850"/>
    <cellStyle name="Normal 2 2 12 2 4 9" xfId="25851"/>
    <cellStyle name="Normal 2 2 12 2 5" xfId="25852"/>
    <cellStyle name="Normal 2 2 12 2 5 10" xfId="25853"/>
    <cellStyle name="Normal 2 2 12 2 5 11" xfId="25854"/>
    <cellStyle name="Normal 2 2 12 2 5 12" xfId="25855"/>
    <cellStyle name="Normal 2 2 12 2 5 13" xfId="25856"/>
    <cellStyle name="Normal 2 2 12 2 5 14" xfId="25857"/>
    <cellStyle name="Normal 2 2 12 2 5 15" xfId="25858"/>
    <cellStyle name="Normal 2 2 12 2 5 16" xfId="25859"/>
    <cellStyle name="Normal 2 2 12 2 5 17" xfId="25860"/>
    <cellStyle name="Normal 2 2 12 2 5 18" xfId="25861"/>
    <cellStyle name="Normal 2 2 12 2 5 19" xfId="25862"/>
    <cellStyle name="Normal 2 2 12 2 5 2" xfId="25863"/>
    <cellStyle name="Normal 2 2 12 2 5 20" xfId="25864"/>
    <cellStyle name="Normal 2 2 12 2 5 21" xfId="25865"/>
    <cellStyle name="Normal 2 2 12 2 5 22" xfId="25866"/>
    <cellStyle name="Normal 2 2 12 2 5 3" xfId="25867"/>
    <cellStyle name="Normal 2 2 12 2 5 4" xfId="25868"/>
    <cellStyle name="Normal 2 2 12 2 5 5" xfId="25869"/>
    <cellStyle name="Normal 2 2 12 2 5 6" xfId="25870"/>
    <cellStyle name="Normal 2 2 12 2 5 7" xfId="25871"/>
    <cellStyle name="Normal 2 2 12 2 5 8" xfId="25872"/>
    <cellStyle name="Normal 2 2 12 2 5 9" xfId="25873"/>
    <cellStyle name="Normal 2 2 12 2 6" xfId="25874"/>
    <cellStyle name="Normal 2 2 12 2 6 10" xfId="25875"/>
    <cellStyle name="Normal 2 2 12 2 6 11" xfId="25876"/>
    <cellStyle name="Normal 2 2 12 2 6 12" xfId="25877"/>
    <cellStyle name="Normal 2 2 12 2 6 13" xfId="25878"/>
    <cellStyle name="Normal 2 2 12 2 6 14" xfId="25879"/>
    <cellStyle name="Normal 2 2 12 2 6 15" xfId="25880"/>
    <cellStyle name="Normal 2 2 12 2 6 16" xfId="25881"/>
    <cellStyle name="Normal 2 2 12 2 6 17" xfId="25882"/>
    <cellStyle name="Normal 2 2 12 2 6 18" xfId="25883"/>
    <cellStyle name="Normal 2 2 12 2 6 19" xfId="25884"/>
    <cellStyle name="Normal 2 2 12 2 6 2" xfId="25885"/>
    <cellStyle name="Normal 2 2 12 2 6 20" xfId="25886"/>
    <cellStyle name="Normal 2 2 12 2 6 21" xfId="25887"/>
    <cellStyle name="Normal 2 2 12 2 6 22" xfId="25888"/>
    <cellStyle name="Normal 2 2 12 2 6 3" xfId="25889"/>
    <cellStyle name="Normal 2 2 12 2 6 4" xfId="25890"/>
    <cellStyle name="Normal 2 2 12 2 6 5" xfId="25891"/>
    <cellStyle name="Normal 2 2 12 2 6 6" xfId="25892"/>
    <cellStyle name="Normal 2 2 12 2 6 7" xfId="25893"/>
    <cellStyle name="Normal 2 2 12 2 6 8" xfId="25894"/>
    <cellStyle name="Normal 2 2 12 2 6 9" xfId="25895"/>
    <cellStyle name="Normal 2 2 12 2 7" xfId="25896"/>
    <cellStyle name="Normal 2 2 12 2 7 10" xfId="25897"/>
    <cellStyle name="Normal 2 2 12 2 7 11" xfId="25898"/>
    <cellStyle name="Normal 2 2 12 2 7 12" xfId="25899"/>
    <cellStyle name="Normal 2 2 12 2 7 13" xfId="25900"/>
    <cellStyle name="Normal 2 2 12 2 7 14" xfId="25901"/>
    <cellStyle name="Normal 2 2 12 2 7 15" xfId="25902"/>
    <cellStyle name="Normal 2 2 12 2 7 16" xfId="25903"/>
    <cellStyle name="Normal 2 2 12 2 7 17" xfId="25904"/>
    <cellStyle name="Normal 2 2 12 2 7 18" xfId="25905"/>
    <cellStyle name="Normal 2 2 12 2 7 19" xfId="25906"/>
    <cellStyle name="Normal 2 2 12 2 7 2" xfId="25907"/>
    <cellStyle name="Normal 2 2 12 2 7 20" xfId="25908"/>
    <cellStyle name="Normal 2 2 12 2 7 21" xfId="25909"/>
    <cellStyle name="Normal 2 2 12 2 7 22" xfId="25910"/>
    <cellStyle name="Normal 2 2 12 2 7 3" xfId="25911"/>
    <cellStyle name="Normal 2 2 12 2 7 4" xfId="25912"/>
    <cellStyle name="Normal 2 2 12 2 7 5" xfId="25913"/>
    <cellStyle name="Normal 2 2 12 2 7 6" xfId="25914"/>
    <cellStyle name="Normal 2 2 12 2 7 7" xfId="25915"/>
    <cellStyle name="Normal 2 2 12 2 7 8" xfId="25916"/>
    <cellStyle name="Normal 2 2 12 2 7 9" xfId="25917"/>
    <cellStyle name="Normal 2 2 12 2 8" xfId="25918"/>
    <cellStyle name="Normal 2 2 12 2 8 10" xfId="25919"/>
    <cellStyle name="Normal 2 2 12 2 8 11" xfId="25920"/>
    <cellStyle name="Normal 2 2 12 2 8 12" xfId="25921"/>
    <cellStyle name="Normal 2 2 12 2 8 13" xfId="25922"/>
    <cellStyle name="Normal 2 2 12 2 8 14" xfId="25923"/>
    <cellStyle name="Normal 2 2 12 2 8 15" xfId="25924"/>
    <cellStyle name="Normal 2 2 12 2 8 16" xfId="25925"/>
    <cellStyle name="Normal 2 2 12 2 8 17" xfId="25926"/>
    <cellStyle name="Normal 2 2 12 2 8 18" xfId="25927"/>
    <cellStyle name="Normal 2 2 12 2 8 19" xfId="25928"/>
    <cellStyle name="Normal 2 2 12 2 8 2" xfId="25929"/>
    <cellStyle name="Normal 2 2 12 2 8 20" xfId="25930"/>
    <cellStyle name="Normal 2 2 12 2 8 21" xfId="25931"/>
    <cellStyle name="Normal 2 2 12 2 8 22" xfId="25932"/>
    <cellStyle name="Normal 2 2 12 2 8 3" xfId="25933"/>
    <cellStyle name="Normal 2 2 12 2 8 4" xfId="25934"/>
    <cellStyle name="Normal 2 2 12 2 8 5" xfId="25935"/>
    <cellStyle name="Normal 2 2 12 2 8 6" xfId="25936"/>
    <cellStyle name="Normal 2 2 12 2 8 7" xfId="25937"/>
    <cellStyle name="Normal 2 2 12 2 8 8" xfId="25938"/>
    <cellStyle name="Normal 2 2 12 2 8 9" xfId="25939"/>
    <cellStyle name="Normal 2 2 12 2 9" xfId="25940"/>
    <cellStyle name="Normal 2 2 12 2 9 10" xfId="25941"/>
    <cellStyle name="Normal 2 2 12 2 9 11" xfId="25942"/>
    <cellStyle name="Normal 2 2 12 2 9 12" xfId="25943"/>
    <cellStyle name="Normal 2 2 12 2 9 13" xfId="25944"/>
    <cellStyle name="Normal 2 2 12 2 9 14" xfId="25945"/>
    <cellStyle name="Normal 2 2 12 2 9 15" xfId="25946"/>
    <cellStyle name="Normal 2 2 12 2 9 16" xfId="25947"/>
    <cellStyle name="Normal 2 2 12 2 9 17" xfId="25948"/>
    <cellStyle name="Normal 2 2 12 2 9 18" xfId="25949"/>
    <cellStyle name="Normal 2 2 12 2 9 19" xfId="25950"/>
    <cellStyle name="Normal 2 2 12 2 9 2" xfId="25951"/>
    <cellStyle name="Normal 2 2 12 2 9 20" xfId="25952"/>
    <cellStyle name="Normal 2 2 12 2 9 21" xfId="25953"/>
    <cellStyle name="Normal 2 2 12 2 9 22" xfId="25954"/>
    <cellStyle name="Normal 2 2 12 2 9 3" xfId="25955"/>
    <cellStyle name="Normal 2 2 12 2 9 4" xfId="25956"/>
    <cellStyle name="Normal 2 2 12 2 9 5" xfId="25957"/>
    <cellStyle name="Normal 2 2 12 2 9 6" xfId="25958"/>
    <cellStyle name="Normal 2 2 12 2 9 7" xfId="25959"/>
    <cellStyle name="Normal 2 2 12 2 9 8" xfId="25960"/>
    <cellStyle name="Normal 2 2 12 2 9 9" xfId="25961"/>
    <cellStyle name="Normal 2 2 12 3" xfId="25962"/>
    <cellStyle name="Normal 2 2 12 3 10" xfId="25963"/>
    <cellStyle name="Normal 2 2 12 3 11" xfId="25964"/>
    <cellStyle name="Normal 2 2 12 3 12" xfId="25965"/>
    <cellStyle name="Normal 2 2 12 3 13" xfId="25966"/>
    <cellStyle name="Normal 2 2 12 3 14" xfId="25967"/>
    <cellStyle name="Normal 2 2 12 3 15" xfId="25968"/>
    <cellStyle name="Normal 2 2 12 3 16" xfId="25969"/>
    <cellStyle name="Normal 2 2 12 3 17" xfId="25970"/>
    <cellStyle name="Normal 2 2 12 3 18" xfId="25971"/>
    <cellStyle name="Normal 2 2 12 3 19" xfId="25972"/>
    <cellStyle name="Normal 2 2 12 3 2" xfId="25973"/>
    <cellStyle name="Normal 2 2 12 3 20" xfId="25974"/>
    <cellStyle name="Normal 2 2 12 3 21" xfId="25975"/>
    <cellStyle name="Normal 2 2 12 3 22" xfId="25976"/>
    <cellStyle name="Normal 2 2 12 3 23" xfId="25977"/>
    <cellStyle name="Normal 2 2 12 3 3" xfId="25978"/>
    <cellStyle name="Normal 2 2 12 3 4" xfId="25979"/>
    <cellStyle name="Normal 2 2 12 3 5" xfId="25980"/>
    <cellStyle name="Normal 2 2 12 3 6" xfId="25981"/>
    <cellStyle name="Normal 2 2 12 3 7" xfId="25982"/>
    <cellStyle name="Normal 2 2 12 3 8" xfId="25983"/>
    <cellStyle name="Normal 2 2 12 3 9" xfId="25984"/>
    <cellStyle name="Normal 2 2 12 4" xfId="25985"/>
    <cellStyle name="Normal 2 2 12 5" xfId="25986"/>
    <cellStyle name="Normal 2 2 12 6" xfId="25987"/>
    <cellStyle name="Normal 2 2 12 7" xfId="25988"/>
    <cellStyle name="Normal 2 2 12 8" xfId="25989"/>
    <cellStyle name="Normal 2 2 12 9" xfId="25990"/>
    <cellStyle name="Normal 2 2 13" xfId="25991"/>
    <cellStyle name="Normal 2 2 13 10" xfId="25992"/>
    <cellStyle name="Normal 2 2 13 11" xfId="25993"/>
    <cellStyle name="Normal 2 2 13 12" xfId="25994"/>
    <cellStyle name="Normal 2 2 13 13" xfId="25995"/>
    <cellStyle name="Normal 2 2 13 14" xfId="25996"/>
    <cellStyle name="Normal 2 2 13 15" xfId="25997"/>
    <cellStyle name="Normal 2 2 13 16" xfId="25998"/>
    <cellStyle name="Normal 2 2 13 17" xfId="25999"/>
    <cellStyle name="Normal 2 2 13 18" xfId="26000"/>
    <cellStyle name="Normal 2 2 13 19" xfId="26001"/>
    <cellStyle name="Normal 2 2 13 2" xfId="26002"/>
    <cellStyle name="Normal 2 2 13 20" xfId="26003"/>
    <cellStyle name="Normal 2 2 13 21" xfId="26004"/>
    <cellStyle name="Normal 2 2 13 22" xfId="26005"/>
    <cellStyle name="Normal 2 2 13 3" xfId="26006"/>
    <cellStyle name="Normal 2 2 13 4" xfId="26007"/>
    <cellStyle name="Normal 2 2 13 5" xfId="26008"/>
    <cellStyle name="Normal 2 2 13 6" xfId="26009"/>
    <cellStyle name="Normal 2 2 13 7" xfId="26010"/>
    <cellStyle name="Normal 2 2 13 8" xfId="26011"/>
    <cellStyle name="Normal 2 2 13 9" xfId="26012"/>
    <cellStyle name="Normal 2 2 14" xfId="26013"/>
    <cellStyle name="Normal 2 2 14 10" xfId="26014"/>
    <cellStyle name="Normal 2 2 14 11" xfId="26015"/>
    <cellStyle name="Normal 2 2 14 12" xfId="26016"/>
    <cellStyle name="Normal 2 2 14 13" xfId="26017"/>
    <cellStyle name="Normal 2 2 14 14" xfId="26018"/>
    <cellStyle name="Normal 2 2 14 15" xfId="26019"/>
    <cellStyle name="Normal 2 2 14 16" xfId="26020"/>
    <cellStyle name="Normal 2 2 14 17" xfId="26021"/>
    <cellStyle name="Normal 2 2 14 18" xfId="26022"/>
    <cellStyle name="Normal 2 2 14 19" xfId="26023"/>
    <cellStyle name="Normal 2 2 14 2" xfId="26024"/>
    <cellStyle name="Normal 2 2 14 20" xfId="26025"/>
    <cellStyle name="Normal 2 2 14 21" xfId="26026"/>
    <cellStyle name="Normal 2 2 14 22" xfId="26027"/>
    <cellStyle name="Normal 2 2 14 3" xfId="26028"/>
    <cellStyle name="Normal 2 2 14 4" xfId="26029"/>
    <cellStyle name="Normal 2 2 14 5" xfId="26030"/>
    <cellStyle name="Normal 2 2 14 6" xfId="26031"/>
    <cellStyle name="Normal 2 2 14 7" xfId="26032"/>
    <cellStyle name="Normal 2 2 14 8" xfId="26033"/>
    <cellStyle name="Normal 2 2 14 9" xfId="26034"/>
    <cellStyle name="Normal 2 2 15" xfId="26035"/>
    <cellStyle name="Normal 2 2 15 10" xfId="26036"/>
    <cellStyle name="Normal 2 2 15 11" xfId="26037"/>
    <cellStyle name="Normal 2 2 15 12" xfId="26038"/>
    <cellStyle name="Normal 2 2 15 13" xfId="26039"/>
    <cellStyle name="Normal 2 2 15 14" xfId="26040"/>
    <cellStyle name="Normal 2 2 15 15" xfId="26041"/>
    <cellStyle name="Normal 2 2 15 16" xfId="26042"/>
    <cellStyle name="Normal 2 2 15 17" xfId="26043"/>
    <cellStyle name="Normal 2 2 15 18" xfId="26044"/>
    <cellStyle name="Normal 2 2 15 19" xfId="26045"/>
    <cellStyle name="Normal 2 2 15 2" xfId="26046"/>
    <cellStyle name="Normal 2 2 15 20" xfId="26047"/>
    <cellStyle name="Normal 2 2 15 21" xfId="26048"/>
    <cellStyle name="Normal 2 2 15 22" xfId="26049"/>
    <cellStyle name="Normal 2 2 15 3" xfId="26050"/>
    <cellStyle name="Normal 2 2 15 4" xfId="26051"/>
    <cellStyle name="Normal 2 2 15 5" xfId="26052"/>
    <cellStyle name="Normal 2 2 15 6" xfId="26053"/>
    <cellStyle name="Normal 2 2 15 7" xfId="26054"/>
    <cellStyle name="Normal 2 2 15 8" xfId="26055"/>
    <cellStyle name="Normal 2 2 15 9" xfId="26056"/>
    <cellStyle name="Normal 2 2 16" xfId="26057"/>
    <cellStyle name="Normal 2 2 16 10" xfId="26058"/>
    <cellStyle name="Normal 2 2 16 11" xfId="26059"/>
    <cellStyle name="Normal 2 2 16 12" xfId="26060"/>
    <cellStyle name="Normal 2 2 16 13" xfId="26061"/>
    <cellStyle name="Normal 2 2 16 14" xfId="26062"/>
    <cellStyle name="Normal 2 2 16 15" xfId="26063"/>
    <cellStyle name="Normal 2 2 16 16" xfId="26064"/>
    <cellStyle name="Normal 2 2 16 17" xfId="26065"/>
    <cellStyle name="Normal 2 2 16 18" xfId="26066"/>
    <cellStyle name="Normal 2 2 16 19" xfId="26067"/>
    <cellStyle name="Normal 2 2 16 2" xfId="26068"/>
    <cellStyle name="Normal 2 2 16 20" xfId="26069"/>
    <cellStyle name="Normal 2 2 16 21" xfId="26070"/>
    <cellStyle name="Normal 2 2 16 22" xfId="26071"/>
    <cellStyle name="Normal 2 2 16 3" xfId="26072"/>
    <cellStyle name="Normal 2 2 16 4" xfId="26073"/>
    <cellStyle name="Normal 2 2 16 5" xfId="26074"/>
    <cellStyle name="Normal 2 2 16 6" xfId="26075"/>
    <cellStyle name="Normal 2 2 16 7" xfId="26076"/>
    <cellStyle name="Normal 2 2 16 8" xfId="26077"/>
    <cellStyle name="Normal 2 2 16 9" xfId="26078"/>
    <cellStyle name="Normal 2 2 17" xfId="26079"/>
    <cellStyle name="Normal 2 2 17 10" xfId="26080"/>
    <cellStyle name="Normal 2 2 17 11" xfId="26081"/>
    <cellStyle name="Normal 2 2 17 12" xfId="26082"/>
    <cellStyle name="Normal 2 2 17 13" xfId="26083"/>
    <cellStyle name="Normal 2 2 17 14" xfId="26084"/>
    <cellStyle name="Normal 2 2 17 15" xfId="26085"/>
    <cellStyle name="Normal 2 2 17 16" xfId="26086"/>
    <cellStyle name="Normal 2 2 17 17" xfId="26087"/>
    <cellStyle name="Normal 2 2 17 18" xfId="26088"/>
    <cellStyle name="Normal 2 2 17 19" xfId="26089"/>
    <cellStyle name="Normal 2 2 17 2" xfId="26090"/>
    <cellStyle name="Normal 2 2 17 20" xfId="26091"/>
    <cellStyle name="Normal 2 2 17 21" xfId="26092"/>
    <cellStyle name="Normal 2 2 17 22" xfId="26093"/>
    <cellStyle name="Normal 2 2 17 3" xfId="26094"/>
    <cellStyle name="Normal 2 2 17 4" xfId="26095"/>
    <cellStyle name="Normal 2 2 17 5" xfId="26096"/>
    <cellStyle name="Normal 2 2 17 6" xfId="26097"/>
    <cellStyle name="Normal 2 2 17 7" xfId="26098"/>
    <cellStyle name="Normal 2 2 17 8" xfId="26099"/>
    <cellStyle name="Normal 2 2 17 9" xfId="26100"/>
    <cellStyle name="Normal 2 2 18" xfId="26101"/>
    <cellStyle name="Normal 2 2 18 10" xfId="26102"/>
    <cellStyle name="Normal 2 2 18 11" xfId="26103"/>
    <cellStyle name="Normal 2 2 18 12" xfId="26104"/>
    <cellStyle name="Normal 2 2 18 13" xfId="26105"/>
    <cellStyle name="Normal 2 2 18 14" xfId="26106"/>
    <cellStyle name="Normal 2 2 18 15" xfId="26107"/>
    <cellStyle name="Normal 2 2 18 16" xfId="26108"/>
    <cellStyle name="Normal 2 2 18 17" xfId="26109"/>
    <cellStyle name="Normal 2 2 18 18" xfId="26110"/>
    <cellStyle name="Normal 2 2 18 19" xfId="26111"/>
    <cellStyle name="Normal 2 2 18 2" xfId="26112"/>
    <cellStyle name="Normal 2 2 18 20" xfId="26113"/>
    <cellStyle name="Normal 2 2 18 21" xfId="26114"/>
    <cellStyle name="Normal 2 2 18 22" xfId="26115"/>
    <cellStyle name="Normal 2 2 18 3" xfId="26116"/>
    <cellStyle name="Normal 2 2 18 4" xfId="26117"/>
    <cellStyle name="Normal 2 2 18 5" xfId="26118"/>
    <cellStyle name="Normal 2 2 18 6" xfId="26119"/>
    <cellStyle name="Normal 2 2 18 7" xfId="26120"/>
    <cellStyle name="Normal 2 2 18 8" xfId="26121"/>
    <cellStyle name="Normal 2 2 18 9" xfId="26122"/>
    <cellStyle name="Normal 2 2 19" xfId="26123"/>
    <cellStyle name="Normal 2 2 19 10" xfId="26124"/>
    <cellStyle name="Normal 2 2 19 11" xfId="26125"/>
    <cellStyle name="Normal 2 2 19 12" xfId="26126"/>
    <cellStyle name="Normal 2 2 19 13" xfId="26127"/>
    <cellStyle name="Normal 2 2 19 14" xfId="26128"/>
    <cellStyle name="Normal 2 2 19 15" xfId="26129"/>
    <cellStyle name="Normal 2 2 19 16" xfId="26130"/>
    <cellStyle name="Normal 2 2 19 17" xfId="26131"/>
    <cellStyle name="Normal 2 2 19 18" xfId="26132"/>
    <cellStyle name="Normal 2 2 19 19" xfId="26133"/>
    <cellStyle name="Normal 2 2 19 2" xfId="26134"/>
    <cellStyle name="Normal 2 2 19 20" xfId="26135"/>
    <cellStyle name="Normal 2 2 19 21" xfId="26136"/>
    <cellStyle name="Normal 2 2 19 22" xfId="26137"/>
    <cellStyle name="Normal 2 2 19 3" xfId="26138"/>
    <cellStyle name="Normal 2 2 19 4" xfId="26139"/>
    <cellStyle name="Normal 2 2 19 5" xfId="26140"/>
    <cellStyle name="Normal 2 2 19 6" xfId="26141"/>
    <cellStyle name="Normal 2 2 19 7" xfId="26142"/>
    <cellStyle name="Normal 2 2 19 8" xfId="26143"/>
    <cellStyle name="Normal 2 2 19 9" xfId="26144"/>
    <cellStyle name="Normal 2 2 2" xfId="136"/>
    <cellStyle name="Normal 2 2 2 10" xfId="26145"/>
    <cellStyle name="Normal 2 2 2 10 10" xfId="26146"/>
    <cellStyle name="Normal 2 2 2 10 11" xfId="26147"/>
    <cellStyle name="Normal 2 2 2 10 12" xfId="26148"/>
    <cellStyle name="Normal 2 2 2 10 13" xfId="26149"/>
    <cellStyle name="Normal 2 2 2 10 14" xfId="26150"/>
    <cellStyle name="Normal 2 2 2 10 15" xfId="26151"/>
    <cellStyle name="Normal 2 2 2 10 16" xfId="26152"/>
    <cellStyle name="Normal 2 2 2 10 17" xfId="26153"/>
    <cellStyle name="Normal 2 2 2 10 18" xfId="26154"/>
    <cellStyle name="Normal 2 2 2 10 19" xfId="26155"/>
    <cellStyle name="Normal 2 2 2 10 2" xfId="26156"/>
    <cellStyle name="Normal 2 2 2 10 20" xfId="26157"/>
    <cellStyle name="Normal 2 2 2 10 21" xfId="26158"/>
    <cellStyle name="Normal 2 2 2 10 22" xfId="26159"/>
    <cellStyle name="Normal 2 2 2 10 3" xfId="26160"/>
    <cellStyle name="Normal 2 2 2 10 4" xfId="26161"/>
    <cellStyle name="Normal 2 2 2 10 5" xfId="26162"/>
    <cellStyle name="Normal 2 2 2 10 6" xfId="26163"/>
    <cellStyle name="Normal 2 2 2 10 7" xfId="26164"/>
    <cellStyle name="Normal 2 2 2 10 8" xfId="26165"/>
    <cellStyle name="Normal 2 2 2 10 9" xfId="26166"/>
    <cellStyle name="Normal 2 2 2 11" xfId="26167"/>
    <cellStyle name="Normal 2 2 2 11 10" xfId="26168"/>
    <cellStyle name="Normal 2 2 2 11 11" xfId="26169"/>
    <cellStyle name="Normal 2 2 2 11 12" xfId="26170"/>
    <cellStyle name="Normal 2 2 2 11 13" xfId="26171"/>
    <cellStyle name="Normal 2 2 2 11 14" xfId="26172"/>
    <cellStyle name="Normal 2 2 2 11 15" xfId="26173"/>
    <cellStyle name="Normal 2 2 2 11 16" xfId="26174"/>
    <cellStyle name="Normal 2 2 2 11 17" xfId="26175"/>
    <cellStyle name="Normal 2 2 2 11 18" xfId="26176"/>
    <cellStyle name="Normal 2 2 2 11 19" xfId="26177"/>
    <cellStyle name="Normal 2 2 2 11 2" xfId="26178"/>
    <cellStyle name="Normal 2 2 2 11 20" xfId="26179"/>
    <cellStyle name="Normal 2 2 2 11 21" xfId="26180"/>
    <cellStyle name="Normal 2 2 2 11 22" xfId="26181"/>
    <cellStyle name="Normal 2 2 2 11 3" xfId="26182"/>
    <cellStyle name="Normal 2 2 2 11 4" xfId="26183"/>
    <cellStyle name="Normal 2 2 2 11 5" xfId="26184"/>
    <cellStyle name="Normal 2 2 2 11 6" xfId="26185"/>
    <cellStyle name="Normal 2 2 2 11 7" xfId="26186"/>
    <cellStyle name="Normal 2 2 2 11 8" xfId="26187"/>
    <cellStyle name="Normal 2 2 2 11 9" xfId="26188"/>
    <cellStyle name="Normal 2 2 2 12" xfId="26189"/>
    <cellStyle name="Normal 2 2 2 12 10" xfId="26190"/>
    <cellStyle name="Normal 2 2 2 12 10 10" xfId="26191"/>
    <cellStyle name="Normal 2 2 2 12 10 11" xfId="26192"/>
    <cellStyle name="Normal 2 2 2 12 10 12" xfId="26193"/>
    <cellStyle name="Normal 2 2 2 12 10 13" xfId="26194"/>
    <cellStyle name="Normal 2 2 2 12 10 14" xfId="26195"/>
    <cellStyle name="Normal 2 2 2 12 10 15" xfId="26196"/>
    <cellStyle name="Normal 2 2 2 12 10 16" xfId="26197"/>
    <cellStyle name="Normal 2 2 2 12 10 17" xfId="26198"/>
    <cellStyle name="Normal 2 2 2 12 10 18" xfId="26199"/>
    <cellStyle name="Normal 2 2 2 12 10 19" xfId="26200"/>
    <cellStyle name="Normal 2 2 2 12 10 2" xfId="26201"/>
    <cellStyle name="Normal 2 2 2 12 10 20" xfId="26202"/>
    <cellStyle name="Normal 2 2 2 12 10 21" xfId="26203"/>
    <cellStyle name="Normal 2 2 2 12 10 22" xfId="26204"/>
    <cellStyle name="Normal 2 2 2 12 10 3" xfId="26205"/>
    <cellStyle name="Normal 2 2 2 12 10 4" xfId="26206"/>
    <cellStyle name="Normal 2 2 2 12 10 5" xfId="26207"/>
    <cellStyle name="Normal 2 2 2 12 10 6" xfId="26208"/>
    <cellStyle name="Normal 2 2 2 12 10 7" xfId="26209"/>
    <cellStyle name="Normal 2 2 2 12 10 8" xfId="26210"/>
    <cellStyle name="Normal 2 2 2 12 10 9" xfId="26211"/>
    <cellStyle name="Normal 2 2 2 12 11" xfId="26212"/>
    <cellStyle name="Normal 2 2 2 12 11 10" xfId="26213"/>
    <cellStyle name="Normal 2 2 2 12 11 11" xfId="26214"/>
    <cellStyle name="Normal 2 2 2 12 11 12" xfId="26215"/>
    <cellStyle name="Normal 2 2 2 12 11 13" xfId="26216"/>
    <cellStyle name="Normal 2 2 2 12 11 14" xfId="26217"/>
    <cellStyle name="Normal 2 2 2 12 11 15" xfId="26218"/>
    <cellStyle name="Normal 2 2 2 12 11 16" xfId="26219"/>
    <cellStyle name="Normal 2 2 2 12 11 17" xfId="26220"/>
    <cellStyle name="Normal 2 2 2 12 11 18" xfId="26221"/>
    <cellStyle name="Normal 2 2 2 12 11 19" xfId="26222"/>
    <cellStyle name="Normal 2 2 2 12 11 2" xfId="26223"/>
    <cellStyle name="Normal 2 2 2 12 11 20" xfId="26224"/>
    <cellStyle name="Normal 2 2 2 12 11 21" xfId="26225"/>
    <cellStyle name="Normal 2 2 2 12 11 22" xfId="26226"/>
    <cellStyle name="Normal 2 2 2 12 11 3" xfId="26227"/>
    <cellStyle name="Normal 2 2 2 12 11 4" xfId="26228"/>
    <cellStyle name="Normal 2 2 2 12 11 5" xfId="26229"/>
    <cellStyle name="Normal 2 2 2 12 11 6" xfId="26230"/>
    <cellStyle name="Normal 2 2 2 12 11 7" xfId="26231"/>
    <cellStyle name="Normal 2 2 2 12 11 8" xfId="26232"/>
    <cellStyle name="Normal 2 2 2 12 11 9" xfId="26233"/>
    <cellStyle name="Normal 2 2 2 12 12" xfId="26234"/>
    <cellStyle name="Normal 2 2 2 12 13" xfId="26235"/>
    <cellStyle name="Normal 2 2 2 12 14" xfId="26236"/>
    <cellStyle name="Normal 2 2 2 12 15" xfId="26237"/>
    <cellStyle name="Normal 2 2 2 12 16" xfId="26238"/>
    <cellStyle name="Normal 2 2 2 12 17" xfId="26239"/>
    <cellStyle name="Normal 2 2 2 12 18" xfId="26240"/>
    <cellStyle name="Normal 2 2 2 12 19" xfId="26241"/>
    <cellStyle name="Normal 2 2 2 12 2" xfId="26242"/>
    <cellStyle name="Normal 2 2 2 12 2 10" xfId="26243"/>
    <cellStyle name="Normal 2 2 2 12 2 11" xfId="26244"/>
    <cellStyle name="Normal 2 2 2 12 2 2" xfId="26245"/>
    <cellStyle name="Normal 2 2 2 12 2 2 10" xfId="26246"/>
    <cellStyle name="Normal 2 2 2 12 2 2 11" xfId="26247"/>
    <cellStyle name="Normal 2 2 2 12 2 2 12" xfId="26248"/>
    <cellStyle name="Normal 2 2 2 12 2 2 13" xfId="26249"/>
    <cellStyle name="Normal 2 2 2 12 2 2 14" xfId="26250"/>
    <cellStyle name="Normal 2 2 2 12 2 2 15" xfId="26251"/>
    <cellStyle name="Normal 2 2 2 12 2 2 16" xfId="26252"/>
    <cellStyle name="Normal 2 2 2 12 2 2 17" xfId="26253"/>
    <cellStyle name="Normal 2 2 2 12 2 2 18" xfId="26254"/>
    <cellStyle name="Normal 2 2 2 12 2 2 19" xfId="26255"/>
    <cellStyle name="Normal 2 2 2 12 2 2 2" xfId="26256"/>
    <cellStyle name="Normal 2 2 2 12 2 2 20" xfId="26257"/>
    <cellStyle name="Normal 2 2 2 12 2 2 21" xfId="26258"/>
    <cellStyle name="Normal 2 2 2 12 2 2 22" xfId="26259"/>
    <cellStyle name="Normal 2 2 2 12 2 2 23" xfId="26260"/>
    <cellStyle name="Normal 2 2 2 12 2 2 3" xfId="26261"/>
    <cellStyle name="Normal 2 2 2 12 2 2 4" xfId="26262"/>
    <cellStyle name="Normal 2 2 2 12 2 2 5" xfId="26263"/>
    <cellStyle name="Normal 2 2 2 12 2 2 6" xfId="26264"/>
    <cellStyle name="Normal 2 2 2 12 2 2 7" xfId="26265"/>
    <cellStyle name="Normal 2 2 2 12 2 2 8" xfId="26266"/>
    <cellStyle name="Normal 2 2 2 12 2 2 9" xfId="26267"/>
    <cellStyle name="Normal 2 2 2 12 2 3" xfId="26268"/>
    <cellStyle name="Normal 2 2 2 12 2 4" xfId="26269"/>
    <cellStyle name="Normal 2 2 2 12 2 5" xfId="26270"/>
    <cellStyle name="Normal 2 2 2 12 2 6" xfId="26271"/>
    <cellStyle name="Normal 2 2 2 12 2 7" xfId="26272"/>
    <cellStyle name="Normal 2 2 2 12 2 8" xfId="26273"/>
    <cellStyle name="Normal 2 2 2 12 2 9" xfId="26274"/>
    <cellStyle name="Normal 2 2 2 12 20" xfId="26275"/>
    <cellStyle name="Normal 2 2 2 12 21" xfId="26276"/>
    <cellStyle name="Normal 2 2 2 12 22" xfId="26277"/>
    <cellStyle name="Normal 2 2 2 12 23" xfId="26278"/>
    <cellStyle name="Normal 2 2 2 12 24" xfId="26279"/>
    <cellStyle name="Normal 2 2 2 12 25" xfId="26280"/>
    <cellStyle name="Normal 2 2 2 12 26" xfId="26281"/>
    <cellStyle name="Normal 2 2 2 12 27" xfId="26282"/>
    <cellStyle name="Normal 2 2 2 12 28" xfId="26283"/>
    <cellStyle name="Normal 2 2 2 12 29" xfId="26284"/>
    <cellStyle name="Normal 2 2 2 12 3" xfId="26285"/>
    <cellStyle name="Normal 2 2 2 12 3 2" xfId="26286"/>
    <cellStyle name="Normal 2 2 2 12 3 2 10" xfId="26287"/>
    <cellStyle name="Normal 2 2 2 12 3 2 11" xfId="26288"/>
    <cellStyle name="Normal 2 2 2 12 3 2 12" xfId="26289"/>
    <cellStyle name="Normal 2 2 2 12 3 2 13" xfId="26290"/>
    <cellStyle name="Normal 2 2 2 12 3 2 14" xfId="26291"/>
    <cellStyle name="Normal 2 2 2 12 3 2 15" xfId="26292"/>
    <cellStyle name="Normal 2 2 2 12 3 2 16" xfId="26293"/>
    <cellStyle name="Normal 2 2 2 12 3 2 17" xfId="26294"/>
    <cellStyle name="Normal 2 2 2 12 3 2 18" xfId="26295"/>
    <cellStyle name="Normal 2 2 2 12 3 2 19" xfId="26296"/>
    <cellStyle name="Normal 2 2 2 12 3 2 2" xfId="26297"/>
    <cellStyle name="Normal 2 2 2 12 3 2 20" xfId="26298"/>
    <cellStyle name="Normal 2 2 2 12 3 2 21" xfId="26299"/>
    <cellStyle name="Normal 2 2 2 12 3 2 22" xfId="26300"/>
    <cellStyle name="Normal 2 2 2 12 3 2 3" xfId="26301"/>
    <cellStyle name="Normal 2 2 2 12 3 2 4" xfId="26302"/>
    <cellStyle name="Normal 2 2 2 12 3 2 5" xfId="26303"/>
    <cellStyle name="Normal 2 2 2 12 3 2 6" xfId="26304"/>
    <cellStyle name="Normal 2 2 2 12 3 2 7" xfId="26305"/>
    <cellStyle name="Normal 2 2 2 12 3 2 8" xfId="26306"/>
    <cellStyle name="Normal 2 2 2 12 3 2 9" xfId="26307"/>
    <cellStyle name="Normal 2 2 2 12 30" xfId="26308"/>
    <cellStyle name="Normal 2 2 2 12 31" xfId="26309"/>
    <cellStyle name="Normal 2 2 2 12 32" xfId="26310"/>
    <cellStyle name="Normal 2 2 2 12 4" xfId="26311"/>
    <cellStyle name="Normal 2 2 2 12 4 10" xfId="26312"/>
    <cellStyle name="Normal 2 2 2 12 4 11" xfId="26313"/>
    <cellStyle name="Normal 2 2 2 12 4 12" xfId="26314"/>
    <cellStyle name="Normal 2 2 2 12 4 13" xfId="26315"/>
    <cellStyle name="Normal 2 2 2 12 4 14" xfId="26316"/>
    <cellStyle name="Normal 2 2 2 12 4 15" xfId="26317"/>
    <cellStyle name="Normal 2 2 2 12 4 16" xfId="26318"/>
    <cellStyle name="Normal 2 2 2 12 4 17" xfId="26319"/>
    <cellStyle name="Normal 2 2 2 12 4 18" xfId="26320"/>
    <cellStyle name="Normal 2 2 2 12 4 19" xfId="26321"/>
    <cellStyle name="Normal 2 2 2 12 4 2" xfId="26322"/>
    <cellStyle name="Normal 2 2 2 12 4 20" xfId="26323"/>
    <cellStyle name="Normal 2 2 2 12 4 21" xfId="26324"/>
    <cellStyle name="Normal 2 2 2 12 4 22" xfId="26325"/>
    <cellStyle name="Normal 2 2 2 12 4 3" xfId="26326"/>
    <cellStyle name="Normal 2 2 2 12 4 4" xfId="26327"/>
    <cellStyle name="Normal 2 2 2 12 4 5" xfId="26328"/>
    <cellStyle name="Normal 2 2 2 12 4 6" xfId="26329"/>
    <cellStyle name="Normal 2 2 2 12 4 7" xfId="26330"/>
    <cellStyle name="Normal 2 2 2 12 4 8" xfId="26331"/>
    <cellStyle name="Normal 2 2 2 12 4 9" xfId="26332"/>
    <cellStyle name="Normal 2 2 2 12 5" xfId="26333"/>
    <cellStyle name="Normal 2 2 2 12 5 10" xfId="26334"/>
    <cellStyle name="Normal 2 2 2 12 5 11" xfId="26335"/>
    <cellStyle name="Normal 2 2 2 12 5 12" xfId="26336"/>
    <cellStyle name="Normal 2 2 2 12 5 13" xfId="26337"/>
    <cellStyle name="Normal 2 2 2 12 5 14" xfId="26338"/>
    <cellStyle name="Normal 2 2 2 12 5 15" xfId="26339"/>
    <cellStyle name="Normal 2 2 2 12 5 16" xfId="26340"/>
    <cellStyle name="Normal 2 2 2 12 5 17" xfId="26341"/>
    <cellStyle name="Normal 2 2 2 12 5 18" xfId="26342"/>
    <cellStyle name="Normal 2 2 2 12 5 19" xfId="26343"/>
    <cellStyle name="Normal 2 2 2 12 5 2" xfId="26344"/>
    <cellStyle name="Normal 2 2 2 12 5 20" xfId="26345"/>
    <cellStyle name="Normal 2 2 2 12 5 21" xfId="26346"/>
    <cellStyle name="Normal 2 2 2 12 5 22" xfId="26347"/>
    <cellStyle name="Normal 2 2 2 12 5 3" xfId="26348"/>
    <cellStyle name="Normal 2 2 2 12 5 4" xfId="26349"/>
    <cellStyle name="Normal 2 2 2 12 5 5" xfId="26350"/>
    <cellStyle name="Normal 2 2 2 12 5 6" xfId="26351"/>
    <cellStyle name="Normal 2 2 2 12 5 7" xfId="26352"/>
    <cellStyle name="Normal 2 2 2 12 5 8" xfId="26353"/>
    <cellStyle name="Normal 2 2 2 12 5 9" xfId="26354"/>
    <cellStyle name="Normal 2 2 2 12 6" xfId="26355"/>
    <cellStyle name="Normal 2 2 2 12 6 10" xfId="26356"/>
    <cellStyle name="Normal 2 2 2 12 6 11" xfId="26357"/>
    <cellStyle name="Normal 2 2 2 12 6 12" xfId="26358"/>
    <cellStyle name="Normal 2 2 2 12 6 13" xfId="26359"/>
    <cellStyle name="Normal 2 2 2 12 6 14" xfId="26360"/>
    <cellStyle name="Normal 2 2 2 12 6 15" xfId="26361"/>
    <cellStyle name="Normal 2 2 2 12 6 16" xfId="26362"/>
    <cellStyle name="Normal 2 2 2 12 6 17" xfId="26363"/>
    <cellStyle name="Normal 2 2 2 12 6 18" xfId="26364"/>
    <cellStyle name="Normal 2 2 2 12 6 19" xfId="26365"/>
    <cellStyle name="Normal 2 2 2 12 6 2" xfId="26366"/>
    <cellStyle name="Normal 2 2 2 12 6 20" xfId="26367"/>
    <cellStyle name="Normal 2 2 2 12 6 21" xfId="26368"/>
    <cellStyle name="Normal 2 2 2 12 6 22" xfId="26369"/>
    <cellStyle name="Normal 2 2 2 12 6 3" xfId="26370"/>
    <cellStyle name="Normal 2 2 2 12 6 4" xfId="26371"/>
    <cellStyle name="Normal 2 2 2 12 6 5" xfId="26372"/>
    <cellStyle name="Normal 2 2 2 12 6 6" xfId="26373"/>
    <cellStyle name="Normal 2 2 2 12 6 7" xfId="26374"/>
    <cellStyle name="Normal 2 2 2 12 6 8" xfId="26375"/>
    <cellStyle name="Normal 2 2 2 12 6 9" xfId="26376"/>
    <cellStyle name="Normal 2 2 2 12 7" xfId="26377"/>
    <cellStyle name="Normal 2 2 2 12 7 10" xfId="26378"/>
    <cellStyle name="Normal 2 2 2 12 7 11" xfId="26379"/>
    <cellStyle name="Normal 2 2 2 12 7 12" xfId="26380"/>
    <cellStyle name="Normal 2 2 2 12 7 13" xfId="26381"/>
    <cellStyle name="Normal 2 2 2 12 7 14" xfId="26382"/>
    <cellStyle name="Normal 2 2 2 12 7 15" xfId="26383"/>
    <cellStyle name="Normal 2 2 2 12 7 16" xfId="26384"/>
    <cellStyle name="Normal 2 2 2 12 7 17" xfId="26385"/>
    <cellStyle name="Normal 2 2 2 12 7 18" xfId="26386"/>
    <cellStyle name="Normal 2 2 2 12 7 19" xfId="26387"/>
    <cellStyle name="Normal 2 2 2 12 7 2" xfId="26388"/>
    <cellStyle name="Normal 2 2 2 12 7 20" xfId="26389"/>
    <cellStyle name="Normal 2 2 2 12 7 21" xfId="26390"/>
    <cellStyle name="Normal 2 2 2 12 7 22" xfId="26391"/>
    <cellStyle name="Normal 2 2 2 12 7 3" xfId="26392"/>
    <cellStyle name="Normal 2 2 2 12 7 4" xfId="26393"/>
    <cellStyle name="Normal 2 2 2 12 7 5" xfId="26394"/>
    <cellStyle name="Normal 2 2 2 12 7 6" xfId="26395"/>
    <cellStyle name="Normal 2 2 2 12 7 7" xfId="26396"/>
    <cellStyle name="Normal 2 2 2 12 7 8" xfId="26397"/>
    <cellStyle name="Normal 2 2 2 12 7 9" xfId="26398"/>
    <cellStyle name="Normal 2 2 2 12 8" xfId="26399"/>
    <cellStyle name="Normal 2 2 2 12 8 10" xfId="26400"/>
    <cellStyle name="Normal 2 2 2 12 8 11" xfId="26401"/>
    <cellStyle name="Normal 2 2 2 12 8 12" xfId="26402"/>
    <cellStyle name="Normal 2 2 2 12 8 13" xfId="26403"/>
    <cellStyle name="Normal 2 2 2 12 8 14" xfId="26404"/>
    <cellStyle name="Normal 2 2 2 12 8 15" xfId="26405"/>
    <cellStyle name="Normal 2 2 2 12 8 16" xfId="26406"/>
    <cellStyle name="Normal 2 2 2 12 8 17" xfId="26407"/>
    <cellStyle name="Normal 2 2 2 12 8 18" xfId="26408"/>
    <cellStyle name="Normal 2 2 2 12 8 19" xfId="26409"/>
    <cellStyle name="Normal 2 2 2 12 8 2" xfId="26410"/>
    <cellStyle name="Normal 2 2 2 12 8 20" xfId="26411"/>
    <cellStyle name="Normal 2 2 2 12 8 21" xfId="26412"/>
    <cellStyle name="Normal 2 2 2 12 8 22" xfId="26413"/>
    <cellStyle name="Normal 2 2 2 12 8 3" xfId="26414"/>
    <cellStyle name="Normal 2 2 2 12 8 4" xfId="26415"/>
    <cellStyle name="Normal 2 2 2 12 8 5" xfId="26416"/>
    <cellStyle name="Normal 2 2 2 12 8 6" xfId="26417"/>
    <cellStyle name="Normal 2 2 2 12 8 7" xfId="26418"/>
    <cellStyle name="Normal 2 2 2 12 8 8" xfId="26419"/>
    <cellStyle name="Normal 2 2 2 12 8 9" xfId="26420"/>
    <cellStyle name="Normal 2 2 2 12 9" xfId="26421"/>
    <cellStyle name="Normal 2 2 2 12 9 10" xfId="26422"/>
    <cellStyle name="Normal 2 2 2 12 9 11" xfId="26423"/>
    <cellStyle name="Normal 2 2 2 12 9 12" xfId="26424"/>
    <cellStyle name="Normal 2 2 2 12 9 13" xfId="26425"/>
    <cellStyle name="Normal 2 2 2 12 9 14" xfId="26426"/>
    <cellStyle name="Normal 2 2 2 12 9 15" xfId="26427"/>
    <cellStyle name="Normal 2 2 2 12 9 16" xfId="26428"/>
    <cellStyle name="Normal 2 2 2 12 9 17" xfId="26429"/>
    <cellStyle name="Normal 2 2 2 12 9 18" xfId="26430"/>
    <cellStyle name="Normal 2 2 2 12 9 19" xfId="26431"/>
    <cellStyle name="Normal 2 2 2 12 9 2" xfId="26432"/>
    <cellStyle name="Normal 2 2 2 12 9 20" xfId="26433"/>
    <cellStyle name="Normal 2 2 2 12 9 21" xfId="26434"/>
    <cellStyle name="Normal 2 2 2 12 9 22" xfId="26435"/>
    <cellStyle name="Normal 2 2 2 12 9 3" xfId="26436"/>
    <cellStyle name="Normal 2 2 2 12 9 4" xfId="26437"/>
    <cellStyle name="Normal 2 2 2 12 9 5" xfId="26438"/>
    <cellStyle name="Normal 2 2 2 12 9 6" xfId="26439"/>
    <cellStyle name="Normal 2 2 2 12 9 7" xfId="26440"/>
    <cellStyle name="Normal 2 2 2 12 9 8" xfId="26441"/>
    <cellStyle name="Normal 2 2 2 12 9 9" xfId="26442"/>
    <cellStyle name="Normal 2 2 2 13" xfId="26443"/>
    <cellStyle name="Normal 2 2 2 14" xfId="26444"/>
    <cellStyle name="Normal 2 2 2 15" xfId="26445"/>
    <cellStyle name="Normal 2 2 2 16" xfId="26446"/>
    <cellStyle name="Normal 2 2 2 17" xfId="26447"/>
    <cellStyle name="Normal 2 2 2 18" xfId="26448"/>
    <cellStyle name="Normal 2 2 2 19" xfId="26449"/>
    <cellStyle name="Normal 2 2 2 2" xfId="137"/>
    <cellStyle name="Normal 2 2 2 2 10" xfId="26450"/>
    <cellStyle name="Normal 2 2 2 2 100" xfId="26451"/>
    <cellStyle name="Normal 2 2 2 2 101" xfId="26452"/>
    <cellStyle name="Normal 2 2 2 2 102" xfId="26453"/>
    <cellStyle name="Normal 2 2 2 2 103" xfId="26454"/>
    <cellStyle name="Normal 2 2 2 2 104" xfId="26455"/>
    <cellStyle name="Normal 2 2 2 2 105" xfId="26456"/>
    <cellStyle name="Normal 2 2 2 2 106" xfId="26457"/>
    <cellStyle name="Normal 2 2 2 2 107" xfId="26458"/>
    <cellStyle name="Normal 2 2 2 2 108" xfId="26459"/>
    <cellStyle name="Normal 2 2 2 2 109" xfId="26460"/>
    <cellStyle name="Normal 2 2 2 2 11" xfId="26461"/>
    <cellStyle name="Normal 2 2 2 2 11 10" xfId="26462"/>
    <cellStyle name="Normal 2 2 2 2 11 11" xfId="26463"/>
    <cellStyle name="Normal 2 2 2 2 11 2" xfId="26464"/>
    <cellStyle name="Normal 2 2 2 2 11 2 10" xfId="26465"/>
    <cellStyle name="Normal 2 2 2 2 11 2 10 10" xfId="26466"/>
    <cellStyle name="Normal 2 2 2 2 11 2 10 11" xfId="26467"/>
    <cellStyle name="Normal 2 2 2 2 11 2 10 12" xfId="26468"/>
    <cellStyle name="Normal 2 2 2 2 11 2 10 13" xfId="26469"/>
    <cellStyle name="Normal 2 2 2 2 11 2 10 14" xfId="26470"/>
    <cellStyle name="Normal 2 2 2 2 11 2 10 15" xfId="26471"/>
    <cellStyle name="Normal 2 2 2 2 11 2 10 16" xfId="26472"/>
    <cellStyle name="Normal 2 2 2 2 11 2 10 17" xfId="26473"/>
    <cellStyle name="Normal 2 2 2 2 11 2 10 18" xfId="26474"/>
    <cellStyle name="Normal 2 2 2 2 11 2 10 19" xfId="26475"/>
    <cellStyle name="Normal 2 2 2 2 11 2 10 2" xfId="26476"/>
    <cellStyle name="Normal 2 2 2 2 11 2 10 20" xfId="26477"/>
    <cellStyle name="Normal 2 2 2 2 11 2 10 21" xfId="26478"/>
    <cellStyle name="Normal 2 2 2 2 11 2 10 22" xfId="26479"/>
    <cellStyle name="Normal 2 2 2 2 11 2 10 3" xfId="26480"/>
    <cellStyle name="Normal 2 2 2 2 11 2 10 4" xfId="26481"/>
    <cellStyle name="Normal 2 2 2 2 11 2 10 5" xfId="26482"/>
    <cellStyle name="Normal 2 2 2 2 11 2 10 6" xfId="26483"/>
    <cellStyle name="Normal 2 2 2 2 11 2 10 7" xfId="26484"/>
    <cellStyle name="Normal 2 2 2 2 11 2 10 8" xfId="26485"/>
    <cellStyle name="Normal 2 2 2 2 11 2 10 9" xfId="26486"/>
    <cellStyle name="Normal 2 2 2 2 11 2 11" xfId="26487"/>
    <cellStyle name="Normal 2 2 2 2 11 2 11 10" xfId="26488"/>
    <cellStyle name="Normal 2 2 2 2 11 2 11 11" xfId="26489"/>
    <cellStyle name="Normal 2 2 2 2 11 2 11 12" xfId="26490"/>
    <cellStyle name="Normal 2 2 2 2 11 2 11 13" xfId="26491"/>
    <cellStyle name="Normal 2 2 2 2 11 2 11 14" xfId="26492"/>
    <cellStyle name="Normal 2 2 2 2 11 2 11 15" xfId="26493"/>
    <cellStyle name="Normal 2 2 2 2 11 2 11 16" xfId="26494"/>
    <cellStyle name="Normal 2 2 2 2 11 2 11 17" xfId="26495"/>
    <cellStyle name="Normal 2 2 2 2 11 2 11 18" xfId="26496"/>
    <cellStyle name="Normal 2 2 2 2 11 2 11 19" xfId="26497"/>
    <cellStyle name="Normal 2 2 2 2 11 2 11 2" xfId="26498"/>
    <cellStyle name="Normal 2 2 2 2 11 2 11 20" xfId="26499"/>
    <cellStyle name="Normal 2 2 2 2 11 2 11 21" xfId="26500"/>
    <cellStyle name="Normal 2 2 2 2 11 2 11 22" xfId="26501"/>
    <cellStyle name="Normal 2 2 2 2 11 2 11 3" xfId="26502"/>
    <cellStyle name="Normal 2 2 2 2 11 2 11 4" xfId="26503"/>
    <cellStyle name="Normal 2 2 2 2 11 2 11 5" xfId="26504"/>
    <cellStyle name="Normal 2 2 2 2 11 2 11 6" xfId="26505"/>
    <cellStyle name="Normal 2 2 2 2 11 2 11 7" xfId="26506"/>
    <cellStyle name="Normal 2 2 2 2 11 2 11 8" xfId="26507"/>
    <cellStyle name="Normal 2 2 2 2 11 2 11 9" xfId="26508"/>
    <cellStyle name="Normal 2 2 2 2 11 2 12" xfId="26509"/>
    <cellStyle name="Normal 2 2 2 2 11 2 13" xfId="26510"/>
    <cellStyle name="Normal 2 2 2 2 11 2 14" xfId="26511"/>
    <cellStyle name="Normal 2 2 2 2 11 2 15" xfId="26512"/>
    <cellStyle name="Normal 2 2 2 2 11 2 16" xfId="26513"/>
    <cellStyle name="Normal 2 2 2 2 11 2 17" xfId="26514"/>
    <cellStyle name="Normal 2 2 2 2 11 2 18" xfId="26515"/>
    <cellStyle name="Normal 2 2 2 2 11 2 19" xfId="26516"/>
    <cellStyle name="Normal 2 2 2 2 11 2 2" xfId="26517"/>
    <cellStyle name="Normal 2 2 2 2 11 2 2 2" xfId="26518"/>
    <cellStyle name="Normal 2 2 2 2 11 2 2 2 10" xfId="26519"/>
    <cellStyle name="Normal 2 2 2 2 11 2 2 2 11" xfId="26520"/>
    <cellStyle name="Normal 2 2 2 2 11 2 2 2 12" xfId="26521"/>
    <cellStyle name="Normal 2 2 2 2 11 2 2 2 13" xfId="26522"/>
    <cellStyle name="Normal 2 2 2 2 11 2 2 2 14" xfId="26523"/>
    <cellStyle name="Normal 2 2 2 2 11 2 2 2 15" xfId="26524"/>
    <cellStyle name="Normal 2 2 2 2 11 2 2 2 16" xfId="26525"/>
    <cellStyle name="Normal 2 2 2 2 11 2 2 2 17" xfId="26526"/>
    <cellStyle name="Normal 2 2 2 2 11 2 2 2 18" xfId="26527"/>
    <cellStyle name="Normal 2 2 2 2 11 2 2 2 19" xfId="26528"/>
    <cellStyle name="Normal 2 2 2 2 11 2 2 2 2" xfId="26529"/>
    <cellStyle name="Normal 2 2 2 2 11 2 2 2 20" xfId="26530"/>
    <cellStyle name="Normal 2 2 2 2 11 2 2 2 21" xfId="26531"/>
    <cellStyle name="Normal 2 2 2 2 11 2 2 2 22" xfId="26532"/>
    <cellStyle name="Normal 2 2 2 2 11 2 2 2 3" xfId="26533"/>
    <cellStyle name="Normal 2 2 2 2 11 2 2 2 4" xfId="26534"/>
    <cellStyle name="Normal 2 2 2 2 11 2 2 2 5" xfId="26535"/>
    <cellStyle name="Normal 2 2 2 2 11 2 2 2 6" xfId="26536"/>
    <cellStyle name="Normal 2 2 2 2 11 2 2 2 7" xfId="26537"/>
    <cellStyle name="Normal 2 2 2 2 11 2 2 2 8" xfId="26538"/>
    <cellStyle name="Normal 2 2 2 2 11 2 2 2 9" xfId="26539"/>
    <cellStyle name="Normal 2 2 2 2 11 2 20" xfId="26540"/>
    <cellStyle name="Normal 2 2 2 2 11 2 21" xfId="26541"/>
    <cellStyle name="Normal 2 2 2 2 11 2 22" xfId="26542"/>
    <cellStyle name="Normal 2 2 2 2 11 2 23" xfId="26543"/>
    <cellStyle name="Normal 2 2 2 2 11 2 24" xfId="26544"/>
    <cellStyle name="Normal 2 2 2 2 11 2 25" xfId="26545"/>
    <cellStyle name="Normal 2 2 2 2 11 2 26" xfId="26546"/>
    <cellStyle name="Normal 2 2 2 2 11 2 27" xfId="26547"/>
    <cellStyle name="Normal 2 2 2 2 11 2 28" xfId="26548"/>
    <cellStyle name="Normal 2 2 2 2 11 2 29" xfId="26549"/>
    <cellStyle name="Normal 2 2 2 2 11 2 3" xfId="26550"/>
    <cellStyle name="Normal 2 2 2 2 11 2 3 10" xfId="26551"/>
    <cellStyle name="Normal 2 2 2 2 11 2 3 11" xfId="26552"/>
    <cellStyle name="Normal 2 2 2 2 11 2 3 12" xfId="26553"/>
    <cellStyle name="Normal 2 2 2 2 11 2 3 13" xfId="26554"/>
    <cellStyle name="Normal 2 2 2 2 11 2 3 14" xfId="26555"/>
    <cellStyle name="Normal 2 2 2 2 11 2 3 15" xfId="26556"/>
    <cellStyle name="Normal 2 2 2 2 11 2 3 16" xfId="26557"/>
    <cellStyle name="Normal 2 2 2 2 11 2 3 17" xfId="26558"/>
    <cellStyle name="Normal 2 2 2 2 11 2 3 18" xfId="26559"/>
    <cellStyle name="Normal 2 2 2 2 11 2 3 19" xfId="26560"/>
    <cellStyle name="Normal 2 2 2 2 11 2 3 2" xfId="26561"/>
    <cellStyle name="Normal 2 2 2 2 11 2 3 20" xfId="26562"/>
    <cellStyle name="Normal 2 2 2 2 11 2 3 21" xfId="26563"/>
    <cellStyle name="Normal 2 2 2 2 11 2 3 22" xfId="26564"/>
    <cellStyle name="Normal 2 2 2 2 11 2 3 3" xfId="26565"/>
    <cellStyle name="Normal 2 2 2 2 11 2 3 4" xfId="26566"/>
    <cellStyle name="Normal 2 2 2 2 11 2 3 5" xfId="26567"/>
    <cellStyle name="Normal 2 2 2 2 11 2 3 6" xfId="26568"/>
    <cellStyle name="Normal 2 2 2 2 11 2 3 7" xfId="26569"/>
    <cellStyle name="Normal 2 2 2 2 11 2 3 8" xfId="26570"/>
    <cellStyle name="Normal 2 2 2 2 11 2 3 9" xfId="26571"/>
    <cellStyle name="Normal 2 2 2 2 11 2 30" xfId="26572"/>
    <cellStyle name="Normal 2 2 2 2 11 2 31" xfId="26573"/>
    <cellStyle name="Normal 2 2 2 2 11 2 32" xfId="26574"/>
    <cellStyle name="Normal 2 2 2 2 11 2 4" xfId="26575"/>
    <cellStyle name="Normal 2 2 2 2 11 2 4 10" xfId="26576"/>
    <cellStyle name="Normal 2 2 2 2 11 2 4 11" xfId="26577"/>
    <cellStyle name="Normal 2 2 2 2 11 2 4 12" xfId="26578"/>
    <cellStyle name="Normal 2 2 2 2 11 2 4 13" xfId="26579"/>
    <cellStyle name="Normal 2 2 2 2 11 2 4 14" xfId="26580"/>
    <cellStyle name="Normal 2 2 2 2 11 2 4 15" xfId="26581"/>
    <cellStyle name="Normal 2 2 2 2 11 2 4 16" xfId="26582"/>
    <cellStyle name="Normal 2 2 2 2 11 2 4 17" xfId="26583"/>
    <cellStyle name="Normal 2 2 2 2 11 2 4 18" xfId="26584"/>
    <cellStyle name="Normal 2 2 2 2 11 2 4 19" xfId="26585"/>
    <cellStyle name="Normal 2 2 2 2 11 2 4 2" xfId="26586"/>
    <cellStyle name="Normal 2 2 2 2 11 2 4 20" xfId="26587"/>
    <cellStyle name="Normal 2 2 2 2 11 2 4 21" xfId="26588"/>
    <cellStyle name="Normal 2 2 2 2 11 2 4 22" xfId="26589"/>
    <cellStyle name="Normal 2 2 2 2 11 2 4 3" xfId="26590"/>
    <cellStyle name="Normal 2 2 2 2 11 2 4 4" xfId="26591"/>
    <cellStyle name="Normal 2 2 2 2 11 2 4 5" xfId="26592"/>
    <cellStyle name="Normal 2 2 2 2 11 2 4 6" xfId="26593"/>
    <cellStyle name="Normal 2 2 2 2 11 2 4 7" xfId="26594"/>
    <cellStyle name="Normal 2 2 2 2 11 2 4 8" xfId="26595"/>
    <cellStyle name="Normal 2 2 2 2 11 2 4 9" xfId="26596"/>
    <cellStyle name="Normal 2 2 2 2 11 2 5" xfId="26597"/>
    <cellStyle name="Normal 2 2 2 2 11 2 5 10" xfId="26598"/>
    <cellStyle name="Normal 2 2 2 2 11 2 5 11" xfId="26599"/>
    <cellStyle name="Normal 2 2 2 2 11 2 5 12" xfId="26600"/>
    <cellStyle name="Normal 2 2 2 2 11 2 5 13" xfId="26601"/>
    <cellStyle name="Normal 2 2 2 2 11 2 5 14" xfId="26602"/>
    <cellStyle name="Normal 2 2 2 2 11 2 5 15" xfId="26603"/>
    <cellStyle name="Normal 2 2 2 2 11 2 5 16" xfId="26604"/>
    <cellStyle name="Normal 2 2 2 2 11 2 5 17" xfId="26605"/>
    <cellStyle name="Normal 2 2 2 2 11 2 5 18" xfId="26606"/>
    <cellStyle name="Normal 2 2 2 2 11 2 5 19" xfId="26607"/>
    <cellStyle name="Normal 2 2 2 2 11 2 5 2" xfId="26608"/>
    <cellStyle name="Normal 2 2 2 2 11 2 5 20" xfId="26609"/>
    <cellStyle name="Normal 2 2 2 2 11 2 5 21" xfId="26610"/>
    <cellStyle name="Normal 2 2 2 2 11 2 5 22" xfId="26611"/>
    <cellStyle name="Normal 2 2 2 2 11 2 5 3" xfId="26612"/>
    <cellStyle name="Normal 2 2 2 2 11 2 5 4" xfId="26613"/>
    <cellStyle name="Normal 2 2 2 2 11 2 5 5" xfId="26614"/>
    <cellStyle name="Normal 2 2 2 2 11 2 5 6" xfId="26615"/>
    <cellStyle name="Normal 2 2 2 2 11 2 5 7" xfId="26616"/>
    <cellStyle name="Normal 2 2 2 2 11 2 5 8" xfId="26617"/>
    <cellStyle name="Normal 2 2 2 2 11 2 5 9" xfId="26618"/>
    <cellStyle name="Normal 2 2 2 2 11 2 6" xfId="26619"/>
    <cellStyle name="Normal 2 2 2 2 11 2 6 10" xfId="26620"/>
    <cellStyle name="Normal 2 2 2 2 11 2 6 11" xfId="26621"/>
    <cellStyle name="Normal 2 2 2 2 11 2 6 12" xfId="26622"/>
    <cellStyle name="Normal 2 2 2 2 11 2 6 13" xfId="26623"/>
    <cellStyle name="Normal 2 2 2 2 11 2 6 14" xfId="26624"/>
    <cellStyle name="Normal 2 2 2 2 11 2 6 15" xfId="26625"/>
    <cellStyle name="Normal 2 2 2 2 11 2 6 16" xfId="26626"/>
    <cellStyle name="Normal 2 2 2 2 11 2 6 17" xfId="26627"/>
    <cellStyle name="Normal 2 2 2 2 11 2 6 18" xfId="26628"/>
    <cellStyle name="Normal 2 2 2 2 11 2 6 19" xfId="26629"/>
    <cellStyle name="Normal 2 2 2 2 11 2 6 2" xfId="26630"/>
    <cellStyle name="Normal 2 2 2 2 11 2 6 20" xfId="26631"/>
    <cellStyle name="Normal 2 2 2 2 11 2 6 21" xfId="26632"/>
    <cellStyle name="Normal 2 2 2 2 11 2 6 22" xfId="26633"/>
    <cellStyle name="Normal 2 2 2 2 11 2 6 3" xfId="26634"/>
    <cellStyle name="Normal 2 2 2 2 11 2 6 4" xfId="26635"/>
    <cellStyle name="Normal 2 2 2 2 11 2 6 5" xfId="26636"/>
    <cellStyle name="Normal 2 2 2 2 11 2 6 6" xfId="26637"/>
    <cellStyle name="Normal 2 2 2 2 11 2 6 7" xfId="26638"/>
    <cellStyle name="Normal 2 2 2 2 11 2 6 8" xfId="26639"/>
    <cellStyle name="Normal 2 2 2 2 11 2 6 9" xfId="26640"/>
    <cellStyle name="Normal 2 2 2 2 11 2 7" xfId="26641"/>
    <cellStyle name="Normal 2 2 2 2 11 2 7 10" xfId="26642"/>
    <cellStyle name="Normal 2 2 2 2 11 2 7 11" xfId="26643"/>
    <cellStyle name="Normal 2 2 2 2 11 2 7 12" xfId="26644"/>
    <cellStyle name="Normal 2 2 2 2 11 2 7 13" xfId="26645"/>
    <cellStyle name="Normal 2 2 2 2 11 2 7 14" xfId="26646"/>
    <cellStyle name="Normal 2 2 2 2 11 2 7 15" xfId="26647"/>
    <cellStyle name="Normal 2 2 2 2 11 2 7 16" xfId="26648"/>
    <cellStyle name="Normal 2 2 2 2 11 2 7 17" xfId="26649"/>
    <cellStyle name="Normal 2 2 2 2 11 2 7 18" xfId="26650"/>
    <cellStyle name="Normal 2 2 2 2 11 2 7 19" xfId="26651"/>
    <cellStyle name="Normal 2 2 2 2 11 2 7 2" xfId="26652"/>
    <cellStyle name="Normal 2 2 2 2 11 2 7 20" xfId="26653"/>
    <cellStyle name="Normal 2 2 2 2 11 2 7 21" xfId="26654"/>
    <cellStyle name="Normal 2 2 2 2 11 2 7 22" xfId="26655"/>
    <cellStyle name="Normal 2 2 2 2 11 2 7 3" xfId="26656"/>
    <cellStyle name="Normal 2 2 2 2 11 2 7 4" xfId="26657"/>
    <cellStyle name="Normal 2 2 2 2 11 2 7 5" xfId="26658"/>
    <cellStyle name="Normal 2 2 2 2 11 2 7 6" xfId="26659"/>
    <cellStyle name="Normal 2 2 2 2 11 2 7 7" xfId="26660"/>
    <cellStyle name="Normal 2 2 2 2 11 2 7 8" xfId="26661"/>
    <cellStyle name="Normal 2 2 2 2 11 2 7 9" xfId="26662"/>
    <cellStyle name="Normal 2 2 2 2 11 2 8" xfId="26663"/>
    <cellStyle name="Normal 2 2 2 2 11 2 8 10" xfId="26664"/>
    <cellStyle name="Normal 2 2 2 2 11 2 8 11" xfId="26665"/>
    <cellStyle name="Normal 2 2 2 2 11 2 8 12" xfId="26666"/>
    <cellStyle name="Normal 2 2 2 2 11 2 8 13" xfId="26667"/>
    <cellStyle name="Normal 2 2 2 2 11 2 8 14" xfId="26668"/>
    <cellStyle name="Normal 2 2 2 2 11 2 8 15" xfId="26669"/>
    <cellStyle name="Normal 2 2 2 2 11 2 8 16" xfId="26670"/>
    <cellStyle name="Normal 2 2 2 2 11 2 8 17" xfId="26671"/>
    <cellStyle name="Normal 2 2 2 2 11 2 8 18" xfId="26672"/>
    <cellStyle name="Normal 2 2 2 2 11 2 8 19" xfId="26673"/>
    <cellStyle name="Normal 2 2 2 2 11 2 8 2" xfId="26674"/>
    <cellStyle name="Normal 2 2 2 2 11 2 8 20" xfId="26675"/>
    <cellStyle name="Normal 2 2 2 2 11 2 8 21" xfId="26676"/>
    <cellStyle name="Normal 2 2 2 2 11 2 8 22" xfId="26677"/>
    <cellStyle name="Normal 2 2 2 2 11 2 8 3" xfId="26678"/>
    <cellStyle name="Normal 2 2 2 2 11 2 8 4" xfId="26679"/>
    <cellStyle name="Normal 2 2 2 2 11 2 8 5" xfId="26680"/>
    <cellStyle name="Normal 2 2 2 2 11 2 8 6" xfId="26681"/>
    <cellStyle name="Normal 2 2 2 2 11 2 8 7" xfId="26682"/>
    <cellStyle name="Normal 2 2 2 2 11 2 8 8" xfId="26683"/>
    <cellStyle name="Normal 2 2 2 2 11 2 8 9" xfId="26684"/>
    <cellStyle name="Normal 2 2 2 2 11 2 9" xfId="26685"/>
    <cellStyle name="Normal 2 2 2 2 11 2 9 10" xfId="26686"/>
    <cellStyle name="Normal 2 2 2 2 11 2 9 11" xfId="26687"/>
    <cellStyle name="Normal 2 2 2 2 11 2 9 12" xfId="26688"/>
    <cellStyle name="Normal 2 2 2 2 11 2 9 13" xfId="26689"/>
    <cellStyle name="Normal 2 2 2 2 11 2 9 14" xfId="26690"/>
    <cellStyle name="Normal 2 2 2 2 11 2 9 15" xfId="26691"/>
    <cellStyle name="Normal 2 2 2 2 11 2 9 16" xfId="26692"/>
    <cellStyle name="Normal 2 2 2 2 11 2 9 17" xfId="26693"/>
    <cellStyle name="Normal 2 2 2 2 11 2 9 18" xfId="26694"/>
    <cellStyle name="Normal 2 2 2 2 11 2 9 19" xfId="26695"/>
    <cellStyle name="Normal 2 2 2 2 11 2 9 2" xfId="26696"/>
    <cellStyle name="Normal 2 2 2 2 11 2 9 20" xfId="26697"/>
    <cellStyle name="Normal 2 2 2 2 11 2 9 21" xfId="26698"/>
    <cellStyle name="Normal 2 2 2 2 11 2 9 22" xfId="26699"/>
    <cellStyle name="Normal 2 2 2 2 11 2 9 3" xfId="26700"/>
    <cellStyle name="Normal 2 2 2 2 11 2 9 4" xfId="26701"/>
    <cellStyle name="Normal 2 2 2 2 11 2 9 5" xfId="26702"/>
    <cellStyle name="Normal 2 2 2 2 11 2 9 6" xfId="26703"/>
    <cellStyle name="Normal 2 2 2 2 11 2 9 7" xfId="26704"/>
    <cellStyle name="Normal 2 2 2 2 11 2 9 8" xfId="26705"/>
    <cellStyle name="Normal 2 2 2 2 11 2 9 9" xfId="26706"/>
    <cellStyle name="Normal 2 2 2 2 11 3" xfId="26707"/>
    <cellStyle name="Normal 2 2 2 2 11 3 10" xfId="26708"/>
    <cellStyle name="Normal 2 2 2 2 11 3 11" xfId="26709"/>
    <cellStyle name="Normal 2 2 2 2 11 3 12" xfId="26710"/>
    <cellStyle name="Normal 2 2 2 2 11 3 13" xfId="26711"/>
    <cellStyle name="Normal 2 2 2 2 11 3 14" xfId="26712"/>
    <cellStyle name="Normal 2 2 2 2 11 3 15" xfId="26713"/>
    <cellStyle name="Normal 2 2 2 2 11 3 16" xfId="26714"/>
    <cellStyle name="Normal 2 2 2 2 11 3 17" xfId="26715"/>
    <cellStyle name="Normal 2 2 2 2 11 3 18" xfId="26716"/>
    <cellStyle name="Normal 2 2 2 2 11 3 19" xfId="26717"/>
    <cellStyle name="Normal 2 2 2 2 11 3 2" xfId="26718"/>
    <cellStyle name="Normal 2 2 2 2 11 3 20" xfId="26719"/>
    <cellStyle name="Normal 2 2 2 2 11 3 21" xfId="26720"/>
    <cellStyle name="Normal 2 2 2 2 11 3 22" xfId="26721"/>
    <cellStyle name="Normal 2 2 2 2 11 3 23" xfId="26722"/>
    <cellStyle name="Normal 2 2 2 2 11 3 3" xfId="26723"/>
    <cellStyle name="Normal 2 2 2 2 11 3 4" xfId="26724"/>
    <cellStyle name="Normal 2 2 2 2 11 3 5" xfId="26725"/>
    <cellStyle name="Normal 2 2 2 2 11 3 6" xfId="26726"/>
    <cellStyle name="Normal 2 2 2 2 11 3 7" xfId="26727"/>
    <cellStyle name="Normal 2 2 2 2 11 3 8" xfId="26728"/>
    <cellStyle name="Normal 2 2 2 2 11 3 9" xfId="26729"/>
    <cellStyle name="Normal 2 2 2 2 11 4" xfId="26730"/>
    <cellStyle name="Normal 2 2 2 2 11 5" xfId="26731"/>
    <cellStyle name="Normal 2 2 2 2 11 6" xfId="26732"/>
    <cellStyle name="Normal 2 2 2 2 11 7" xfId="26733"/>
    <cellStyle name="Normal 2 2 2 2 11 8" xfId="26734"/>
    <cellStyle name="Normal 2 2 2 2 11 9" xfId="26735"/>
    <cellStyle name="Normal 2 2 2 2 110" xfId="26736"/>
    <cellStyle name="Normal 2 2 2 2 111" xfId="26737"/>
    <cellStyle name="Normal 2 2 2 2 12" xfId="26738"/>
    <cellStyle name="Normal 2 2 2 2 12 10" xfId="26739"/>
    <cellStyle name="Normal 2 2 2 2 12 11" xfId="26740"/>
    <cellStyle name="Normal 2 2 2 2 12 12" xfId="26741"/>
    <cellStyle name="Normal 2 2 2 2 12 13" xfId="26742"/>
    <cellStyle name="Normal 2 2 2 2 12 14" xfId="26743"/>
    <cellStyle name="Normal 2 2 2 2 12 15" xfId="26744"/>
    <cellStyle name="Normal 2 2 2 2 12 16" xfId="26745"/>
    <cellStyle name="Normal 2 2 2 2 12 17" xfId="26746"/>
    <cellStyle name="Normal 2 2 2 2 12 18" xfId="26747"/>
    <cellStyle name="Normal 2 2 2 2 12 19" xfId="26748"/>
    <cellStyle name="Normal 2 2 2 2 12 2" xfId="26749"/>
    <cellStyle name="Normal 2 2 2 2 12 20" xfId="26750"/>
    <cellStyle name="Normal 2 2 2 2 12 21" xfId="26751"/>
    <cellStyle name="Normal 2 2 2 2 12 22" xfId="26752"/>
    <cellStyle name="Normal 2 2 2 2 12 3" xfId="26753"/>
    <cellStyle name="Normal 2 2 2 2 12 4" xfId="26754"/>
    <cellStyle name="Normal 2 2 2 2 12 5" xfId="26755"/>
    <cellStyle name="Normal 2 2 2 2 12 6" xfId="26756"/>
    <cellStyle name="Normal 2 2 2 2 12 7" xfId="26757"/>
    <cellStyle name="Normal 2 2 2 2 12 8" xfId="26758"/>
    <cellStyle name="Normal 2 2 2 2 12 9" xfId="26759"/>
    <cellStyle name="Normal 2 2 2 2 13" xfId="26760"/>
    <cellStyle name="Normal 2 2 2 2 13 10" xfId="26761"/>
    <cellStyle name="Normal 2 2 2 2 13 11" xfId="26762"/>
    <cellStyle name="Normal 2 2 2 2 13 12" xfId="26763"/>
    <cellStyle name="Normal 2 2 2 2 13 13" xfId="26764"/>
    <cellStyle name="Normal 2 2 2 2 13 14" xfId="26765"/>
    <cellStyle name="Normal 2 2 2 2 13 15" xfId="26766"/>
    <cellStyle name="Normal 2 2 2 2 13 16" xfId="26767"/>
    <cellStyle name="Normal 2 2 2 2 13 17" xfId="26768"/>
    <cellStyle name="Normal 2 2 2 2 13 18" xfId="26769"/>
    <cellStyle name="Normal 2 2 2 2 13 19" xfId="26770"/>
    <cellStyle name="Normal 2 2 2 2 13 2" xfId="26771"/>
    <cellStyle name="Normal 2 2 2 2 13 20" xfId="26772"/>
    <cellStyle name="Normal 2 2 2 2 13 21" xfId="26773"/>
    <cellStyle name="Normal 2 2 2 2 13 22" xfId="26774"/>
    <cellStyle name="Normal 2 2 2 2 13 3" xfId="26775"/>
    <cellStyle name="Normal 2 2 2 2 13 4" xfId="26776"/>
    <cellStyle name="Normal 2 2 2 2 13 5" xfId="26777"/>
    <cellStyle name="Normal 2 2 2 2 13 6" xfId="26778"/>
    <cellStyle name="Normal 2 2 2 2 13 7" xfId="26779"/>
    <cellStyle name="Normal 2 2 2 2 13 8" xfId="26780"/>
    <cellStyle name="Normal 2 2 2 2 13 9" xfId="26781"/>
    <cellStyle name="Normal 2 2 2 2 14" xfId="26782"/>
    <cellStyle name="Normal 2 2 2 2 14 10" xfId="26783"/>
    <cellStyle name="Normal 2 2 2 2 14 11" xfId="26784"/>
    <cellStyle name="Normal 2 2 2 2 14 12" xfId="26785"/>
    <cellStyle name="Normal 2 2 2 2 14 13" xfId="26786"/>
    <cellStyle name="Normal 2 2 2 2 14 14" xfId="26787"/>
    <cellStyle name="Normal 2 2 2 2 14 15" xfId="26788"/>
    <cellStyle name="Normal 2 2 2 2 14 16" xfId="26789"/>
    <cellStyle name="Normal 2 2 2 2 14 17" xfId="26790"/>
    <cellStyle name="Normal 2 2 2 2 14 18" xfId="26791"/>
    <cellStyle name="Normal 2 2 2 2 14 19" xfId="26792"/>
    <cellStyle name="Normal 2 2 2 2 14 2" xfId="26793"/>
    <cellStyle name="Normal 2 2 2 2 14 20" xfId="26794"/>
    <cellStyle name="Normal 2 2 2 2 14 21" xfId="26795"/>
    <cellStyle name="Normal 2 2 2 2 14 22" xfId="26796"/>
    <cellStyle name="Normal 2 2 2 2 14 3" xfId="26797"/>
    <cellStyle name="Normal 2 2 2 2 14 4" xfId="26798"/>
    <cellStyle name="Normal 2 2 2 2 14 5" xfId="26799"/>
    <cellStyle name="Normal 2 2 2 2 14 6" xfId="26800"/>
    <cellStyle name="Normal 2 2 2 2 14 7" xfId="26801"/>
    <cellStyle name="Normal 2 2 2 2 14 8" xfId="26802"/>
    <cellStyle name="Normal 2 2 2 2 14 9" xfId="26803"/>
    <cellStyle name="Normal 2 2 2 2 15" xfId="26804"/>
    <cellStyle name="Normal 2 2 2 2 15 10" xfId="26805"/>
    <cellStyle name="Normal 2 2 2 2 15 11" xfId="26806"/>
    <cellStyle name="Normal 2 2 2 2 15 12" xfId="26807"/>
    <cellStyle name="Normal 2 2 2 2 15 13" xfId="26808"/>
    <cellStyle name="Normal 2 2 2 2 15 14" xfId="26809"/>
    <cellStyle name="Normal 2 2 2 2 15 15" xfId="26810"/>
    <cellStyle name="Normal 2 2 2 2 15 16" xfId="26811"/>
    <cellStyle name="Normal 2 2 2 2 15 17" xfId="26812"/>
    <cellStyle name="Normal 2 2 2 2 15 18" xfId="26813"/>
    <cellStyle name="Normal 2 2 2 2 15 19" xfId="26814"/>
    <cellStyle name="Normal 2 2 2 2 15 2" xfId="26815"/>
    <cellStyle name="Normal 2 2 2 2 15 20" xfId="26816"/>
    <cellStyle name="Normal 2 2 2 2 15 21" xfId="26817"/>
    <cellStyle name="Normal 2 2 2 2 15 22" xfId="26818"/>
    <cellStyle name="Normal 2 2 2 2 15 3" xfId="26819"/>
    <cellStyle name="Normal 2 2 2 2 15 4" xfId="26820"/>
    <cellStyle name="Normal 2 2 2 2 15 5" xfId="26821"/>
    <cellStyle name="Normal 2 2 2 2 15 6" xfId="26822"/>
    <cellStyle name="Normal 2 2 2 2 15 7" xfId="26823"/>
    <cellStyle name="Normal 2 2 2 2 15 8" xfId="26824"/>
    <cellStyle name="Normal 2 2 2 2 15 9" xfId="26825"/>
    <cellStyle name="Normal 2 2 2 2 16" xfId="26826"/>
    <cellStyle name="Normal 2 2 2 2 16 10" xfId="26827"/>
    <cellStyle name="Normal 2 2 2 2 16 11" xfId="26828"/>
    <cellStyle name="Normal 2 2 2 2 16 12" xfId="26829"/>
    <cellStyle name="Normal 2 2 2 2 16 13" xfId="26830"/>
    <cellStyle name="Normal 2 2 2 2 16 14" xfId="26831"/>
    <cellStyle name="Normal 2 2 2 2 16 15" xfId="26832"/>
    <cellStyle name="Normal 2 2 2 2 16 16" xfId="26833"/>
    <cellStyle name="Normal 2 2 2 2 16 17" xfId="26834"/>
    <cellStyle name="Normal 2 2 2 2 16 18" xfId="26835"/>
    <cellStyle name="Normal 2 2 2 2 16 19" xfId="26836"/>
    <cellStyle name="Normal 2 2 2 2 16 2" xfId="26837"/>
    <cellStyle name="Normal 2 2 2 2 16 20" xfId="26838"/>
    <cellStyle name="Normal 2 2 2 2 16 21" xfId="26839"/>
    <cellStyle name="Normal 2 2 2 2 16 22" xfId="26840"/>
    <cellStyle name="Normal 2 2 2 2 16 3" xfId="26841"/>
    <cellStyle name="Normal 2 2 2 2 16 4" xfId="26842"/>
    <cellStyle name="Normal 2 2 2 2 16 5" xfId="26843"/>
    <cellStyle name="Normal 2 2 2 2 16 6" xfId="26844"/>
    <cellStyle name="Normal 2 2 2 2 16 7" xfId="26845"/>
    <cellStyle name="Normal 2 2 2 2 16 8" xfId="26846"/>
    <cellStyle name="Normal 2 2 2 2 16 9" xfId="26847"/>
    <cellStyle name="Normal 2 2 2 2 17" xfId="26848"/>
    <cellStyle name="Normal 2 2 2 2 17 10" xfId="26849"/>
    <cellStyle name="Normal 2 2 2 2 17 11" xfId="26850"/>
    <cellStyle name="Normal 2 2 2 2 17 12" xfId="26851"/>
    <cellStyle name="Normal 2 2 2 2 17 13" xfId="26852"/>
    <cellStyle name="Normal 2 2 2 2 17 14" xfId="26853"/>
    <cellStyle name="Normal 2 2 2 2 17 15" xfId="26854"/>
    <cellStyle name="Normal 2 2 2 2 17 16" xfId="26855"/>
    <cellStyle name="Normal 2 2 2 2 17 17" xfId="26856"/>
    <cellStyle name="Normal 2 2 2 2 17 18" xfId="26857"/>
    <cellStyle name="Normal 2 2 2 2 17 19" xfId="26858"/>
    <cellStyle name="Normal 2 2 2 2 17 2" xfId="26859"/>
    <cellStyle name="Normal 2 2 2 2 17 20" xfId="26860"/>
    <cellStyle name="Normal 2 2 2 2 17 21" xfId="26861"/>
    <cellStyle name="Normal 2 2 2 2 17 22" xfId="26862"/>
    <cellStyle name="Normal 2 2 2 2 17 3" xfId="26863"/>
    <cellStyle name="Normal 2 2 2 2 17 4" xfId="26864"/>
    <cellStyle name="Normal 2 2 2 2 17 5" xfId="26865"/>
    <cellStyle name="Normal 2 2 2 2 17 6" xfId="26866"/>
    <cellStyle name="Normal 2 2 2 2 17 7" xfId="26867"/>
    <cellStyle name="Normal 2 2 2 2 17 8" xfId="26868"/>
    <cellStyle name="Normal 2 2 2 2 17 9" xfId="26869"/>
    <cellStyle name="Normal 2 2 2 2 18" xfId="26870"/>
    <cellStyle name="Normal 2 2 2 2 18 10" xfId="26871"/>
    <cellStyle name="Normal 2 2 2 2 18 11" xfId="26872"/>
    <cellStyle name="Normal 2 2 2 2 18 12" xfId="26873"/>
    <cellStyle name="Normal 2 2 2 2 18 13" xfId="26874"/>
    <cellStyle name="Normal 2 2 2 2 18 14" xfId="26875"/>
    <cellStyle name="Normal 2 2 2 2 18 15" xfId="26876"/>
    <cellStyle name="Normal 2 2 2 2 18 16" xfId="26877"/>
    <cellStyle name="Normal 2 2 2 2 18 17" xfId="26878"/>
    <cellStyle name="Normal 2 2 2 2 18 18" xfId="26879"/>
    <cellStyle name="Normal 2 2 2 2 18 19" xfId="26880"/>
    <cellStyle name="Normal 2 2 2 2 18 2" xfId="26881"/>
    <cellStyle name="Normal 2 2 2 2 18 20" xfId="26882"/>
    <cellStyle name="Normal 2 2 2 2 18 21" xfId="26883"/>
    <cellStyle name="Normal 2 2 2 2 18 22" xfId="26884"/>
    <cellStyle name="Normal 2 2 2 2 18 3" xfId="26885"/>
    <cellStyle name="Normal 2 2 2 2 18 4" xfId="26886"/>
    <cellStyle name="Normal 2 2 2 2 18 5" xfId="26887"/>
    <cellStyle name="Normal 2 2 2 2 18 6" xfId="26888"/>
    <cellStyle name="Normal 2 2 2 2 18 7" xfId="26889"/>
    <cellStyle name="Normal 2 2 2 2 18 8" xfId="26890"/>
    <cellStyle name="Normal 2 2 2 2 18 9" xfId="26891"/>
    <cellStyle name="Normal 2 2 2 2 19" xfId="26892"/>
    <cellStyle name="Normal 2 2 2 2 19 10" xfId="26893"/>
    <cellStyle name="Normal 2 2 2 2 19 11" xfId="26894"/>
    <cellStyle name="Normal 2 2 2 2 19 12" xfId="26895"/>
    <cellStyle name="Normal 2 2 2 2 19 13" xfId="26896"/>
    <cellStyle name="Normal 2 2 2 2 19 14" xfId="26897"/>
    <cellStyle name="Normal 2 2 2 2 19 15" xfId="26898"/>
    <cellStyle name="Normal 2 2 2 2 19 16" xfId="26899"/>
    <cellStyle name="Normal 2 2 2 2 19 17" xfId="26900"/>
    <cellStyle name="Normal 2 2 2 2 19 18" xfId="26901"/>
    <cellStyle name="Normal 2 2 2 2 19 19" xfId="26902"/>
    <cellStyle name="Normal 2 2 2 2 19 2" xfId="26903"/>
    <cellStyle name="Normal 2 2 2 2 19 20" xfId="26904"/>
    <cellStyle name="Normal 2 2 2 2 19 21" xfId="26905"/>
    <cellStyle name="Normal 2 2 2 2 19 22" xfId="26906"/>
    <cellStyle name="Normal 2 2 2 2 19 3" xfId="26907"/>
    <cellStyle name="Normal 2 2 2 2 19 4" xfId="26908"/>
    <cellStyle name="Normal 2 2 2 2 19 5" xfId="26909"/>
    <cellStyle name="Normal 2 2 2 2 19 6" xfId="26910"/>
    <cellStyle name="Normal 2 2 2 2 19 7" xfId="26911"/>
    <cellStyle name="Normal 2 2 2 2 19 8" xfId="26912"/>
    <cellStyle name="Normal 2 2 2 2 19 9" xfId="26913"/>
    <cellStyle name="Normal 2 2 2 2 2" xfId="26914"/>
    <cellStyle name="Normal 2 2 2 2 2 10" xfId="26915"/>
    <cellStyle name="Normal 2 2 2 2 2 10 10" xfId="26916"/>
    <cellStyle name="Normal 2 2 2 2 2 10 11" xfId="26917"/>
    <cellStyle name="Normal 2 2 2 2 2 10 12" xfId="26918"/>
    <cellStyle name="Normal 2 2 2 2 2 10 13" xfId="26919"/>
    <cellStyle name="Normal 2 2 2 2 2 10 14" xfId="26920"/>
    <cellStyle name="Normal 2 2 2 2 2 10 15" xfId="26921"/>
    <cellStyle name="Normal 2 2 2 2 2 10 16" xfId="26922"/>
    <cellStyle name="Normal 2 2 2 2 2 10 17" xfId="26923"/>
    <cellStyle name="Normal 2 2 2 2 2 10 18" xfId="26924"/>
    <cellStyle name="Normal 2 2 2 2 2 10 19" xfId="26925"/>
    <cellStyle name="Normal 2 2 2 2 2 10 2" xfId="26926"/>
    <cellStyle name="Normal 2 2 2 2 2 10 20" xfId="26927"/>
    <cellStyle name="Normal 2 2 2 2 2 10 21" xfId="26928"/>
    <cellStyle name="Normal 2 2 2 2 2 10 22" xfId="26929"/>
    <cellStyle name="Normal 2 2 2 2 2 10 3" xfId="26930"/>
    <cellStyle name="Normal 2 2 2 2 2 10 4" xfId="26931"/>
    <cellStyle name="Normal 2 2 2 2 2 10 5" xfId="26932"/>
    <cellStyle name="Normal 2 2 2 2 2 10 6" xfId="26933"/>
    <cellStyle name="Normal 2 2 2 2 2 10 7" xfId="26934"/>
    <cellStyle name="Normal 2 2 2 2 2 10 8" xfId="26935"/>
    <cellStyle name="Normal 2 2 2 2 2 10 9" xfId="26936"/>
    <cellStyle name="Normal 2 2 2 2 2 11" xfId="26937"/>
    <cellStyle name="Normal 2 2 2 2 2 11 10" xfId="26938"/>
    <cellStyle name="Normal 2 2 2 2 2 11 10 10" xfId="26939"/>
    <cellStyle name="Normal 2 2 2 2 2 11 10 11" xfId="26940"/>
    <cellStyle name="Normal 2 2 2 2 2 11 10 12" xfId="26941"/>
    <cellStyle name="Normal 2 2 2 2 2 11 10 13" xfId="26942"/>
    <cellStyle name="Normal 2 2 2 2 2 11 10 14" xfId="26943"/>
    <cellStyle name="Normal 2 2 2 2 2 11 10 15" xfId="26944"/>
    <cellStyle name="Normal 2 2 2 2 2 11 10 16" xfId="26945"/>
    <cellStyle name="Normal 2 2 2 2 2 11 10 17" xfId="26946"/>
    <cellStyle name="Normal 2 2 2 2 2 11 10 18" xfId="26947"/>
    <cellStyle name="Normal 2 2 2 2 2 11 10 19" xfId="26948"/>
    <cellStyle name="Normal 2 2 2 2 2 11 10 2" xfId="26949"/>
    <cellStyle name="Normal 2 2 2 2 2 11 10 20" xfId="26950"/>
    <cellStyle name="Normal 2 2 2 2 2 11 10 21" xfId="26951"/>
    <cellStyle name="Normal 2 2 2 2 2 11 10 22" xfId="26952"/>
    <cellStyle name="Normal 2 2 2 2 2 11 10 3" xfId="26953"/>
    <cellStyle name="Normal 2 2 2 2 2 11 10 4" xfId="26954"/>
    <cellStyle name="Normal 2 2 2 2 2 11 10 5" xfId="26955"/>
    <cellStyle name="Normal 2 2 2 2 2 11 10 6" xfId="26956"/>
    <cellStyle name="Normal 2 2 2 2 2 11 10 7" xfId="26957"/>
    <cellStyle name="Normal 2 2 2 2 2 11 10 8" xfId="26958"/>
    <cellStyle name="Normal 2 2 2 2 2 11 10 9" xfId="26959"/>
    <cellStyle name="Normal 2 2 2 2 2 11 11" xfId="26960"/>
    <cellStyle name="Normal 2 2 2 2 2 11 11 10" xfId="26961"/>
    <cellStyle name="Normal 2 2 2 2 2 11 11 11" xfId="26962"/>
    <cellStyle name="Normal 2 2 2 2 2 11 11 12" xfId="26963"/>
    <cellStyle name="Normal 2 2 2 2 2 11 11 13" xfId="26964"/>
    <cellStyle name="Normal 2 2 2 2 2 11 11 14" xfId="26965"/>
    <cellStyle name="Normal 2 2 2 2 2 11 11 15" xfId="26966"/>
    <cellStyle name="Normal 2 2 2 2 2 11 11 16" xfId="26967"/>
    <cellStyle name="Normal 2 2 2 2 2 11 11 17" xfId="26968"/>
    <cellStyle name="Normal 2 2 2 2 2 11 11 18" xfId="26969"/>
    <cellStyle name="Normal 2 2 2 2 2 11 11 19" xfId="26970"/>
    <cellStyle name="Normal 2 2 2 2 2 11 11 2" xfId="26971"/>
    <cellStyle name="Normal 2 2 2 2 2 11 11 20" xfId="26972"/>
    <cellStyle name="Normal 2 2 2 2 2 11 11 21" xfId="26973"/>
    <cellStyle name="Normal 2 2 2 2 2 11 11 22" xfId="26974"/>
    <cellStyle name="Normal 2 2 2 2 2 11 11 3" xfId="26975"/>
    <cellStyle name="Normal 2 2 2 2 2 11 11 4" xfId="26976"/>
    <cellStyle name="Normal 2 2 2 2 2 11 11 5" xfId="26977"/>
    <cellStyle name="Normal 2 2 2 2 2 11 11 6" xfId="26978"/>
    <cellStyle name="Normal 2 2 2 2 2 11 11 7" xfId="26979"/>
    <cellStyle name="Normal 2 2 2 2 2 11 11 8" xfId="26980"/>
    <cellStyle name="Normal 2 2 2 2 2 11 11 9" xfId="26981"/>
    <cellStyle name="Normal 2 2 2 2 2 11 12" xfId="26982"/>
    <cellStyle name="Normal 2 2 2 2 2 11 13" xfId="26983"/>
    <cellStyle name="Normal 2 2 2 2 2 11 14" xfId="26984"/>
    <cellStyle name="Normal 2 2 2 2 2 11 15" xfId="26985"/>
    <cellStyle name="Normal 2 2 2 2 2 11 16" xfId="26986"/>
    <cellStyle name="Normal 2 2 2 2 2 11 17" xfId="26987"/>
    <cellStyle name="Normal 2 2 2 2 2 11 18" xfId="26988"/>
    <cellStyle name="Normal 2 2 2 2 2 11 19" xfId="26989"/>
    <cellStyle name="Normal 2 2 2 2 2 11 2" xfId="26990"/>
    <cellStyle name="Normal 2 2 2 2 2 11 2 10" xfId="26991"/>
    <cellStyle name="Normal 2 2 2 2 2 11 2 11" xfId="26992"/>
    <cellStyle name="Normal 2 2 2 2 2 11 2 2" xfId="26993"/>
    <cellStyle name="Normal 2 2 2 2 2 11 2 2 10" xfId="26994"/>
    <cellStyle name="Normal 2 2 2 2 2 11 2 2 11" xfId="26995"/>
    <cellStyle name="Normal 2 2 2 2 2 11 2 2 12" xfId="26996"/>
    <cellStyle name="Normal 2 2 2 2 2 11 2 2 13" xfId="26997"/>
    <cellStyle name="Normal 2 2 2 2 2 11 2 2 14" xfId="26998"/>
    <cellStyle name="Normal 2 2 2 2 2 11 2 2 15" xfId="26999"/>
    <cellStyle name="Normal 2 2 2 2 2 11 2 2 16" xfId="27000"/>
    <cellStyle name="Normal 2 2 2 2 2 11 2 2 17" xfId="27001"/>
    <cellStyle name="Normal 2 2 2 2 2 11 2 2 18" xfId="27002"/>
    <cellStyle name="Normal 2 2 2 2 2 11 2 2 19" xfId="27003"/>
    <cellStyle name="Normal 2 2 2 2 2 11 2 2 2" xfId="27004"/>
    <cellStyle name="Normal 2 2 2 2 2 11 2 2 20" xfId="27005"/>
    <cellStyle name="Normal 2 2 2 2 2 11 2 2 21" xfId="27006"/>
    <cellStyle name="Normal 2 2 2 2 2 11 2 2 22" xfId="27007"/>
    <cellStyle name="Normal 2 2 2 2 2 11 2 2 23" xfId="27008"/>
    <cellStyle name="Normal 2 2 2 2 2 11 2 2 3" xfId="27009"/>
    <cellStyle name="Normal 2 2 2 2 2 11 2 2 4" xfId="27010"/>
    <cellStyle name="Normal 2 2 2 2 2 11 2 2 5" xfId="27011"/>
    <cellStyle name="Normal 2 2 2 2 2 11 2 2 6" xfId="27012"/>
    <cellStyle name="Normal 2 2 2 2 2 11 2 2 7" xfId="27013"/>
    <cellStyle name="Normal 2 2 2 2 2 11 2 2 8" xfId="27014"/>
    <cellStyle name="Normal 2 2 2 2 2 11 2 2 9" xfId="27015"/>
    <cellStyle name="Normal 2 2 2 2 2 11 2 3" xfId="27016"/>
    <cellStyle name="Normal 2 2 2 2 2 11 2 4" xfId="27017"/>
    <cellStyle name="Normal 2 2 2 2 2 11 2 5" xfId="27018"/>
    <cellStyle name="Normal 2 2 2 2 2 11 2 6" xfId="27019"/>
    <cellStyle name="Normal 2 2 2 2 2 11 2 7" xfId="27020"/>
    <cellStyle name="Normal 2 2 2 2 2 11 2 8" xfId="27021"/>
    <cellStyle name="Normal 2 2 2 2 2 11 2 9" xfId="27022"/>
    <cellStyle name="Normal 2 2 2 2 2 11 20" xfId="27023"/>
    <cellStyle name="Normal 2 2 2 2 2 11 21" xfId="27024"/>
    <cellStyle name="Normal 2 2 2 2 2 11 22" xfId="27025"/>
    <cellStyle name="Normal 2 2 2 2 2 11 23" xfId="27026"/>
    <cellStyle name="Normal 2 2 2 2 2 11 24" xfId="27027"/>
    <cellStyle name="Normal 2 2 2 2 2 11 25" xfId="27028"/>
    <cellStyle name="Normal 2 2 2 2 2 11 26" xfId="27029"/>
    <cellStyle name="Normal 2 2 2 2 2 11 27" xfId="27030"/>
    <cellStyle name="Normal 2 2 2 2 2 11 28" xfId="27031"/>
    <cellStyle name="Normal 2 2 2 2 2 11 29" xfId="27032"/>
    <cellStyle name="Normal 2 2 2 2 2 11 3" xfId="27033"/>
    <cellStyle name="Normal 2 2 2 2 2 11 3 2" xfId="27034"/>
    <cellStyle name="Normal 2 2 2 2 2 11 3 2 10" xfId="27035"/>
    <cellStyle name="Normal 2 2 2 2 2 11 3 2 11" xfId="27036"/>
    <cellStyle name="Normal 2 2 2 2 2 11 3 2 12" xfId="27037"/>
    <cellStyle name="Normal 2 2 2 2 2 11 3 2 13" xfId="27038"/>
    <cellStyle name="Normal 2 2 2 2 2 11 3 2 14" xfId="27039"/>
    <cellStyle name="Normal 2 2 2 2 2 11 3 2 15" xfId="27040"/>
    <cellStyle name="Normal 2 2 2 2 2 11 3 2 16" xfId="27041"/>
    <cellStyle name="Normal 2 2 2 2 2 11 3 2 17" xfId="27042"/>
    <cellStyle name="Normal 2 2 2 2 2 11 3 2 18" xfId="27043"/>
    <cellStyle name="Normal 2 2 2 2 2 11 3 2 19" xfId="27044"/>
    <cellStyle name="Normal 2 2 2 2 2 11 3 2 2" xfId="27045"/>
    <cellStyle name="Normal 2 2 2 2 2 11 3 2 20" xfId="27046"/>
    <cellStyle name="Normal 2 2 2 2 2 11 3 2 21" xfId="27047"/>
    <cellStyle name="Normal 2 2 2 2 2 11 3 2 22" xfId="27048"/>
    <cellStyle name="Normal 2 2 2 2 2 11 3 2 3" xfId="27049"/>
    <cellStyle name="Normal 2 2 2 2 2 11 3 2 4" xfId="27050"/>
    <cellStyle name="Normal 2 2 2 2 2 11 3 2 5" xfId="27051"/>
    <cellStyle name="Normal 2 2 2 2 2 11 3 2 6" xfId="27052"/>
    <cellStyle name="Normal 2 2 2 2 2 11 3 2 7" xfId="27053"/>
    <cellStyle name="Normal 2 2 2 2 2 11 3 2 8" xfId="27054"/>
    <cellStyle name="Normal 2 2 2 2 2 11 3 2 9" xfId="27055"/>
    <cellStyle name="Normal 2 2 2 2 2 11 30" xfId="27056"/>
    <cellStyle name="Normal 2 2 2 2 2 11 31" xfId="27057"/>
    <cellStyle name="Normal 2 2 2 2 2 11 32" xfId="27058"/>
    <cellStyle name="Normal 2 2 2 2 2 11 4" xfId="27059"/>
    <cellStyle name="Normal 2 2 2 2 2 11 4 10" xfId="27060"/>
    <cellStyle name="Normal 2 2 2 2 2 11 4 11" xfId="27061"/>
    <cellStyle name="Normal 2 2 2 2 2 11 4 12" xfId="27062"/>
    <cellStyle name="Normal 2 2 2 2 2 11 4 13" xfId="27063"/>
    <cellStyle name="Normal 2 2 2 2 2 11 4 14" xfId="27064"/>
    <cellStyle name="Normal 2 2 2 2 2 11 4 15" xfId="27065"/>
    <cellStyle name="Normal 2 2 2 2 2 11 4 16" xfId="27066"/>
    <cellStyle name="Normal 2 2 2 2 2 11 4 17" xfId="27067"/>
    <cellStyle name="Normal 2 2 2 2 2 11 4 18" xfId="27068"/>
    <cellStyle name="Normal 2 2 2 2 2 11 4 19" xfId="27069"/>
    <cellStyle name="Normal 2 2 2 2 2 11 4 2" xfId="27070"/>
    <cellStyle name="Normal 2 2 2 2 2 11 4 20" xfId="27071"/>
    <cellStyle name="Normal 2 2 2 2 2 11 4 21" xfId="27072"/>
    <cellStyle name="Normal 2 2 2 2 2 11 4 22" xfId="27073"/>
    <cellStyle name="Normal 2 2 2 2 2 11 4 3" xfId="27074"/>
    <cellStyle name="Normal 2 2 2 2 2 11 4 4" xfId="27075"/>
    <cellStyle name="Normal 2 2 2 2 2 11 4 5" xfId="27076"/>
    <cellStyle name="Normal 2 2 2 2 2 11 4 6" xfId="27077"/>
    <cellStyle name="Normal 2 2 2 2 2 11 4 7" xfId="27078"/>
    <cellStyle name="Normal 2 2 2 2 2 11 4 8" xfId="27079"/>
    <cellStyle name="Normal 2 2 2 2 2 11 4 9" xfId="27080"/>
    <cellStyle name="Normal 2 2 2 2 2 11 5" xfId="27081"/>
    <cellStyle name="Normal 2 2 2 2 2 11 5 10" xfId="27082"/>
    <cellStyle name="Normal 2 2 2 2 2 11 5 11" xfId="27083"/>
    <cellStyle name="Normal 2 2 2 2 2 11 5 12" xfId="27084"/>
    <cellStyle name="Normal 2 2 2 2 2 11 5 13" xfId="27085"/>
    <cellStyle name="Normal 2 2 2 2 2 11 5 14" xfId="27086"/>
    <cellStyle name="Normal 2 2 2 2 2 11 5 15" xfId="27087"/>
    <cellStyle name="Normal 2 2 2 2 2 11 5 16" xfId="27088"/>
    <cellStyle name="Normal 2 2 2 2 2 11 5 17" xfId="27089"/>
    <cellStyle name="Normal 2 2 2 2 2 11 5 18" xfId="27090"/>
    <cellStyle name="Normal 2 2 2 2 2 11 5 19" xfId="27091"/>
    <cellStyle name="Normal 2 2 2 2 2 11 5 2" xfId="27092"/>
    <cellStyle name="Normal 2 2 2 2 2 11 5 20" xfId="27093"/>
    <cellStyle name="Normal 2 2 2 2 2 11 5 21" xfId="27094"/>
    <cellStyle name="Normal 2 2 2 2 2 11 5 22" xfId="27095"/>
    <cellStyle name="Normal 2 2 2 2 2 11 5 3" xfId="27096"/>
    <cellStyle name="Normal 2 2 2 2 2 11 5 4" xfId="27097"/>
    <cellStyle name="Normal 2 2 2 2 2 11 5 5" xfId="27098"/>
    <cellStyle name="Normal 2 2 2 2 2 11 5 6" xfId="27099"/>
    <cellStyle name="Normal 2 2 2 2 2 11 5 7" xfId="27100"/>
    <cellStyle name="Normal 2 2 2 2 2 11 5 8" xfId="27101"/>
    <cellStyle name="Normal 2 2 2 2 2 11 5 9" xfId="27102"/>
    <cellStyle name="Normal 2 2 2 2 2 11 6" xfId="27103"/>
    <cellStyle name="Normal 2 2 2 2 2 11 6 10" xfId="27104"/>
    <cellStyle name="Normal 2 2 2 2 2 11 6 11" xfId="27105"/>
    <cellStyle name="Normal 2 2 2 2 2 11 6 12" xfId="27106"/>
    <cellStyle name="Normal 2 2 2 2 2 11 6 13" xfId="27107"/>
    <cellStyle name="Normal 2 2 2 2 2 11 6 14" xfId="27108"/>
    <cellStyle name="Normal 2 2 2 2 2 11 6 15" xfId="27109"/>
    <cellStyle name="Normal 2 2 2 2 2 11 6 16" xfId="27110"/>
    <cellStyle name="Normal 2 2 2 2 2 11 6 17" xfId="27111"/>
    <cellStyle name="Normal 2 2 2 2 2 11 6 18" xfId="27112"/>
    <cellStyle name="Normal 2 2 2 2 2 11 6 19" xfId="27113"/>
    <cellStyle name="Normal 2 2 2 2 2 11 6 2" xfId="27114"/>
    <cellStyle name="Normal 2 2 2 2 2 11 6 20" xfId="27115"/>
    <cellStyle name="Normal 2 2 2 2 2 11 6 21" xfId="27116"/>
    <cellStyle name="Normal 2 2 2 2 2 11 6 22" xfId="27117"/>
    <cellStyle name="Normal 2 2 2 2 2 11 6 3" xfId="27118"/>
    <cellStyle name="Normal 2 2 2 2 2 11 6 4" xfId="27119"/>
    <cellStyle name="Normal 2 2 2 2 2 11 6 5" xfId="27120"/>
    <cellStyle name="Normal 2 2 2 2 2 11 6 6" xfId="27121"/>
    <cellStyle name="Normal 2 2 2 2 2 11 6 7" xfId="27122"/>
    <cellStyle name="Normal 2 2 2 2 2 11 6 8" xfId="27123"/>
    <cellStyle name="Normal 2 2 2 2 2 11 6 9" xfId="27124"/>
    <cellStyle name="Normal 2 2 2 2 2 11 7" xfId="27125"/>
    <cellStyle name="Normal 2 2 2 2 2 11 7 10" xfId="27126"/>
    <cellStyle name="Normal 2 2 2 2 2 11 7 11" xfId="27127"/>
    <cellStyle name="Normal 2 2 2 2 2 11 7 12" xfId="27128"/>
    <cellStyle name="Normal 2 2 2 2 2 11 7 13" xfId="27129"/>
    <cellStyle name="Normal 2 2 2 2 2 11 7 14" xfId="27130"/>
    <cellStyle name="Normal 2 2 2 2 2 11 7 15" xfId="27131"/>
    <cellStyle name="Normal 2 2 2 2 2 11 7 16" xfId="27132"/>
    <cellStyle name="Normal 2 2 2 2 2 11 7 17" xfId="27133"/>
    <cellStyle name="Normal 2 2 2 2 2 11 7 18" xfId="27134"/>
    <cellStyle name="Normal 2 2 2 2 2 11 7 19" xfId="27135"/>
    <cellStyle name="Normal 2 2 2 2 2 11 7 2" xfId="27136"/>
    <cellStyle name="Normal 2 2 2 2 2 11 7 20" xfId="27137"/>
    <cellStyle name="Normal 2 2 2 2 2 11 7 21" xfId="27138"/>
    <cellStyle name="Normal 2 2 2 2 2 11 7 22" xfId="27139"/>
    <cellStyle name="Normal 2 2 2 2 2 11 7 3" xfId="27140"/>
    <cellStyle name="Normal 2 2 2 2 2 11 7 4" xfId="27141"/>
    <cellStyle name="Normal 2 2 2 2 2 11 7 5" xfId="27142"/>
    <cellStyle name="Normal 2 2 2 2 2 11 7 6" xfId="27143"/>
    <cellStyle name="Normal 2 2 2 2 2 11 7 7" xfId="27144"/>
    <cellStyle name="Normal 2 2 2 2 2 11 7 8" xfId="27145"/>
    <cellStyle name="Normal 2 2 2 2 2 11 7 9" xfId="27146"/>
    <cellStyle name="Normal 2 2 2 2 2 11 8" xfId="27147"/>
    <cellStyle name="Normal 2 2 2 2 2 11 8 10" xfId="27148"/>
    <cellStyle name="Normal 2 2 2 2 2 11 8 11" xfId="27149"/>
    <cellStyle name="Normal 2 2 2 2 2 11 8 12" xfId="27150"/>
    <cellStyle name="Normal 2 2 2 2 2 11 8 13" xfId="27151"/>
    <cellStyle name="Normal 2 2 2 2 2 11 8 14" xfId="27152"/>
    <cellStyle name="Normal 2 2 2 2 2 11 8 15" xfId="27153"/>
    <cellStyle name="Normal 2 2 2 2 2 11 8 16" xfId="27154"/>
    <cellStyle name="Normal 2 2 2 2 2 11 8 17" xfId="27155"/>
    <cellStyle name="Normal 2 2 2 2 2 11 8 18" xfId="27156"/>
    <cellStyle name="Normal 2 2 2 2 2 11 8 19" xfId="27157"/>
    <cellStyle name="Normal 2 2 2 2 2 11 8 2" xfId="27158"/>
    <cellStyle name="Normal 2 2 2 2 2 11 8 20" xfId="27159"/>
    <cellStyle name="Normal 2 2 2 2 2 11 8 21" xfId="27160"/>
    <cellStyle name="Normal 2 2 2 2 2 11 8 22" xfId="27161"/>
    <cellStyle name="Normal 2 2 2 2 2 11 8 3" xfId="27162"/>
    <cellStyle name="Normal 2 2 2 2 2 11 8 4" xfId="27163"/>
    <cellStyle name="Normal 2 2 2 2 2 11 8 5" xfId="27164"/>
    <cellStyle name="Normal 2 2 2 2 2 11 8 6" xfId="27165"/>
    <cellStyle name="Normal 2 2 2 2 2 11 8 7" xfId="27166"/>
    <cellStyle name="Normal 2 2 2 2 2 11 8 8" xfId="27167"/>
    <cellStyle name="Normal 2 2 2 2 2 11 8 9" xfId="27168"/>
    <cellStyle name="Normal 2 2 2 2 2 11 9" xfId="27169"/>
    <cellStyle name="Normal 2 2 2 2 2 11 9 10" xfId="27170"/>
    <cellStyle name="Normal 2 2 2 2 2 11 9 11" xfId="27171"/>
    <cellStyle name="Normal 2 2 2 2 2 11 9 12" xfId="27172"/>
    <cellStyle name="Normal 2 2 2 2 2 11 9 13" xfId="27173"/>
    <cellStyle name="Normal 2 2 2 2 2 11 9 14" xfId="27174"/>
    <cellStyle name="Normal 2 2 2 2 2 11 9 15" xfId="27175"/>
    <cellStyle name="Normal 2 2 2 2 2 11 9 16" xfId="27176"/>
    <cellStyle name="Normal 2 2 2 2 2 11 9 17" xfId="27177"/>
    <cellStyle name="Normal 2 2 2 2 2 11 9 18" xfId="27178"/>
    <cellStyle name="Normal 2 2 2 2 2 11 9 19" xfId="27179"/>
    <cellStyle name="Normal 2 2 2 2 2 11 9 2" xfId="27180"/>
    <cellStyle name="Normal 2 2 2 2 2 11 9 20" xfId="27181"/>
    <cellStyle name="Normal 2 2 2 2 2 11 9 21" xfId="27182"/>
    <cellStyle name="Normal 2 2 2 2 2 11 9 22" xfId="27183"/>
    <cellStyle name="Normal 2 2 2 2 2 11 9 3" xfId="27184"/>
    <cellStyle name="Normal 2 2 2 2 2 11 9 4" xfId="27185"/>
    <cellStyle name="Normal 2 2 2 2 2 11 9 5" xfId="27186"/>
    <cellStyle name="Normal 2 2 2 2 2 11 9 6" xfId="27187"/>
    <cellStyle name="Normal 2 2 2 2 2 11 9 7" xfId="27188"/>
    <cellStyle name="Normal 2 2 2 2 2 11 9 8" xfId="27189"/>
    <cellStyle name="Normal 2 2 2 2 2 11 9 9" xfId="27190"/>
    <cellStyle name="Normal 2 2 2 2 2 12" xfId="27191"/>
    <cellStyle name="Normal 2 2 2 2 2 13" xfId="27192"/>
    <cellStyle name="Normal 2 2 2 2 2 14" xfId="27193"/>
    <cellStyle name="Normal 2 2 2 2 2 15" xfId="27194"/>
    <cellStyle name="Normal 2 2 2 2 2 16" xfId="27195"/>
    <cellStyle name="Normal 2 2 2 2 2 17" xfId="27196"/>
    <cellStyle name="Normal 2 2 2 2 2 18" xfId="27197"/>
    <cellStyle name="Normal 2 2 2 2 2 19" xfId="27198"/>
    <cellStyle name="Normal 2 2 2 2 2 2" xfId="27199"/>
    <cellStyle name="Normal 2 2 2 2 2 2 10" xfId="27200"/>
    <cellStyle name="Normal 2 2 2 2 2 2 10 10" xfId="27201"/>
    <cellStyle name="Normal 2 2 2 2 2 2 10 11" xfId="27202"/>
    <cellStyle name="Normal 2 2 2 2 2 2 10 12" xfId="27203"/>
    <cellStyle name="Normal 2 2 2 2 2 2 10 13" xfId="27204"/>
    <cellStyle name="Normal 2 2 2 2 2 2 10 14" xfId="27205"/>
    <cellStyle name="Normal 2 2 2 2 2 2 10 15" xfId="27206"/>
    <cellStyle name="Normal 2 2 2 2 2 2 10 16" xfId="27207"/>
    <cellStyle name="Normal 2 2 2 2 2 2 10 17" xfId="27208"/>
    <cellStyle name="Normal 2 2 2 2 2 2 10 18" xfId="27209"/>
    <cellStyle name="Normal 2 2 2 2 2 2 10 19" xfId="27210"/>
    <cellStyle name="Normal 2 2 2 2 2 2 10 2" xfId="27211"/>
    <cellStyle name="Normal 2 2 2 2 2 2 10 20" xfId="27212"/>
    <cellStyle name="Normal 2 2 2 2 2 2 10 21" xfId="27213"/>
    <cellStyle name="Normal 2 2 2 2 2 2 10 22" xfId="27214"/>
    <cellStyle name="Normal 2 2 2 2 2 2 10 3" xfId="27215"/>
    <cellStyle name="Normal 2 2 2 2 2 2 10 4" xfId="27216"/>
    <cellStyle name="Normal 2 2 2 2 2 2 10 5" xfId="27217"/>
    <cellStyle name="Normal 2 2 2 2 2 2 10 6" xfId="27218"/>
    <cellStyle name="Normal 2 2 2 2 2 2 10 7" xfId="27219"/>
    <cellStyle name="Normal 2 2 2 2 2 2 10 8" xfId="27220"/>
    <cellStyle name="Normal 2 2 2 2 2 2 10 9" xfId="27221"/>
    <cellStyle name="Normal 2 2 2 2 2 2 100" xfId="27222"/>
    <cellStyle name="Normal 2 2 2 2 2 2 101" xfId="27223"/>
    <cellStyle name="Normal 2 2 2 2 2 2 102" xfId="27224"/>
    <cellStyle name="Normal 2 2 2 2 2 2 103" xfId="27225"/>
    <cellStyle name="Normal 2 2 2 2 2 2 104" xfId="27226"/>
    <cellStyle name="Normal 2 2 2 2 2 2 105" xfId="27227"/>
    <cellStyle name="Normal 2 2 2 2 2 2 106" xfId="27228"/>
    <cellStyle name="Normal 2 2 2 2 2 2 107" xfId="27229"/>
    <cellStyle name="Normal 2 2 2 2 2 2 11" xfId="27230"/>
    <cellStyle name="Normal 2 2 2 2 2 2 11 10" xfId="27231"/>
    <cellStyle name="Normal 2 2 2 2 2 2 11 11" xfId="27232"/>
    <cellStyle name="Normal 2 2 2 2 2 2 11 12" xfId="27233"/>
    <cellStyle name="Normal 2 2 2 2 2 2 11 13" xfId="27234"/>
    <cellStyle name="Normal 2 2 2 2 2 2 11 14" xfId="27235"/>
    <cellStyle name="Normal 2 2 2 2 2 2 11 15" xfId="27236"/>
    <cellStyle name="Normal 2 2 2 2 2 2 11 16" xfId="27237"/>
    <cellStyle name="Normal 2 2 2 2 2 2 11 17" xfId="27238"/>
    <cellStyle name="Normal 2 2 2 2 2 2 11 18" xfId="27239"/>
    <cellStyle name="Normal 2 2 2 2 2 2 11 19" xfId="27240"/>
    <cellStyle name="Normal 2 2 2 2 2 2 11 2" xfId="27241"/>
    <cellStyle name="Normal 2 2 2 2 2 2 11 20" xfId="27242"/>
    <cellStyle name="Normal 2 2 2 2 2 2 11 21" xfId="27243"/>
    <cellStyle name="Normal 2 2 2 2 2 2 11 22" xfId="27244"/>
    <cellStyle name="Normal 2 2 2 2 2 2 11 3" xfId="27245"/>
    <cellStyle name="Normal 2 2 2 2 2 2 11 4" xfId="27246"/>
    <cellStyle name="Normal 2 2 2 2 2 2 11 5" xfId="27247"/>
    <cellStyle name="Normal 2 2 2 2 2 2 11 6" xfId="27248"/>
    <cellStyle name="Normal 2 2 2 2 2 2 11 7" xfId="27249"/>
    <cellStyle name="Normal 2 2 2 2 2 2 11 8" xfId="27250"/>
    <cellStyle name="Normal 2 2 2 2 2 2 11 9" xfId="27251"/>
    <cellStyle name="Normal 2 2 2 2 2 2 12" xfId="27252"/>
    <cellStyle name="Normal 2 2 2 2 2 2 12 10" xfId="27253"/>
    <cellStyle name="Normal 2 2 2 2 2 2 12 11" xfId="27254"/>
    <cellStyle name="Normal 2 2 2 2 2 2 12 12" xfId="27255"/>
    <cellStyle name="Normal 2 2 2 2 2 2 12 13" xfId="27256"/>
    <cellStyle name="Normal 2 2 2 2 2 2 12 14" xfId="27257"/>
    <cellStyle name="Normal 2 2 2 2 2 2 12 15" xfId="27258"/>
    <cellStyle name="Normal 2 2 2 2 2 2 12 16" xfId="27259"/>
    <cellStyle name="Normal 2 2 2 2 2 2 12 17" xfId="27260"/>
    <cellStyle name="Normal 2 2 2 2 2 2 12 18" xfId="27261"/>
    <cellStyle name="Normal 2 2 2 2 2 2 12 19" xfId="27262"/>
    <cellStyle name="Normal 2 2 2 2 2 2 12 2" xfId="27263"/>
    <cellStyle name="Normal 2 2 2 2 2 2 12 20" xfId="27264"/>
    <cellStyle name="Normal 2 2 2 2 2 2 12 21" xfId="27265"/>
    <cellStyle name="Normal 2 2 2 2 2 2 12 22" xfId="27266"/>
    <cellStyle name="Normal 2 2 2 2 2 2 12 3" xfId="27267"/>
    <cellStyle name="Normal 2 2 2 2 2 2 12 4" xfId="27268"/>
    <cellStyle name="Normal 2 2 2 2 2 2 12 5" xfId="27269"/>
    <cellStyle name="Normal 2 2 2 2 2 2 12 6" xfId="27270"/>
    <cellStyle name="Normal 2 2 2 2 2 2 12 7" xfId="27271"/>
    <cellStyle name="Normal 2 2 2 2 2 2 12 8" xfId="27272"/>
    <cellStyle name="Normal 2 2 2 2 2 2 12 9" xfId="27273"/>
    <cellStyle name="Normal 2 2 2 2 2 2 13" xfId="27274"/>
    <cellStyle name="Normal 2 2 2 2 2 2 13 10" xfId="27275"/>
    <cellStyle name="Normal 2 2 2 2 2 2 13 11" xfId="27276"/>
    <cellStyle name="Normal 2 2 2 2 2 2 13 12" xfId="27277"/>
    <cellStyle name="Normal 2 2 2 2 2 2 13 13" xfId="27278"/>
    <cellStyle name="Normal 2 2 2 2 2 2 13 14" xfId="27279"/>
    <cellStyle name="Normal 2 2 2 2 2 2 13 15" xfId="27280"/>
    <cellStyle name="Normal 2 2 2 2 2 2 13 16" xfId="27281"/>
    <cellStyle name="Normal 2 2 2 2 2 2 13 17" xfId="27282"/>
    <cellStyle name="Normal 2 2 2 2 2 2 13 18" xfId="27283"/>
    <cellStyle name="Normal 2 2 2 2 2 2 13 19" xfId="27284"/>
    <cellStyle name="Normal 2 2 2 2 2 2 13 2" xfId="27285"/>
    <cellStyle name="Normal 2 2 2 2 2 2 13 20" xfId="27286"/>
    <cellStyle name="Normal 2 2 2 2 2 2 13 21" xfId="27287"/>
    <cellStyle name="Normal 2 2 2 2 2 2 13 22" xfId="27288"/>
    <cellStyle name="Normal 2 2 2 2 2 2 13 3" xfId="27289"/>
    <cellStyle name="Normal 2 2 2 2 2 2 13 4" xfId="27290"/>
    <cellStyle name="Normal 2 2 2 2 2 2 13 5" xfId="27291"/>
    <cellStyle name="Normal 2 2 2 2 2 2 13 6" xfId="27292"/>
    <cellStyle name="Normal 2 2 2 2 2 2 13 7" xfId="27293"/>
    <cellStyle name="Normal 2 2 2 2 2 2 13 8" xfId="27294"/>
    <cellStyle name="Normal 2 2 2 2 2 2 13 9" xfId="27295"/>
    <cellStyle name="Normal 2 2 2 2 2 2 14" xfId="27296"/>
    <cellStyle name="Normal 2 2 2 2 2 2 14 10" xfId="27297"/>
    <cellStyle name="Normal 2 2 2 2 2 2 14 11" xfId="27298"/>
    <cellStyle name="Normal 2 2 2 2 2 2 14 12" xfId="27299"/>
    <cellStyle name="Normal 2 2 2 2 2 2 14 13" xfId="27300"/>
    <cellStyle name="Normal 2 2 2 2 2 2 14 14" xfId="27301"/>
    <cellStyle name="Normal 2 2 2 2 2 2 14 15" xfId="27302"/>
    <cellStyle name="Normal 2 2 2 2 2 2 14 16" xfId="27303"/>
    <cellStyle name="Normal 2 2 2 2 2 2 14 17" xfId="27304"/>
    <cellStyle name="Normal 2 2 2 2 2 2 14 18" xfId="27305"/>
    <cellStyle name="Normal 2 2 2 2 2 2 14 19" xfId="27306"/>
    <cellStyle name="Normal 2 2 2 2 2 2 14 2" xfId="27307"/>
    <cellStyle name="Normal 2 2 2 2 2 2 14 20" xfId="27308"/>
    <cellStyle name="Normal 2 2 2 2 2 2 14 21" xfId="27309"/>
    <cellStyle name="Normal 2 2 2 2 2 2 14 22" xfId="27310"/>
    <cellStyle name="Normal 2 2 2 2 2 2 14 3" xfId="27311"/>
    <cellStyle name="Normal 2 2 2 2 2 2 14 4" xfId="27312"/>
    <cellStyle name="Normal 2 2 2 2 2 2 14 5" xfId="27313"/>
    <cellStyle name="Normal 2 2 2 2 2 2 14 6" xfId="27314"/>
    <cellStyle name="Normal 2 2 2 2 2 2 14 7" xfId="27315"/>
    <cellStyle name="Normal 2 2 2 2 2 2 14 8" xfId="27316"/>
    <cellStyle name="Normal 2 2 2 2 2 2 14 9" xfId="27317"/>
    <cellStyle name="Normal 2 2 2 2 2 2 15" xfId="27318"/>
    <cellStyle name="Normal 2 2 2 2 2 2 15 10" xfId="27319"/>
    <cellStyle name="Normal 2 2 2 2 2 2 15 11" xfId="27320"/>
    <cellStyle name="Normal 2 2 2 2 2 2 15 12" xfId="27321"/>
    <cellStyle name="Normal 2 2 2 2 2 2 15 13" xfId="27322"/>
    <cellStyle name="Normal 2 2 2 2 2 2 15 14" xfId="27323"/>
    <cellStyle name="Normal 2 2 2 2 2 2 15 15" xfId="27324"/>
    <cellStyle name="Normal 2 2 2 2 2 2 15 16" xfId="27325"/>
    <cellStyle name="Normal 2 2 2 2 2 2 15 17" xfId="27326"/>
    <cellStyle name="Normal 2 2 2 2 2 2 15 18" xfId="27327"/>
    <cellStyle name="Normal 2 2 2 2 2 2 15 19" xfId="27328"/>
    <cellStyle name="Normal 2 2 2 2 2 2 15 2" xfId="27329"/>
    <cellStyle name="Normal 2 2 2 2 2 2 15 20" xfId="27330"/>
    <cellStyle name="Normal 2 2 2 2 2 2 15 21" xfId="27331"/>
    <cellStyle name="Normal 2 2 2 2 2 2 15 22" xfId="27332"/>
    <cellStyle name="Normal 2 2 2 2 2 2 15 3" xfId="27333"/>
    <cellStyle name="Normal 2 2 2 2 2 2 15 4" xfId="27334"/>
    <cellStyle name="Normal 2 2 2 2 2 2 15 5" xfId="27335"/>
    <cellStyle name="Normal 2 2 2 2 2 2 15 6" xfId="27336"/>
    <cellStyle name="Normal 2 2 2 2 2 2 15 7" xfId="27337"/>
    <cellStyle name="Normal 2 2 2 2 2 2 15 8" xfId="27338"/>
    <cellStyle name="Normal 2 2 2 2 2 2 15 9" xfId="27339"/>
    <cellStyle name="Normal 2 2 2 2 2 2 16" xfId="27340"/>
    <cellStyle name="Normal 2 2 2 2 2 2 16 10" xfId="27341"/>
    <cellStyle name="Normal 2 2 2 2 2 2 16 11" xfId="27342"/>
    <cellStyle name="Normal 2 2 2 2 2 2 16 12" xfId="27343"/>
    <cellStyle name="Normal 2 2 2 2 2 2 16 13" xfId="27344"/>
    <cellStyle name="Normal 2 2 2 2 2 2 16 14" xfId="27345"/>
    <cellStyle name="Normal 2 2 2 2 2 2 16 15" xfId="27346"/>
    <cellStyle name="Normal 2 2 2 2 2 2 16 16" xfId="27347"/>
    <cellStyle name="Normal 2 2 2 2 2 2 16 17" xfId="27348"/>
    <cellStyle name="Normal 2 2 2 2 2 2 16 18" xfId="27349"/>
    <cellStyle name="Normal 2 2 2 2 2 2 16 19" xfId="27350"/>
    <cellStyle name="Normal 2 2 2 2 2 2 16 2" xfId="27351"/>
    <cellStyle name="Normal 2 2 2 2 2 2 16 20" xfId="27352"/>
    <cellStyle name="Normal 2 2 2 2 2 2 16 21" xfId="27353"/>
    <cellStyle name="Normal 2 2 2 2 2 2 16 22" xfId="27354"/>
    <cellStyle name="Normal 2 2 2 2 2 2 16 3" xfId="27355"/>
    <cellStyle name="Normal 2 2 2 2 2 2 16 4" xfId="27356"/>
    <cellStyle name="Normal 2 2 2 2 2 2 16 5" xfId="27357"/>
    <cellStyle name="Normal 2 2 2 2 2 2 16 6" xfId="27358"/>
    <cellStyle name="Normal 2 2 2 2 2 2 16 7" xfId="27359"/>
    <cellStyle name="Normal 2 2 2 2 2 2 16 8" xfId="27360"/>
    <cellStyle name="Normal 2 2 2 2 2 2 16 9" xfId="27361"/>
    <cellStyle name="Normal 2 2 2 2 2 2 17" xfId="27362"/>
    <cellStyle name="Normal 2 2 2 2 2 2 17 10" xfId="27363"/>
    <cellStyle name="Normal 2 2 2 2 2 2 17 11" xfId="27364"/>
    <cellStyle name="Normal 2 2 2 2 2 2 17 12" xfId="27365"/>
    <cellStyle name="Normal 2 2 2 2 2 2 17 13" xfId="27366"/>
    <cellStyle name="Normal 2 2 2 2 2 2 17 14" xfId="27367"/>
    <cellStyle name="Normal 2 2 2 2 2 2 17 15" xfId="27368"/>
    <cellStyle name="Normal 2 2 2 2 2 2 17 16" xfId="27369"/>
    <cellStyle name="Normal 2 2 2 2 2 2 17 17" xfId="27370"/>
    <cellStyle name="Normal 2 2 2 2 2 2 17 18" xfId="27371"/>
    <cellStyle name="Normal 2 2 2 2 2 2 17 19" xfId="27372"/>
    <cellStyle name="Normal 2 2 2 2 2 2 17 2" xfId="27373"/>
    <cellStyle name="Normal 2 2 2 2 2 2 17 20" xfId="27374"/>
    <cellStyle name="Normal 2 2 2 2 2 2 17 21" xfId="27375"/>
    <cellStyle name="Normal 2 2 2 2 2 2 17 22" xfId="27376"/>
    <cellStyle name="Normal 2 2 2 2 2 2 17 3" xfId="27377"/>
    <cellStyle name="Normal 2 2 2 2 2 2 17 4" xfId="27378"/>
    <cellStyle name="Normal 2 2 2 2 2 2 17 5" xfId="27379"/>
    <cellStyle name="Normal 2 2 2 2 2 2 17 6" xfId="27380"/>
    <cellStyle name="Normal 2 2 2 2 2 2 17 7" xfId="27381"/>
    <cellStyle name="Normal 2 2 2 2 2 2 17 8" xfId="27382"/>
    <cellStyle name="Normal 2 2 2 2 2 2 17 9" xfId="27383"/>
    <cellStyle name="Normal 2 2 2 2 2 2 18" xfId="27384"/>
    <cellStyle name="Normal 2 2 2 2 2 2 18 10" xfId="27385"/>
    <cellStyle name="Normal 2 2 2 2 2 2 18 11" xfId="27386"/>
    <cellStyle name="Normal 2 2 2 2 2 2 18 12" xfId="27387"/>
    <cellStyle name="Normal 2 2 2 2 2 2 18 13" xfId="27388"/>
    <cellStyle name="Normal 2 2 2 2 2 2 18 14" xfId="27389"/>
    <cellStyle name="Normal 2 2 2 2 2 2 18 15" xfId="27390"/>
    <cellStyle name="Normal 2 2 2 2 2 2 18 16" xfId="27391"/>
    <cellStyle name="Normal 2 2 2 2 2 2 18 17" xfId="27392"/>
    <cellStyle name="Normal 2 2 2 2 2 2 18 18" xfId="27393"/>
    <cellStyle name="Normal 2 2 2 2 2 2 18 19" xfId="27394"/>
    <cellStyle name="Normal 2 2 2 2 2 2 18 2" xfId="27395"/>
    <cellStyle name="Normal 2 2 2 2 2 2 18 20" xfId="27396"/>
    <cellStyle name="Normal 2 2 2 2 2 2 18 21" xfId="27397"/>
    <cellStyle name="Normal 2 2 2 2 2 2 18 22" xfId="27398"/>
    <cellStyle name="Normal 2 2 2 2 2 2 18 3" xfId="27399"/>
    <cellStyle name="Normal 2 2 2 2 2 2 18 4" xfId="27400"/>
    <cellStyle name="Normal 2 2 2 2 2 2 18 5" xfId="27401"/>
    <cellStyle name="Normal 2 2 2 2 2 2 18 6" xfId="27402"/>
    <cellStyle name="Normal 2 2 2 2 2 2 18 7" xfId="27403"/>
    <cellStyle name="Normal 2 2 2 2 2 2 18 8" xfId="27404"/>
    <cellStyle name="Normal 2 2 2 2 2 2 18 9" xfId="27405"/>
    <cellStyle name="Normal 2 2 2 2 2 2 19" xfId="27406"/>
    <cellStyle name="Normal 2 2 2 2 2 2 19 10" xfId="27407"/>
    <cellStyle name="Normal 2 2 2 2 2 2 19 11" xfId="27408"/>
    <cellStyle name="Normal 2 2 2 2 2 2 19 12" xfId="27409"/>
    <cellStyle name="Normal 2 2 2 2 2 2 19 13" xfId="27410"/>
    <cellStyle name="Normal 2 2 2 2 2 2 19 14" xfId="27411"/>
    <cellStyle name="Normal 2 2 2 2 2 2 19 15" xfId="27412"/>
    <cellStyle name="Normal 2 2 2 2 2 2 19 16" xfId="27413"/>
    <cellStyle name="Normal 2 2 2 2 2 2 19 17" xfId="27414"/>
    <cellStyle name="Normal 2 2 2 2 2 2 19 18" xfId="27415"/>
    <cellStyle name="Normal 2 2 2 2 2 2 19 19" xfId="27416"/>
    <cellStyle name="Normal 2 2 2 2 2 2 19 2" xfId="27417"/>
    <cellStyle name="Normal 2 2 2 2 2 2 19 20" xfId="27418"/>
    <cellStyle name="Normal 2 2 2 2 2 2 19 21" xfId="27419"/>
    <cellStyle name="Normal 2 2 2 2 2 2 19 22" xfId="27420"/>
    <cellStyle name="Normal 2 2 2 2 2 2 19 3" xfId="27421"/>
    <cellStyle name="Normal 2 2 2 2 2 2 19 4" xfId="27422"/>
    <cellStyle name="Normal 2 2 2 2 2 2 19 5" xfId="27423"/>
    <cellStyle name="Normal 2 2 2 2 2 2 19 6" xfId="27424"/>
    <cellStyle name="Normal 2 2 2 2 2 2 19 7" xfId="27425"/>
    <cellStyle name="Normal 2 2 2 2 2 2 19 8" xfId="27426"/>
    <cellStyle name="Normal 2 2 2 2 2 2 19 9" xfId="27427"/>
    <cellStyle name="Normal 2 2 2 2 2 2 2" xfId="27428"/>
    <cellStyle name="Normal 2 2 2 2 2 2 2 10" xfId="27429"/>
    <cellStyle name="Normal 2 2 2 2 2 2 2 11" xfId="27430"/>
    <cellStyle name="Normal 2 2 2 2 2 2 2 12" xfId="27431"/>
    <cellStyle name="Normal 2 2 2 2 2 2 2 13" xfId="27432"/>
    <cellStyle name="Normal 2 2 2 2 2 2 2 14" xfId="27433"/>
    <cellStyle name="Normal 2 2 2 2 2 2 2 15" xfId="27434"/>
    <cellStyle name="Normal 2 2 2 2 2 2 2 16" xfId="27435"/>
    <cellStyle name="Normal 2 2 2 2 2 2 2 17" xfId="27436"/>
    <cellStyle name="Normal 2 2 2 2 2 2 2 18" xfId="27437"/>
    <cellStyle name="Normal 2 2 2 2 2 2 2 19" xfId="27438"/>
    <cellStyle name="Normal 2 2 2 2 2 2 2 2" xfId="27439"/>
    <cellStyle name="Normal 2 2 2 2 2 2 2 2 10" xfId="27440"/>
    <cellStyle name="Normal 2 2 2 2 2 2 2 2 10 10" xfId="27441"/>
    <cellStyle name="Normal 2 2 2 2 2 2 2 2 10 11" xfId="27442"/>
    <cellStyle name="Normal 2 2 2 2 2 2 2 2 10 12" xfId="27443"/>
    <cellStyle name="Normal 2 2 2 2 2 2 2 2 10 13" xfId="27444"/>
    <cellStyle name="Normal 2 2 2 2 2 2 2 2 10 14" xfId="27445"/>
    <cellStyle name="Normal 2 2 2 2 2 2 2 2 10 15" xfId="27446"/>
    <cellStyle name="Normal 2 2 2 2 2 2 2 2 10 16" xfId="27447"/>
    <cellStyle name="Normal 2 2 2 2 2 2 2 2 10 17" xfId="27448"/>
    <cellStyle name="Normal 2 2 2 2 2 2 2 2 10 18" xfId="27449"/>
    <cellStyle name="Normal 2 2 2 2 2 2 2 2 10 19" xfId="27450"/>
    <cellStyle name="Normal 2 2 2 2 2 2 2 2 10 2" xfId="27451"/>
    <cellStyle name="Normal 2 2 2 2 2 2 2 2 10 20" xfId="27452"/>
    <cellStyle name="Normal 2 2 2 2 2 2 2 2 10 21" xfId="27453"/>
    <cellStyle name="Normal 2 2 2 2 2 2 2 2 10 22" xfId="27454"/>
    <cellStyle name="Normal 2 2 2 2 2 2 2 2 10 3" xfId="27455"/>
    <cellStyle name="Normal 2 2 2 2 2 2 2 2 10 4" xfId="27456"/>
    <cellStyle name="Normal 2 2 2 2 2 2 2 2 10 5" xfId="27457"/>
    <cellStyle name="Normal 2 2 2 2 2 2 2 2 10 6" xfId="27458"/>
    <cellStyle name="Normal 2 2 2 2 2 2 2 2 10 7" xfId="27459"/>
    <cellStyle name="Normal 2 2 2 2 2 2 2 2 10 8" xfId="27460"/>
    <cellStyle name="Normal 2 2 2 2 2 2 2 2 10 9" xfId="27461"/>
    <cellStyle name="Normal 2 2 2 2 2 2 2 2 100" xfId="27462"/>
    <cellStyle name="Normal 2 2 2 2 2 2 2 2 101" xfId="27463"/>
    <cellStyle name="Normal 2 2 2 2 2 2 2 2 102" xfId="27464"/>
    <cellStyle name="Normal 2 2 2 2 2 2 2 2 103" xfId="27465"/>
    <cellStyle name="Normal 2 2 2 2 2 2 2 2 11" xfId="27466"/>
    <cellStyle name="Normal 2 2 2 2 2 2 2 2 11 10" xfId="27467"/>
    <cellStyle name="Normal 2 2 2 2 2 2 2 2 11 11" xfId="27468"/>
    <cellStyle name="Normal 2 2 2 2 2 2 2 2 11 12" xfId="27469"/>
    <cellStyle name="Normal 2 2 2 2 2 2 2 2 11 13" xfId="27470"/>
    <cellStyle name="Normal 2 2 2 2 2 2 2 2 11 14" xfId="27471"/>
    <cellStyle name="Normal 2 2 2 2 2 2 2 2 11 15" xfId="27472"/>
    <cellStyle name="Normal 2 2 2 2 2 2 2 2 11 16" xfId="27473"/>
    <cellStyle name="Normal 2 2 2 2 2 2 2 2 11 17" xfId="27474"/>
    <cellStyle name="Normal 2 2 2 2 2 2 2 2 11 18" xfId="27475"/>
    <cellStyle name="Normal 2 2 2 2 2 2 2 2 11 19" xfId="27476"/>
    <cellStyle name="Normal 2 2 2 2 2 2 2 2 11 2" xfId="27477"/>
    <cellStyle name="Normal 2 2 2 2 2 2 2 2 11 20" xfId="27478"/>
    <cellStyle name="Normal 2 2 2 2 2 2 2 2 11 21" xfId="27479"/>
    <cellStyle name="Normal 2 2 2 2 2 2 2 2 11 22" xfId="27480"/>
    <cellStyle name="Normal 2 2 2 2 2 2 2 2 11 3" xfId="27481"/>
    <cellStyle name="Normal 2 2 2 2 2 2 2 2 11 4" xfId="27482"/>
    <cellStyle name="Normal 2 2 2 2 2 2 2 2 11 5" xfId="27483"/>
    <cellStyle name="Normal 2 2 2 2 2 2 2 2 11 6" xfId="27484"/>
    <cellStyle name="Normal 2 2 2 2 2 2 2 2 11 7" xfId="27485"/>
    <cellStyle name="Normal 2 2 2 2 2 2 2 2 11 8" xfId="27486"/>
    <cellStyle name="Normal 2 2 2 2 2 2 2 2 11 9" xfId="27487"/>
    <cellStyle name="Normal 2 2 2 2 2 2 2 2 12" xfId="27488"/>
    <cellStyle name="Normal 2 2 2 2 2 2 2 2 12 10" xfId="27489"/>
    <cellStyle name="Normal 2 2 2 2 2 2 2 2 12 11" xfId="27490"/>
    <cellStyle name="Normal 2 2 2 2 2 2 2 2 12 12" xfId="27491"/>
    <cellStyle name="Normal 2 2 2 2 2 2 2 2 12 13" xfId="27492"/>
    <cellStyle name="Normal 2 2 2 2 2 2 2 2 12 14" xfId="27493"/>
    <cellStyle name="Normal 2 2 2 2 2 2 2 2 12 15" xfId="27494"/>
    <cellStyle name="Normal 2 2 2 2 2 2 2 2 12 16" xfId="27495"/>
    <cellStyle name="Normal 2 2 2 2 2 2 2 2 12 17" xfId="27496"/>
    <cellStyle name="Normal 2 2 2 2 2 2 2 2 12 18" xfId="27497"/>
    <cellStyle name="Normal 2 2 2 2 2 2 2 2 12 19" xfId="27498"/>
    <cellStyle name="Normal 2 2 2 2 2 2 2 2 12 2" xfId="27499"/>
    <cellStyle name="Normal 2 2 2 2 2 2 2 2 12 20" xfId="27500"/>
    <cellStyle name="Normal 2 2 2 2 2 2 2 2 12 21" xfId="27501"/>
    <cellStyle name="Normal 2 2 2 2 2 2 2 2 12 22" xfId="27502"/>
    <cellStyle name="Normal 2 2 2 2 2 2 2 2 12 3" xfId="27503"/>
    <cellStyle name="Normal 2 2 2 2 2 2 2 2 12 4" xfId="27504"/>
    <cellStyle name="Normal 2 2 2 2 2 2 2 2 12 5" xfId="27505"/>
    <cellStyle name="Normal 2 2 2 2 2 2 2 2 12 6" xfId="27506"/>
    <cellStyle name="Normal 2 2 2 2 2 2 2 2 12 7" xfId="27507"/>
    <cellStyle name="Normal 2 2 2 2 2 2 2 2 12 8" xfId="27508"/>
    <cellStyle name="Normal 2 2 2 2 2 2 2 2 12 9" xfId="27509"/>
    <cellStyle name="Normal 2 2 2 2 2 2 2 2 13" xfId="27510"/>
    <cellStyle name="Normal 2 2 2 2 2 2 2 2 13 10" xfId="27511"/>
    <cellStyle name="Normal 2 2 2 2 2 2 2 2 13 11" xfId="27512"/>
    <cellStyle name="Normal 2 2 2 2 2 2 2 2 13 12" xfId="27513"/>
    <cellStyle name="Normal 2 2 2 2 2 2 2 2 13 13" xfId="27514"/>
    <cellStyle name="Normal 2 2 2 2 2 2 2 2 13 14" xfId="27515"/>
    <cellStyle name="Normal 2 2 2 2 2 2 2 2 13 15" xfId="27516"/>
    <cellStyle name="Normal 2 2 2 2 2 2 2 2 13 16" xfId="27517"/>
    <cellStyle name="Normal 2 2 2 2 2 2 2 2 13 17" xfId="27518"/>
    <cellStyle name="Normal 2 2 2 2 2 2 2 2 13 18" xfId="27519"/>
    <cellStyle name="Normal 2 2 2 2 2 2 2 2 13 19" xfId="27520"/>
    <cellStyle name="Normal 2 2 2 2 2 2 2 2 13 2" xfId="27521"/>
    <cellStyle name="Normal 2 2 2 2 2 2 2 2 13 20" xfId="27522"/>
    <cellStyle name="Normal 2 2 2 2 2 2 2 2 13 21" xfId="27523"/>
    <cellStyle name="Normal 2 2 2 2 2 2 2 2 13 22" xfId="27524"/>
    <cellStyle name="Normal 2 2 2 2 2 2 2 2 13 3" xfId="27525"/>
    <cellStyle name="Normal 2 2 2 2 2 2 2 2 13 4" xfId="27526"/>
    <cellStyle name="Normal 2 2 2 2 2 2 2 2 13 5" xfId="27527"/>
    <cellStyle name="Normal 2 2 2 2 2 2 2 2 13 6" xfId="27528"/>
    <cellStyle name="Normal 2 2 2 2 2 2 2 2 13 7" xfId="27529"/>
    <cellStyle name="Normal 2 2 2 2 2 2 2 2 13 8" xfId="27530"/>
    <cellStyle name="Normal 2 2 2 2 2 2 2 2 13 9" xfId="27531"/>
    <cellStyle name="Normal 2 2 2 2 2 2 2 2 14" xfId="27532"/>
    <cellStyle name="Normal 2 2 2 2 2 2 2 2 14 10" xfId="27533"/>
    <cellStyle name="Normal 2 2 2 2 2 2 2 2 14 11" xfId="27534"/>
    <cellStyle name="Normal 2 2 2 2 2 2 2 2 14 12" xfId="27535"/>
    <cellStyle name="Normal 2 2 2 2 2 2 2 2 14 13" xfId="27536"/>
    <cellStyle name="Normal 2 2 2 2 2 2 2 2 14 14" xfId="27537"/>
    <cellStyle name="Normal 2 2 2 2 2 2 2 2 14 15" xfId="27538"/>
    <cellStyle name="Normal 2 2 2 2 2 2 2 2 14 16" xfId="27539"/>
    <cellStyle name="Normal 2 2 2 2 2 2 2 2 14 17" xfId="27540"/>
    <cellStyle name="Normal 2 2 2 2 2 2 2 2 14 18" xfId="27541"/>
    <cellStyle name="Normal 2 2 2 2 2 2 2 2 14 19" xfId="27542"/>
    <cellStyle name="Normal 2 2 2 2 2 2 2 2 14 2" xfId="27543"/>
    <cellStyle name="Normal 2 2 2 2 2 2 2 2 14 20" xfId="27544"/>
    <cellStyle name="Normal 2 2 2 2 2 2 2 2 14 21" xfId="27545"/>
    <cellStyle name="Normal 2 2 2 2 2 2 2 2 14 22" xfId="27546"/>
    <cellStyle name="Normal 2 2 2 2 2 2 2 2 14 3" xfId="27547"/>
    <cellStyle name="Normal 2 2 2 2 2 2 2 2 14 4" xfId="27548"/>
    <cellStyle name="Normal 2 2 2 2 2 2 2 2 14 5" xfId="27549"/>
    <cellStyle name="Normal 2 2 2 2 2 2 2 2 14 6" xfId="27550"/>
    <cellStyle name="Normal 2 2 2 2 2 2 2 2 14 7" xfId="27551"/>
    <cellStyle name="Normal 2 2 2 2 2 2 2 2 14 8" xfId="27552"/>
    <cellStyle name="Normal 2 2 2 2 2 2 2 2 14 9" xfId="27553"/>
    <cellStyle name="Normal 2 2 2 2 2 2 2 2 15" xfId="27554"/>
    <cellStyle name="Normal 2 2 2 2 2 2 2 2 15 10" xfId="27555"/>
    <cellStyle name="Normal 2 2 2 2 2 2 2 2 15 11" xfId="27556"/>
    <cellStyle name="Normal 2 2 2 2 2 2 2 2 15 12" xfId="27557"/>
    <cellStyle name="Normal 2 2 2 2 2 2 2 2 15 13" xfId="27558"/>
    <cellStyle name="Normal 2 2 2 2 2 2 2 2 15 14" xfId="27559"/>
    <cellStyle name="Normal 2 2 2 2 2 2 2 2 15 15" xfId="27560"/>
    <cellStyle name="Normal 2 2 2 2 2 2 2 2 15 16" xfId="27561"/>
    <cellStyle name="Normal 2 2 2 2 2 2 2 2 15 17" xfId="27562"/>
    <cellStyle name="Normal 2 2 2 2 2 2 2 2 15 18" xfId="27563"/>
    <cellStyle name="Normal 2 2 2 2 2 2 2 2 15 19" xfId="27564"/>
    <cellStyle name="Normal 2 2 2 2 2 2 2 2 15 2" xfId="27565"/>
    <cellStyle name="Normal 2 2 2 2 2 2 2 2 15 20" xfId="27566"/>
    <cellStyle name="Normal 2 2 2 2 2 2 2 2 15 21" xfId="27567"/>
    <cellStyle name="Normal 2 2 2 2 2 2 2 2 15 22" xfId="27568"/>
    <cellStyle name="Normal 2 2 2 2 2 2 2 2 15 3" xfId="27569"/>
    <cellStyle name="Normal 2 2 2 2 2 2 2 2 15 4" xfId="27570"/>
    <cellStyle name="Normal 2 2 2 2 2 2 2 2 15 5" xfId="27571"/>
    <cellStyle name="Normal 2 2 2 2 2 2 2 2 15 6" xfId="27572"/>
    <cellStyle name="Normal 2 2 2 2 2 2 2 2 15 7" xfId="27573"/>
    <cellStyle name="Normal 2 2 2 2 2 2 2 2 15 8" xfId="27574"/>
    <cellStyle name="Normal 2 2 2 2 2 2 2 2 15 9" xfId="27575"/>
    <cellStyle name="Normal 2 2 2 2 2 2 2 2 16" xfId="27576"/>
    <cellStyle name="Normal 2 2 2 2 2 2 2 2 16 10" xfId="27577"/>
    <cellStyle name="Normal 2 2 2 2 2 2 2 2 16 11" xfId="27578"/>
    <cellStyle name="Normal 2 2 2 2 2 2 2 2 16 12" xfId="27579"/>
    <cellStyle name="Normal 2 2 2 2 2 2 2 2 16 13" xfId="27580"/>
    <cellStyle name="Normal 2 2 2 2 2 2 2 2 16 14" xfId="27581"/>
    <cellStyle name="Normal 2 2 2 2 2 2 2 2 16 15" xfId="27582"/>
    <cellStyle name="Normal 2 2 2 2 2 2 2 2 16 16" xfId="27583"/>
    <cellStyle name="Normal 2 2 2 2 2 2 2 2 16 17" xfId="27584"/>
    <cellStyle name="Normal 2 2 2 2 2 2 2 2 16 18" xfId="27585"/>
    <cellStyle name="Normal 2 2 2 2 2 2 2 2 16 19" xfId="27586"/>
    <cellStyle name="Normal 2 2 2 2 2 2 2 2 16 2" xfId="27587"/>
    <cellStyle name="Normal 2 2 2 2 2 2 2 2 16 20" xfId="27588"/>
    <cellStyle name="Normal 2 2 2 2 2 2 2 2 16 21" xfId="27589"/>
    <cellStyle name="Normal 2 2 2 2 2 2 2 2 16 22" xfId="27590"/>
    <cellStyle name="Normal 2 2 2 2 2 2 2 2 16 3" xfId="27591"/>
    <cellStyle name="Normal 2 2 2 2 2 2 2 2 16 4" xfId="27592"/>
    <cellStyle name="Normal 2 2 2 2 2 2 2 2 16 5" xfId="27593"/>
    <cellStyle name="Normal 2 2 2 2 2 2 2 2 16 6" xfId="27594"/>
    <cellStyle name="Normal 2 2 2 2 2 2 2 2 16 7" xfId="27595"/>
    <cellStyle name="Normal 2 2 2 2 2 2 2 2 16 8" xfId="27596"/>
    <cellStyle name="Normal 2 2 2 2 2 2 2 2 16 9" xfId="27597"/>
    <cellStyle name="Normal 2 2 2 2 2 2 2 2 17" xfId="27598"/>
    <cellStyle name="Normal 2 2 2 2 2 2 2 2 17 10" xfId="27599"/>
    <cellStyle name="Normal 2 2 2 2 2 2 2 2 17 11" xfId="27600"/>
    <cellStyle name="Normal 2 2 2 2 2 2 2 2 17 12" xfId="27601"/>
    <cellStyle name="Normal 2 2 2 2 2 2 2 2 17 13" xfId="27602"/>
    <cellStyle name="Normal 2 2 2 2 2 2 2 2 17 14" xfId="27603"/>
    <cellStyle name="Normal 2 2 2 2 2 2 2 2 17 15" xfId="27604"/>
    <cellStyle name="Normal 2 2 2 2 2 2 2 2 17 16" xfId="27605"/>
    <cellStyle name="Normal 2 2 2 2 2 2 2 2 17 17" xfId="27606"/>
    <cellStyle name="Normal 2 2 2 2 2 2 2 2 17 18" xfId="27607"/>
    <cellStyle name="Normal 2 2 2 2 2 2 2 2 17 19" xfId="27608"/>
    <cellStyle name="Normal 2 2 2 2 2 2 2 2 17 2" xfId="27609"/>
    <cellStyle name="Normal 2 2 2 2 2 2 2 2 17 20" xfId="27610"/>
    <cellStyle name="Normal 2 2 2 2 2 2 2 2 17 21" xfId="27611"/>
    <cellStyle name="Normal 2 2 2 2 2 2 2 2 17 22" xfId="27612"/>
    <cellStyle name="Normal 2 2 2 2 2 2 2 2 17 3" xfId="27613"/>
    <cellStyle name="Normal 2 2 2 2 2 2 2 2 17 4" xfId="27614"/>
    <cellStyle name="Normal 2 2 2 2 2 2 2 2 17 5" xfId="27615"/>
    <cellStyle name="Normal 2 2 2 2 2 2 2 2 17 6" xfId="27616"/>
    <cellStyle name="Normal 2 2 2 2 2 2 2 2 17 7" xfId="27617"/>
    <cellStyle name="Normal 2 2 2 2 2 2 2 2 17 8" xfId="27618"/>
    <cellStyle name="Normal 2 2 2 2 2 2 2 2 17 9" xfId="27619"/>
    <cellStyle name="Normal 2 2 2 2 2 2 2 2 18" xfId="27620"/>
    <cellStyle name="Normal 2 2 2 2 2 2 2 2 18 10" xfId="27621"/>
    <cellStyle name="Normal 2 2 2 2 2 2 2 2 18 11" xfId="27622"/>
    <cellStyle name="Normal 2 2 2 2 2 2 2 2 18 12" xfId="27623"/>
    <cellStyle name="Normal 2 2 2 2 2 2 2 2 18 13" xfId="27624"/>
    <cellStyle name="Normal 2 2 2 2 2 2 2 2 18 14" xfId="27625"/>
    <cellStyle name="Normal 2 2 2 2 2 2 2 2 18 15" xfId="27626"/>
    <cellStyle name="Normal 2 2 2 2 2 2 2 2 18 16" xfId="27627"/>
    <cellStyle name="Normal 2 2 2 2 2 2 2 2 18 17" xfId="27628"/>
    <cellStyle name="Normal 2 2 2 2 2 2 2 2 18 18" xfId="27629"/>
    <cellStyle name="Normal 2 2 2 2 2 2 2 2 18 19" xfId="27630"/>
    <cellStyle name="Normal 2 2 2 2 2 2 2 2 18 2" xfId="27631"/>
    <cellStyle name="Normal 2 2 2 2 2 2 2 2 18 20" xfId="27632"/>
    <cellStyle name="Normal 2 2 2 2 2 2 2 2 18 21" xfId="27633"/>
    <cellStyle name="Normal 2 2 2 2 2 2 2 2 18 22" xfId="27634"/>
    <cellStyle name="Normal 2 2 2 2 2 2 2 2 18 3" xfId="27635"/>
    <cellStyle name="Normal 2 2 2 2 2 2 2 2 18 4" xfId="27636"/>
    <cellStyle name="Normal 2 2 2 2 2 2 2 2 18 5" xfId="27637"/>
    <cellStyle name="Normal 2 2 2 2 2 2 2 2 18 6" xfId="27638"/>
    <cellStyle name="Normal 2 2 2 2 2 2 2 2 18 7" xfId="27639"/>
    <cellStyle name="Normal 2 2 2 2 2 2 2 2 18 8" xfId="27640"/>
    <cellStyle name="Normal 2 2 2 2 2 2 2 2 18 9" xfId="27641"/>
    <cellStyle name="Normal 2 2 2 2 2 2 2 2 19" xfId="27642"/>
    <cellStyle name="Normal 2 2 2 2 2 2 2 2 19 10" xfId="27643"/>
    <cellStyle name="Normal 2 2 2 2 2 2 2 2 19 11" xfId="27644"/>
    <cellStyle name="Normal 2 2 2 2 2 2 2 2 19 12" xfId="27645"/>
    <cellStyle name="Normal 2 2 2 2 2 2 2 2 19 13" xfId="27646"/>
    <cellStyle name="Normal 2 2 2 2 2 2 2 2 19 14" xfId="27647"/>
    <cellStyle name="Normal 2 2 2 2 2 2 2 2 19 15" xfId="27648"/>
    <cellStyle name="Normal 2 2 2 2 2 2 2 2 19 16" xfId="27649"/>
    <cellStyle name="Normal 2 2 2 2 2 2 2 2 19 17" xfId="27650"/>
    <cellStyle name="Normal 2 2 2 2 2 2 2 2 19 18" xfId="27651"/>
    <cellStyle name="Normal 2 2 2 2 2 2 2 2 19 19" xfId="27652"/>
    <cellStyle name="Normal 2 2 2 2 2 2 2 2 19 2" xfId="27653"/>
    <cellStyle name="Normal 2 2 2 2 2 2 2 2 19 20" xfId="27654"/>
    <cellStyle name="Normal 2 2 2 2 2 2 2 2 19 21" xfId="27655"/>
    <cellStyle name="Normal 2 2 2 2 2 2 2 2 19 22" xfId="27656"/>
    <cellStyle name="Normal 2 2 2 2 2 2 2 2 19 3" xfId="27657"/>
    <cellStyle name="Normal 2 2 2 2 2 2 2 2 19 4" xfId="27658"/>
    <cellStyle name="Normal 2 2 2 2 2 2 2 2 19 5" xfId="27659"/>
    <cellStyle name="Normal 2 2 2 2 2 2 2 2 19 6" xfId="27660"/>
    <cellStyle name="Normal 2 2 2 2 2 2 2 2 19 7" xfId="27661"/>
    <cellStyle name="Normal 2 2 2 2 2 2 2 2 19 8" xfId="27662"/>
    <cellStyle name="Normal 2 2 2 2 2 2 2 2 19 9" xfId="27663"/>
    <cellStyle name="Normal 2 2 2 2 2 2 2 2 2" xfId="27664"/>
    <cellStyle name="Normal 2 2 2 2 2 2 2 2 2 10" xfId="27665"/>
    <cellStyle name="Normal 2 2 2 2 2 2 2 2 2 11" xfId="27666"/>
    <cellStyle name="Normal 2 2 2 2 2 2 2 2 2 12" xfId="27667"/>
    <cellStyle name="Normal 2 2 2 2 2 2 2 2 2 13" xfId="27668"/>
    <cellStyle name="Normal 2 2 2 2 2 2 2 2 2 14" xfId="27669"/>
    <cellStyle name="Normal 2 2 2 2 2 2 2 2 2 15" xfId="27670"/>
    <cellStyle name="Normal 2 2 2 2 2 2 2 2 2 16" xfId="27671"/>
    <cellStyle name="Normal 2 2 2 2 2 2 2 2 2 17" xfId="27672"/>
    <cellStyle name="Normal 2 2 2 2 2 2 2 2 2 18" xfId="27673"/>
    <cellStyle name="Normal 2 2 2 2 2 2 2 2 2 19" xfId="27674"/>
    <cellStyle name="Normal 2 2 2 2 2 2 2 2 2 2" xfId="27675"/>
    <cellStyle name="Normal 2 2 2 2 2 2 2 2 2 2 10" xfId="27676"/>
    <cellStyle name="Normal 2 2 2 2 2 2 2 2 2 2 10 10" xfId="27677"/>
    <cellStyle name="Normal 2 2 2 2 2 2 2 2 2 2 10 11" xfId="27678"/>
    <cellStyle name="Normal 2 2 2 2 2 2 2 2 2 2 10 12" xfId="27679"/>
    <cellStyle name="Normal 2 2 2 2 2 2 2 2 2 2 10 13" xfId="27680"/>
    <cellStyle name="Normal 2 2 2 2 2 2 2 2 2 2 10 14" xfId="27681"/>
    <cellStyle name="Normal 2 2 2 2 2 2 2 2 2 2 10 15" xfId="27682"/>
    <cellStyle name="Normal 2 2 2 2 2 2 2 2 2 2 10 16" xfId="27683"/>
    <cellStyle name="Normal 2 2 2 2 2 2 2 2 2 2 10 17" xfId="27684"/>
    <cellStyle name="Normal 2 2 2 2 2 2 2 2 2 2 10 18" xfId="27685"/>
    <cellStyle name="Normal 2 2 2 2 2 2 2 2 2 2 10 19" xfId="27686"/>
    <cellStyle name="Normal 2 2 2 2 2 2 2 2 2 2 10 2" xfId="27687"/>
    <cellStyle name="Normal 2 2 2 2 2 2 2 2 2 2 10 20" xfId="27688"/>
    <cellStyle name="Normal 2 2 2 2 2 2 2 2 2 2 10 21" xfId="27689"/>
    <cellStyle name="Normal 2 2 2 2 2 2 2 2 2 2 10 22" xfId="27690"/>
    <cellStyle name="Normal 2 2 2 2 2 2 2 2 2 2 10 3" xfId="27691"/>
    <cellStyle name="Normal 2 2 2 2 2 2 2 2 2 2 10 4" xfId="27692"/>
    <cellStyle name="Normal 2 2 2 2 2 2 2 2 2 2 10 5" xfId="27693"/>
    <cellStyle name="Normal 2 2 2 2 2 2 2 2 2 2 10 6" xfId="27694"/>
    <cellStyle name="Normal 2 2 2 2 2 2 2 2 2 2 10 7" xfId="27695"/>
    <cellStyle name="Normal 2 2 2 2 2 2 2 2 2 2 10 8" xfId="27696"/>
    <cellStyle name="Normal 2 2 2 2 2 2 2 2 2 2 10 9" xfId="27697"/>
    <cellStyle name="Normal 2 2 2 2 2 2 2 2 2 2 11" xfId="27698"/>
    <cellStyle name="Normal 2 2 2 2 2 2 2 2 2 2 11 10" xfId="27699"/>
    <cellStyle name="Normal 2 2 2 2 2 2 2 2 2 2 11 11" xfId="27700"/>
    <cellStyle name="Normal 2 2 2 2 2 2 2 2 2 2 11 12" xfId="27701"/>
    <cellStyle name="Normal 2 2 2 2 2 2 2 2 2 2 11 13" xfId="27702"/>
    <cellStyle name="Normal 2 2 2 2 2 2 2 2 2 2 11 14" xfId="27703"/>
    <cellStyle name="Normal 2 2 2 2 2 2 2 2 2 2 11 15" xfId="27704"/>
    <cellStyle name="Normal 2 2 2 2 2 2 2 2 2 2 11 16" xfId="27705"/>
    <cellStyle name="Normal 2 2 2 2 2 2 2 2 2 2 11 17" xfId="27706"/>
    <cellStyle name="Normal 2 2 2 2 2 2 2 2 2 2 11 18" xfId="27707"/>
    <cellStyle name="Normal 2 2 2 2 2 2 2 2 2 2 11 19" xfId="27708"/>
    <cellStyle name="Normal 2 2 2 2 2 2 2 2 2 2 11 2" xfId="27709"/>
    <cellStyle name="Normal 2 2 2 2 2 2 2 2 2 2 11 20" xfId="27710"/>
    <cellStyle name="Normal 2 2 2 2 2 2 2 2 2 2 11 21" xfId="27711"/>
    <cellStyle name="Normal 2 2 2 2 2 2 2 2 2 2 11 22" xfId="27712"/>
    <cellStyle name="Normal 2 2 2 2 2 2 2 2 2 2 11 3" xfId="27713"/>
    <cellStyle name="Normal 2 2 2 2 2 2 2 2 2 2 11 4" xfId="27714"/>
    <cellStyle name="Normal 2 2 2 2 2 2 2 2 2 2 11 5" xfId="27715"/>
    <cellStyle name="Normal 2 2 2 2 2 2 2 2 2 2 11 6" xfId="27716"/>
    <cellStyle name="Normal 2 2 2 2 2 2 2 2 2 2 11 7" xfId="27717"/>
    <cellStyle name="Normal 2 2 2 2 2 2 2 2 2 2 11 8" xfId="27718"/>
    <cellStyle name="Normal 2 2 2 2 2 2 2 2 2 2 11 9" xfId="27719"/>
    <cellStyle name="Normal 2 2 2 2 2 2 2 2 2 2 12" xfId="27720"/>
    <cellStyle name="Normal 2 2 2 2 2 2 2 2 2 2 12 2" xfId="27721"/>
    <cellStyle name="Normal 2 2 2 2 2 2 2 2 2 2 12 2 10" xfId="27722"/>
    <cellStyle name="Normal 2 2 2 2 2 2 2 2 2 2 12 2 11" xfId="27723"/>
    <cellStyle name="Normal 2 2 2 2 2 2 2 2 2 2 12 2 12" xfId="27724"/>
    <cellStyle name="Normal 2 2 2 2 2 2 2 2 2 2 12 2 13" xfId="27725"/>
    <cellStyle name="Normal 2 2 2 2 2 2 2 2 2 2 12 2 14" xfId="27726"/>
    <cellStyle name="Normal 2 2 2 2 2 2 2 2 2 2 12 2 15" xfId="27727"/>
    <cellStyle name="Normal 2 2 2 2 2 2 2 2 2 2 12 2 16" xfId="27728"/>
    <cellStyle name="Normal 2 2 2 2 2 2 2 2 2 2 12 2 17" xfId="27729"/>
    <cellStyle name="Normal 2 2 2 2 2 2 2 2 2 2 12 2 18" xfId="27730"/>
    <cellStyle name="Normal 2 2 2 2 2 2 2 2 2 2 12 2 19" xfId="27731"/>
    <cellStyle name="Normal 2 2 2 2 2 2 2 2 2 2 12 2 2" xfId="27732"/>
    <cellStyle name="Normal 2 2 2 2 2 2 2 2 2 2 12 2 2 2" xfId="27733"/>
    <cellStyle name="Normal 2 2 2 2 2 2 2 2 2 2 12 2 2 2 10" xfId="27734"/>
    <cellStyle name="Normal 2 2 2 2 2 2 2 2 2 2 12 2 2 2 11" xfId="27735"/>
    <cellStyle name="Normal 2 2 2 2 2 2 2 2 2 2 12 2 2 2 12" xfId="27736"/>
    <cellStyle name="Normal 2 2 2 2 2 2 2 2 2 2 12 2 2 2 13" xfId="27737"/>
    <cellStyle name="Normal 2 2 2 2 2 2 2 2 2 2 12 2 2 2 14" xfId="27738"/>
    <cellStyle name="Normal 2 2 2 2 2 2 2 2 2 2 12 2 2 2 15" xfId="27739"/>
    <cellStyle name="Normal 2 2 2 2 2 2 2 2 2 2 12 2 2 2 16" xfId="27740"/>
    <cellStyle name="Normal 2 2 2 2 2 2 2 2 2 2 12 2 2 2 17" xfId="27741"/>
    <cellStyle name="Normal 2 2 2 2 2 2 2 2 2 2 12 2 2 2 18" xfId="27742"/>
    <cellStyle name="Normal 2 2 2 2 2 2 2 2 2 2 12 2 2 2 19" xfId="27743"/>
    <cellStyle name="Normal 2 2 2 2 2 2 2 2 2 2 12 2 2 2 2" xfId="27744"/>
    <cellStyle name="Normal 2 2 2 2 2 2 2 2 2 2 12 2 2 2 20" xfId="27745"/>
    <cellStyle name="Normal 2 2 2 2 2 2 2 2 2 2 12 2 2 2 21" xfId="27746"/>
    <cellStyle name="Normal 2 2 2 2 2 2 2 2 2 2 12 2 2 2 22" xfId="27747"/>
    <cellStyle name="Normal 2 2 2 2 2 2 2 2 2 2 12 2 2 2 3" xfId="27748"/>
    <cellStyle name="Normal 2 2 2 2 2 2 2 2 2 2 12 2 2 2 4" xfId="27749"/>
    <cellStyle name="Normal 2 2 2 2 2 2 2 2 2 2 12 2 2 2 5" xfId="27750"/>
    <cellStyle name="Normal 2 2 2 2 2 2 2 2 2 2 12 2 2 2 6" xfId="27751"/>
    <cellStyle name="Normal 2 2 2 2 2 2 2 2 2 2 12 2 2 2 7" xfId="27752"/>
    <cellStyle name="Normal 2 2 2 2 2 2 2 2 2 2 12 2 2 2 8" xfId="27753"/>
    <cellStyle name="Normal 2 2 2 2 2 2 2 2 2 2 12 2 2 2 9" xfId="27754"/>
    <cellStyle name="Normal 2 2 2 2 2 2 2 2 2 2 12 2 2 3" xfId="27755"/>
    <cellStyle name="Normal 2 2 2 2 2 2 2 2 2 2 12 2 2 3 10" xfId="27756"/>
    <cellStyle name="Normal 2 2 2 2 2 2 2 2 2 2 12 2 2 3 11" xfId="27757"/>
    <cellStyle name="Normal 2 2 2 2 2 2 2 2 2 2 12 2 2 3 12" xfId="27758"/>
    <cellStyle name="Normal 2 2 2 2 2 2 2 2 2 2 12 2 2 3 13" xfId="27759"/>
    <cellStyle name="Normal 2 2 2 2 2 2 2 2 2 2 12 2 2 3 14" xfId="27760"/>
    <cellStyle name="Normal 2 2 2 2 2 2 2 2 2 2 12 2 2 3 15" xfId="27761"/>
    <cellStyle name="Normal 2 2 2 2 2 2 2 2 2 2 12 2 2 3 16" xfId="27762"/>
    <cellStyle name="Normal 2 2 2 2 2 2 2 2 2 2 12 2 2 3 17" xfId="27763"/>
    <cellStyle name="Normal 2 2 2 2 2 2 2 2 2 2 12 2 2 3 18" xfId="27764"/>
    <cellStyle name="Normal 2 2 2 2 2 2 2 2 2 2 12 2 2 3 19" xfId="27765"/>
    <cellStyle name="Normal 2 2 2 2 2 2 2 2 2 2 12 2 2 3 2" xfId="27766"/>
    <cellStyle name="Normal 2 2 2 2 2 2 2 2 2 2 12 2 2 3 20" xfId="27767"/>
    <cellStyle name="Normal 2 2 2 2 2 2 2 2 2 2 12 2 2 3 21" xfId="27768"/>
    <cellStyle name="Normal 2 2 2 2 2 2 2 2 2 2 12 2 2 3 22" xfId="27769"/>
    <cellStyle name="Normal 2 2 2 2 2 2 2 2 2 2 12 2 2 3 3" xfId="27770"/>
    <cellStyle name="Normal 2 2 2 2 2 2 2 2 2 2 12 2 2 3 4" xfId="27771"/>
    <cellStyle name="Normal 2 2 2 2 2 2 2 2 2 2 12 2 2 3 5" xfId="27772"/>
    <cellStyle name="Normal 2 2 2 2 2 2 2 2 2 2 12 2 2 3 6" xfId="27773"/>
    <cellStyle name="Normal 2 2 2 2 2 2 2 2 2 2 12 2 2 3 7" xfId="27774"/>
    <cellStyle name="Normal 2 2 2 2 2 2 2 2 2 2 12 2 2 3 8" xfId="27775"/>
    <cellStyle name="Normal 2 2 2 2 2 2 2 2 2 2 12 2 2 3 9" xfId="27776"/>
    <cellStyle name="Normal 2 2 2 2 2 2 2 2 2 2 12 2 20" xfId="27777"/>
    <cellStyle name="Normal 2 2 2 2 2 2 2 2 2 2 12 2 21" xfId="27778"/>
    <cellStyle name="Normal 2 2 2 2 2 2 2 2 2 2 12 2 22" xfId="27779"/>
    <cellStyle name="Normal 2 2 2 2 2 2 2 2 2 2 12 2 23" xfId="27780"/>
    <cellStyle name="Normal 2 2 2 2 2 2 2 2 2 2 12 2 24" xfId="27781"/>
    <cellStyle name="Normal 2 2 2 2 2 2 2 2 2 2 12 2 3" xfId="27782"/>
    <cellStyle name="Normal 2 2 2 2 2 2 2 2 2 2 12 2 3 2" xfId="27783"/>
    <cellStyle name="Normal 2 2 2 2 2 2 2 2 2 2 12 2 4" xfId="27784"/>
    <cellStyle name="Normal 2 2 2 2 2 2 2 2 2 2 12 2 5" xfId="27785"/>
    <cellStyle name="Normal 2 2 2 2 2 2 2 2 2 2 12 2 6" xfId="27786"/>
    <cellStyle name="Normal 2 2 2 2 2 2 2 2 2 2 12 2 7" xfId="27787"/>
    <cellStyle name="Normal 2 2 2 2 2 2 2 2 2 2 12 2 8" xfId="27788"/>
    <cellStyle name="Normal 2 2 2 2 2 2 2 2 2 2 12 2 9" xfId="27789"/>
    <cellStyle name="Normal 2 2 2 2 2 2 2 2 2 2 12 3" xfId="27790"/>
    <cellStyle name="Normal 2 2 2 2 2 2 2 2 2 2 12 3 10" xfId="27791"/>
    <cellStyle name="Normal 2 2 2 2 2 2 2 2 2 2 12 3 11" xfId="27792"/>
    <cellStyle name="Normal 2 2 2 2 2 2 2 2 2 2 12 3 12" xfId="27793"/>
    <cellStyle name="Normal 2 2 2 2 2 2 2 2 2 2 12 3 13" xfId="27794"/>
    <cellStyle name="Normal 2 2 2 2 2 2 2 2 2 2 12 3 14" xfId="27795"/>
    <cellStyle name="Normal 2 2 2 2 2 2 2 2 2 2 12 3 15" xfId="27796"/>
    <cellStyle name="Normal 2 2 2 2 2 2 2 2 2 2 12 3 16" xfId="27797"/>
    <cellStyle name="Normal 2 2 2 2 2 2 2 2 2 2 12 3 17" xfId="27798"/>
    <cellStyle name="Normal 2 2 2 2 2 2 2 2 2 2 12 3 18" xfId="27799"/>
    <cellStyle name="Normal 2 2 2 2 2 2 2 2 2 2 12 3 19" xfId="27800"/>
    <cellStyle name="Normal 2 2 2 2 2 2 2 2 2 2 12 3 2" xfId="27801"/>
    <cellStyle name="Normal 2 2 2 2 2 2 2 2 2 2 12 3 20" xfId="27802"/>
    <cellStyle name="Normal 2 2 2 2 2 2 2 2 2 2 12 3 21" xfId="27803"/>
    <cellStyle name="Normal 2 2 2 2 2 2 2 2 2 2 12 3 22" xfId="27804"/>
    <cellStyle name="Normal 2 2 2 2 2 2 2 2 2 2 12 3 3" xfId="27805"/>
    <cellStyle name="Normal 2 2 2 2 2 2 2 2 2 2 12 3 4" xfId="27806"/>
    <cellStyle name="Normal 2 2 2 2 2 2 2 2 2 2 12 3 5" xfId="27807"/>
    <cellStyle name="Normal 2 2 2 2 2 2 2 2 2 2 12 3 6" xfId="27808"/>
    <cellStyle name="Normal 2 2 2 2 2 2 2 2 2 2 12 3 7" xfId="27809"/>
    <cellStyle name="Normal 2 2 2 2 2 2 2 2 2 2 12 3 8" xfId="27810"/>
    <cellStyle name="Normal 2 2 2 2 2 2 2 2 2 2 12 3 9" xfId="27811"/>
    <cellStyle name="Normal 2 2 2 2 2 2 2 2 2 2 12 4" xfId="27812"/>
    <cellStyle name="Normal 2 2 2 2 2 2 2 2 2 2 12 4 10" xfId="27813"/>
    <cellStyle name="Normal 2 2 2 2 2 2 2 2 2 2 12 4 11" xfId="27814"/>
    <cellStyle name="Normal 2 2 2 2 2 2 2 2 2 2 12 4 12" xfId="27815"/>
    <cellStyle name="Normal 2 2 2 2 2 2 2 2 2 2 12 4 13" xfId="27816"/>
    <cellStyle name="Normal 2 2 2 2 2 2 2 2 2 2 12 4 14" xfId="27817"/>
    <cellStyle name="Normal 2 2 2 2 2 2 2 2 2 2 12 4 15" xfId="27818"/>
    <cellStyle name="Normal 2 2 2 2 2 2 2 2 2 2 12 4 16" xfId="27819"/>
    <cellStyle name="Normal 2 2 2 2 2 2 2 2 2 2 12 4 17" xfId="27820"/>
    <cellStyle name="Normal 2 2 2 2 2 2 2 2 2 2 12 4 18" xfId="27821"/>
    <cellStyle name="Normal 2 2 2 2 2 2 2 2 2 2 12 4 19" xfId="27822"/>
    <cellStyle name="Normal 2 2 2 2 2 2 2 2 2 2 12 4 2" xfId="27823"/>
    <cellStyle name="Normal 2 2 2 2 2 2 2 2 2 2 12 4 20" xfId="27824"/>
    <cellStyle name="Normal 2 2 2 2 2 2 2 2 2 2 12 4 21" xfId="27825"/>
    <cellStyle name="Normal 2 2 2 2 2 2 2 2 2 2 12 4 22" xfId="27826"/>
    <cellStyle name="Normal 2 2 2 2 2 2 2 2 2 2 12 4 3" xfId="27827"/>
    <cellStyle name="Normal 2 2 2 2 2 2 2 2 2 2 12 4 4" xfId="27828"/>
    <cellStyle name="Normal 2 2 2 2 2 2 2 2 2 2 12 4 5" xfId="27829"/>
    <cellStyle name="Normal 2 2 2 2 2 2 2 2 2 2 12 4 6" xfId="27830"/>
    <cellStyle name="Normal 2 2 2 2 2 2 2 2 2 2 12 4 7" xfId="27831"/>
    <cellStyle name="Normal 2 2 2 2 2 2 2 2 2 2 12 4 8" xfId="27832"/>
    <cellStyle name="Normal 2 2 2 2 2 2 2 2 2 2 12 4 9" xfId="27833"/>
    <cellStyle name="Normal 2 2 2 2 2 2 2 2 2 2 13" xfId="27834"/>
    <cellStyle name="Normal 2 2 2 2 2 2 2 2 2 2 13 10" xfId="27835"/>
    <cellStyle name="Normal 2 2 2 2 2 2 2 2 2 2 13 11" xfId="27836"/>
    <cellStyle name="Normal 2 2 2 2 2 2 2 2 2 2 13 12" xfId="27837"/>
    <cellStyle name="Normal 2 2 2 2 2 2 2 2 2 2 13 13" xfId="27838"/>
    <cellStyle name="Normal 2 2 2 2 2 2 2 2 2 2 13 14" xfId="27839"/>
    <cellStyle name="Normal 2 2 2 2 2 2 2 2 2 2 13 15" xfId="27840"/>
    <cellStyle name="Normal 2 2 2 2 2 2 2 2 2 2 13 16" xfId="27841"/>
    <cellStyle name="Normal 2 2 2 2 2 2 2 2 2 2 13 17" xfId="27842"/>
    <cellStyle name="Normal 2 2 2 2 2 2 2 2 2 2 13 18" xfId="27843"/>
    <cellStyle name="Normal 2 2 2 2 2 2 2 2 2 2 13 19" xfId="27844"/>
    <cellStyle name="Normal 2 2 2 2 2 2 2 2 2 2 13 2" xfId="27845"/>
    <cellStyle name="Normal 2 2 2 2 2 2 2 2 2 2 13 20" xfId="27846"/>
    <cellStyle name="Normal 2 2 2 2 2 2 2 2 2 2 13 21" xfId="27847"/>
    <cellStyle name="Normal 2 2 2 2 2 2 2 2 2 2 13 22" xfId="27848"/>
    <cellStyle name="Normal 2 2 2 2 2 2 2 2 2 2 13 3" xfId="27849"/>
    <cellStyle name="Normal 2 2 2 2 2 2 2 2 2 2 13 4" xfId="27850"/>
    <cellStyle name="Normal 2 2 2 2 2 2 2 2 2 2 13 5" xfId="27851"/>
    <cellStyle name="Normal 2 2 2 2 2 2 2 2 2 2 13 6" xfId="27852"/>
    <cellStyle name="Normal 2 2 2 2 2 2 2 2 2 2 13 7" xfId="27853"/>
    <cellStyle name="Normal 2 2 2 2 2 2 2 2 2 2 13 8" xfId="27854"/>
    <cellStyle name="Normal 2 2 2 2 2 2 2 2 2 2 13 9" xfId="27855"/>
    <cellStyle name="Normal 2 2 2 2 2 2 2 2 2 2 14" xfId="27856"/>
    <cellStyle name="Normal 2 2 2 2 2 2 2 2 2 2 14 10" xfId="27857"/>
    <cellStyle name="Normal 2 2 2 2 2 2 2 2 2 2 14 11" xfId="27858"/>
    <cellStyle name="Normal 2 2 2 2 2 2 2 2 2 2 14 12" xfId="27859"/>
    <cellStyle name="Normal 2 2 2 2 2 2 2 2 2 2 14 13" xfId="27860"/>
    <cellStyle name="Normal 2 2 2 2 2 2 2 2 2 2 14 14" xfId="27861"/>
    <cellStyle name="Normal 2 2 2 2 2 2 2 2 2 2 14 15" xfId="27862"/>
    <cellStyle name="Normal 2 2 2 2 2 2 2 2 2 2 14 16" xfId="27863"/>
    <cellStyle name="Normal 2 2 2 2 2 2 2 2 2 2 14 17" xfId="27864"/>
    <cellStyle name="Normal 2 2 2 2 2 2 2 2 2 2 14 18" xfId="27865"/>
    <cellStyle name="Normal 2 2 2 2 2 2 2 2 2 2 14 19" xfId="27866"/>
    <cellStyle name="Normal 2 2 2 2 2 2 2 2 2 2 14 2" xfId="27867"/>
    <cellStyle name="Normal 2 2 2 2 2 2 2 2 2 2 14 20" xfId="27868"/>
    <cellStyle name="Normal 2 2 2 2 2 2 2 2 2 2 14 21" xfId="27869"/>
    <cellStyle name="Normal 2 2 2 2 2 2 2 2 2 2 14 22" xfId="27870"/>
    <cellStyle name="Normal 2 2 2 2 2 2 2 2 2 2 14 3" xfId="27871"/>
    <cellStyle name="Normal 2 2 2 2 2 2 2 2 2 2 14 4" xfId="27872"/>
    <cellStyle name="Normal 2 2 2 2 2 2 2 2 2 2 14 5" xfId="27873"/>
    <cellStyle name="Normal 2 2 2 2 2 2 2 2 2 2 14 6" xfId="27874"/>
    <cellStyle name="Normal 2 2 2 2 2 2 2 2 2 2 14 7" xfId="27875"/>
    <cellStyle name="Normal 2 2 2 2 2 2 2 2 2 2 14 8" xfId="27876"/>
    <cellStyle name="Normal 2 2 2 2 2 2 2 2 2 2 14 9" xfId="27877"/>
    <cellStyle name="Normal 2 2 2 2 2 2 2 2 2 2 15" xfId="27878"/>
    <cellStyle name="Normal 2 2 2 2 2 2 2 2 2 2 15 10" xfId="27879"/>
    <cellStyle name="Normal 2 2 2 2 2 2 2 2 2 2 15 11" xfId="27880"/>
    <cellStyle name="Normal 2 2 2 2 2 2 2 2 2 2 15 12" xfId="27881"/>
    <cellStyle name="Normal 2 2 2 2 2 2 2 2 2 2 15 13" xfId="27882"/>
    <cellStyle name="Normal 2 2 2 2 2 2 2 2 2 2 15 14" xfId="27883"/>
    <cellStyle name="Normal 2 2 2 2 2 2 2 2 2 2 15 15" xfId="27884"/>
    <cellStyle name="Normal 2 2 2 2 2 2 2 2 2 2 15 16" xfId="27885"/>
    <cellStyle name="Normal 2 2 2 2 2 2 2 2 2 2 15 17" xfId="27886"/>
    <cellStyle name="Normal 2 2 2 2 2 2 2 2 2 2 15 18" xfId="27887"/>
    <cellStyle name="Normal 2 2 2 2 2 2 2 2 2 2 15 19" xfId="27888"/>
    <cellStyle name="Normal 2 2 2 2 2 2 2 2 2 2 15 2" xfId="27889"/>
    <cellStyle name="Normal 2 2 2 2 2 2 2 2 2 2 15 20" xfId="27890"/>
    <cellStyle name="Normal 2 2 2 2 2 2 2 2 2 2 15 21" xfId="27891"/>
    <cellStyle name="Normal 2 2 2 2 2 2 2 2 2 2 15 22" xfId="27892"/>
    <cellStyle name="Normal 2 2 2 2 2 2 2 2 2 2 15 3" xfId="27893"/>
    <cellStyle name="Normal 2 2 2 2 2 2 2 2 2 2 15 4" xfId="27894"/>
    <cellStyle name="Normal 2 2 2 2 2 2 2 2 2 2 15 5" xfId="27895"/>
    <cellStyle name="Normal 2 2 2 2 2 2 2 2 2 2 15 6" xfId="27896"/>
    <cellStyle name="Normal 2 2 2 2 2 2 2 2 2 2 15 7" xfId="27897"/>
    <cellStyle name="Normal 2 2 2 2 2 2 2 2 2 2 15 8" xfId="27898"/>
    <cellStyle name="Normal 2 2 2 2 2 2 2 2 2 2 15 9" xfId="27899"/>
    <cellStyle name="Normal 2 2 2 2 2 2 2 2 2 2 16" xfId="27900"/>
    <cellStyle name="Normal 2 2 2 2 2 2 2 2 2 2 16 10" xfId="27901"/>
    <cellStyle name="Normal 2 2 2 2 2 2 2 2 2 2 16 11" xfId="27902"/>
    <cellStyle name="Normal 2 2 2 2 2 2 2 2 2 2 16 12" xfId="27903"/>
    <cellStyle name="Normal 2 2 2 2 2 2 2 2 2 2 16 13" xfId="27904"/>
    <cellStyle name="Normal 2 2 2 2 2 2 2 2 2 2 16 14" xfId="27905"/>
    <cellStyle name="Normal 2 2 2 2 2 2 2 2 2 2 16 15" xfId="27906"/>
    <cellStyle name="Normal 2 2 2 2 2 2 2 2 2 2 16 16" xfId="27907"/>
    <cellStyle name="Normal 2 2 2 2 2 2 2 2 2 2 16 17" xfId="27908"/>
    <cellStyle name="Normal 2 2 2 2 2 2 2 2 2 2 16 18" xfId="27909"/>
    <cellStyle name="Normal 2 2 2 2 2 2 2 2 2 2 16 19" xfId="27910"/>
    <cellStyle name="Normal 2 2 2 2 2 2 2 2 2 2 16 2" xfId="27911"/>
    <cellStyle name="Normal 2 2 2 2 2 2 2 2 2 2 16 20" xfId="27912"/>
    <cellStyle name="Normal 2 2 2 2 2 2 2 2 2 2 16 21" xfId="27913"/>
    <cellStyle name="Normal 2 2 2 2 2 2 2 2 2 2 16 22" xfId="27914"/>
    <cellStyle name="Normal 2 2 2 2 2 2 2 2 2 2 16 3" xfId="27915"/>
    <cellStyle name="Normal 2 2 2 2 2 2 2 2 2 2 16 4" xfId="27916"/>
    <cellStyle name="Normal 2 2 2 2 2 2 2 2 2 2 16 5" xfId="27917"/>
    <cellStyle name="Normal 2 2 2 2 2 2 2 2 2 2 16 6" xfId="27918"/>
    <cellStyle name="Normal 2 2 2 2 2 2 2 2 2 2 16 7" xfId="27919"/>
    <cellStyle name="Normal 2 2 2 2 2 2 2 2 2 2 16 8" xfId="27920"/>
    <cellStyle name="Normal 2 2 2 2 2 2 2 2 2 2 16 9" xfId="27921"/>
    <cellStyle name="Normal 2 2 2 2 2 2 2 2 2 2 17" xfId="27922"/>
    <cellStyle name="Normal 2 2 2 2 2 2 2 2 2 2 17 10" xfId="27923"/>
    <cellStyle name="Normal 2 2 2 2 2 2 2 2 2 2 17 11" xfId="27924"/>
    <cellStyle name="Normal 2 2 2 2 2 2 2 2 2 2 17 12" xfId="27925"/>
    <cellStyle name="Normal 2 2 2 2 2 2 2 2 2 2 17 13" xfId="27926"/>
    <cellStyle name="Normal 2 2 2 2 2 2 2 2 2 2 17 14" xfId="27927"/>
    <cellStyle name="Normal 2 2 2 2 2 2 2 2 2 2 17 15" xfId="27928"/>
    <cellStyle name="Normal 2 2 2 2 2 2 2 2 2 2 17 16" xfId="27929"/>
    <cellStyle name="Normal 2 2 2 2 2 2 2 2 2 2 17 17" xfId="27930"/>
    <cellStyle name="Normal 2 2 2 2 2 2 2 2 2 2 17 18" xfId="27931"/>
    <cellStyle name="Normal 2 2 2 2 2 2 2 2 2 2 17 19" xfId="27932"/>
    <cellStyle name="Normal 2 2 2 2 2 2 2 2 2 2 17 2" xfId="27933"/>
    <cellStyle name="Normal 2 2 2 2 2 2 2 2 2 2 17 20" xfId="27934"/>
    <cellStyle name="Normal 2 2 2 2 2 2 2 2 2 2 17 21" xfId="27935"/>
    <cellStyle name="Normal 2 2 2 2 2 2 2 2 2 2 17 22" xfId="27936"/>
    <cellStyle name="Normal 2 2 2 2 2 2 2 2 2 2 17 3" xfId="27937"/>
    <cellStyle name="Normal 2 2 2 2 2 2 2 2 2 2 17 4" xfId="27938"/>
    <cellStyle name="Normal 2 2 2 2 2 2 2 2 2 2 17 5" xfId="27939"/>
    <cellStyle name="Normal 2 2 2 2 2 2 2 2 2 2 17 6" xfId="27940"/>
    <cellStyle name="Normal 2 2 2 2 2 2 2 2 2 2 17 7" xfId="27941"/>
    <cellStyle name="Normal 2 2 2 2 2 2 2 2 2 2 17 8" xfId="27942"/>
    <cellStyle name="Normal 2 2 2 2 2 2 2 2 2 2 17 9" xfId="27943"/>
    <cellStyle name="Normal 2 2 2 2 2 2 2 2 2 2 18" xfId="27944"/>
    <cellStyle name="Normal 2 2 2 2 2 2 2 2 2 2 18 10" xfId="27945"/>
    <cellStyle name="Normal 2 2 2 2 2 2 2 2 2 2 18 11" xfId="27946"/>
    <cellStyle name="Normal 2 2 2 2 2 2 2 2 2 2 18 12" xfId="27947"/>
    <cellStyle name="Normal 2 2 2 2 2 2 2 2 2 2 18 13" xfId="27948"/>
    <cellStyle name="Normal 2 2 2 2 2 2 2 2 2 2 18 14" xfId="27949"/>
    <cellStyle name="Normal 2 2 2 2 2 2 2 2 2 2 18 15" xfId="27950"/>
    <cellStyle name="Normal 2 2 2 2 2 2 2 2 2 2 18 16" xfId="27951"/>
    <cellStyle name="Normal 2 2 2 2 2 2 2 2 2 2 18 17" xfId="27952"/>
    <cellStyle name="Normal 2 2 2 2 2 2 2 2 2 2 18 18" xfId="27953"/>
    <cellStyle name="Normal 2 2 2 2 2 2 2 2 2 2 18 19" xfId="27954"/>
    <cellStyle name="Normal 2 2 2 2 2 2 2 2 2 2 18 2" xfId="27955"/>
    <cellStyle name="Normal 2 2 2 2 2 2 2 2 2 2 18 20" xfId="27956"/>
    <cellStyle name="Normal 2 2 2 2 2 2 2 2 2 2 18 21" xfId="27957"/>
    <cellStyle name="Normal 2 2 2 2 2 2 2 2 2 2 18 22" xfId="27958"/>
    <cellStyle name="Normal 2 2 2 2 2 2 2 2 2 2 18 3" xfId="27959"/>
    <cellStyle name="Normal 2 2 2 2 2 2 2 2 2 2 18 4" xfId="27960"/>
    <cellStyle name="Normal 2 2 2 2 2 2 2 2 2 2 18 5" xfId="27961"/>
    <cellStyle name="Normal 2 2 2 2 2 2 2 2 2 2 18 6" xfId="27962"/>
    <cellStyle name="Normal 2 2 2 2 2 2 2 2 2 2 18 7" xfId="27963"/>
    <cellStyle name="Normal 2 2 2 2 2 2 2 2 2 2 18 8" xfId="27964"/>
    <cellStyle name="Normal 2 2 2 2 2 2 2 2 2 2 18 9" xfId="27965"/>
    <cellStyle name="Normal 2 2 2 2 2 2 2 2 2 2 19" xfId="27966"/>
    <cellStyle name="Normal 2 2 2 2 2 2 2 2 2 2 19 10" xfId="27967"/>
    <cellStyle name="Normal 2 2 2 2 2 2 2 2 2 2 19 11" xfId="27968"/>
    <cellStyle name="Normal 2 2 2 2 2 2 2 2 2 2 19 12" xfId="27969"/>
    <cellStyle name="Normal 2 2 2 2 2 2 2 2 2 2 19 13" xfId="27970"/>
    <cellStyle name="Normal 2 2 2 2 2 2 2 2 2 2 19 14" xfId="27971"/>
    <cellStyle name="Normal 2 2 2 2 2 2 2 2 2 2 19 15" xfId="27972"/>
    <cellStyle name="Normal 2 2 2 2 2 2 2 2 2 2 19 16" xfId="27973"/>
    <cellStyle name="Normal 2 2 2 2 2 2 2 2 2 2 19 17" xfId="27974"/>
    <cellStyle name="Normal 2 2 2 2 2 2 2 2 2 2 19 18" xfId="27975"/>
    <cellStyle name="Normal 2 2 2 2 2 2 2 2 2 2 19 19" xfId="27976"/>
    <cellStyle name="Normal 2 2 2 2 2 2 2 2 2 2 19 2" xfId="27977"/>
    <cellStyle name="Normal 2 2 2 2 2 2 2 2 2 2 19 20" xfId="27978"/>
    <cellStyle name="Normal 2 2 2 2 2 2 2 2 2 2 19 21" xfId="27979"/>
    <cellStyle name="Normal 2 2 2 2 2 2 2 2 2 2 19 22" xfId="27980"/>
    <cellStyle name="Normal 2 2 2 2 2 2 2 2 2 2 19 3" xfId="27981"/>
    <cellStyle name="Normal 2 2 2 2 2 2 2 2 2 2 19 4" xfId="27982"/>
    <cellStyle name="Normal 2 2 2 2 2 2 2 2 2 2 19 5" xfId="27983"/>
    <cellStyle name="Normal 2 2 2 2 2 2 2 2 2 2 19 6" xfId="27984"/>
    <cellStyle name="Normal 2 2 2 2 2 2 2 2 2 2 19 7" xfId="27985"/>
    <cellStyle name="Normal 2 2 2 2 2 2 2 2 2 2 19 8" xfId="27986"/>
    <cellStyle name="Normal 2 2 2 2 2 2 2 2 2 2 19 9" xfId="27987"/>
    <cellStyle name="Normal 2 2 2 2 2 2 2 2 2 2 2" xfId="27988"/>
    <cellStyle name="Normal 2 2 2 2 2 2 2 2 2 2 2 10" xfId="27989"/>
    <cellStyle name="Normal 2 2 2 2 2 2 2 2 2 2 2 11" xfId="27990"/>
    <cellStyle name="Normal 2 2 2 2 2 2 2 2 2 2 2 12" xfId="27991"/>
    <cellStyle name="Normal 2 2 2 2 2 2 2 2 2 2 2 12 10" xfId="27992"/>
    <cellStyle name="Normal 2 2 2 2 2 2 2 2 2 2 2 12 11" xfId="27993"/>
    <cellStyle name="Normal 2 2 2 2 2 2 2 2 2 2 2 12 12" xfId="27994"/>
    <cellStyle name="Normal 2 2 2 2 2 2 2 2 2 2 2 12 13" xfId="27995"/>
    <cellStyle name="Normal 2 2 2 2 2 2 2 2 2 2 2 12 14" xfId="27996"/>
    <cellStyle name="Normal 2 2 2 2 2 2 2 2 2 2 2 12 15" xfId="27997"/>
    <cellStyle name="Normal 2 2 2 2 2 2 2 2 2 2 2 12 16" xfId="27998"/>
    <cellStyle name="Normal 2 2 2 2 2 2 2 2 2 2 2 12 17" xfId="27999"/>
    <cellStyle name="Normal 2 2 2 2 2 2 2 2 2 2 2 12 18" xfId="28000"/>
    <cellStyle name="Normal 2 2 2 2 2 2 2 2 2 2 2 12 19" xfId="28001"/>
    <cellStyle name="Normal 2 2 2 2 2 2 2 2 2 2 2 12 2" xfId="28002"/>
    <cellStyle name="Normal 2 2 2 2 2 2 2 2 2 2 2 12 2 2" xfId="28003"/>
    <cellStyle name="Normal 2 2 2 2 2 2 2 2 2 2 2 12 2 2 10" xfId="28004"/>
    <cellStyle name="Normal 2 2 2 2 2 2 2 2 2 2 2 12 2 2 11" xfId="28005"/>
    <cellStyle name="Normal 2 2 2 2 2 2 2 2 2 2 2 12 2 2 12" xfId="28006"/>
    <cellStyle name="Normal 2 2 2 2 2 2 2 2 2 2 2 12 2 2 13" xfId="28007"/>
    <cellStyle name="Normal 2 2 2 2 2 2 2 2 2 2 2 12 2 2 14" xfId="28008"/>
    <cellStyle name="Normal 2 2 2 2 2 2 2 2 2 2 2 12 2 2 15" xfId="28009"/>
    <cellStyle name="Normal 2 2 2 2 2 2 2 2 2 2 2 12 2 2 16" xfId="28010"/>
    <cellStyle name="Normal 2 2 2 2 2 2 2 2 2 2 2 12 2 2 17" xfId="28011"/>
    <cellStyle name="Normal 2 2 2 2 2 2 2 2 2 2 2 12 2 2 18" xfId="28012"/>
    <cellStyle name="Normal 2 2 2 2 2 2 2 2 2 2 2 12 2 2 19" xfId="28013"/>
    <cellStyle name="Normal 2 2 2 2 2 2 2 2 2 2 2 12 2 2 2" xfId="28014"/>
    <cellStyle name="Normal 2 2 2 2 2 2 2 2 2 2 2 12 2 2 2 2" xfId="28015"/>
    <cellStyle name="Normal 2 2 2 2 2 2 2 2 2 2 2 12 2 2 20" xfId="28016"/>
    <cellStyle name="Normal 2 2 2 2 2 2 2 2 2 2 2 12 2 2 21" xfId="28017"/>
    <cellStyle name="Normal 2 2 2 2 2 2 2 2 2 2 2 12 2 2 22" xfId="28018"/>
    <cellStyle name="Normal 2 2 2 2 2 2 2 2 2 2 2 12 2 2 23" xfId="28019"/>
    <cellStyle name="Normal 2 2 2 2 2 2 2 2 2 2 2 12 2 2 24" xfId="28020"/>
    <cellStyle name="Normal 2 2 2 2 2 2 2 2 2 2 2 12 2 2 3" xfId="28021"/>
    <cellStyle name="Normal 2 2 2 2 2 2 2 2 2 2 2 12 2 2 4" xfId="28022"/>
    <cellStyle name="Normal 2 2 2 2 2 2 2 2 2 2 2 12 2 2 5" xfId="28023"/>
    <cellStyle name="Normal 2 2 2 2 2 2 2 2 2 2 2 12 2 2 6" xfId="28024"/>
    <cellStyle name="Normal 2 2 2 2 2 2 2 2 2 2 2 12 2 2 7" xfId="28025"/>
    <cellStyle name="Normal 2 2 2 2 2 2 2 2 2 2 2 12 2 2 8" xfId="28026"/>
    <cellStyle name="Normal 2 2 2 2 2 2 2 2 2 2 2 12 2 2 9" xfId="28027"/>
    <cellStyle name="Normal 2 2 2 2 2 2 2 2 2 2 2 12 2 3" xfId="28028"/>
    <cellStyle name="Normal 2 2 2 2 2 2 2 2 2 2 2 12 2 3 10" xfId="28029"/>
    <cellStyle name="Normal 2 2 2 2 2 2 2 2 2 2 2 12 2 3 11" xfId="28030"/>
    <cellStyle name="Normal 2 2 2 2 2 2 2 2 2 2 2 12 2 3 12" xfId="28031"/>
    <cellStyle name="Normal 2 2 2 2 2 2 2 2 2 2 2 12 2 3 13" xfId="28032"/>
    <cellStyle name="Normal 2 2 2 2 2 2 2 2 2 2 2 12 2 3 14" xfId="28033"/>
    <cellStyle name="Normal 2 2 2 2 2 2 2 2 2 2 2 12 2 3 15" xfId="28034"/>
    <cellStyle name="Normal 2 2 2 2 2 2 2 2 2 2 2 12 2 3 16" xfId="28035"/>
    <cellStyle name="Normal 2 2 2 2 2 2 2 2 2 2 2 12 2 3 17" xfId="28036"/>
    <cellStyle name="Normal 2 2 2 2 2 2 2 2 2 2 2 12 2 3 18" xfId="28037"/>
    <cellStyle name="Normal 2 2 2 2 2 2 2 2 2 2 2 12 2 3 19" xfId="28038"/>
    <cellStyle name="Normal 2 2 2 2 2 2 2 2 2 2 2 12 2 3 2" xfId="28039"/>
    <cellStyle name="Normal 2 2 2 2 2 2 2 2 2 2 2 12 2 3 20" xfId="28040"/>
    <cellStyle name="Normal 2 2 2 2 2 2 2 2 2 2 2 12 2 3 21" xfId="28041"/>
    <cellStyle name="Normal 2 2 2 2 2 2 2 2 2 2 2 12 2 3 22" xfId="28042"/>
    <cellStyle name="Normal 2 2 2 2 2 2 2 2 2 2 2 12 2 3 3" xfId="28043"/>
    <cellStyle name="Normal 2 2 2 2 2 2 2 2 2 2 2 12 2 3 4" xfId="28044"/>
    <cellStyle name="Normal 2 2 2 2 2 2 2 2 2 2 2 12 2 3 5" xfId="28045"/>
    <cellStyle name="Normal 2 2 2 2 2 2 2 2 2 2 2 12 2 3 6" xfId="28046"/>
    <cellStyle name="Normal 2 2 2 2 2 2 2 2 2 2 2 12 2 3 7" xfId="28047"/>
    <cellStyle name="Normal 2 2 2 2 2 2 2 2 2 2 2 12 2 3 8" xfId="28048"/>
    <cellStyle name="Normal 2 2 2 2 2 2 2 2 2 2 2 12 2 3 9" xfId="28049"/>
    <cellStyle name="Normal 2 2 2 2 2 2 2 2 2 2 2 12 20" xfId="28050"/>
    <cellStyle name="Normal 2 2 2 2 2 2 2 2 2 2 2 12 21" xfId="28051"/>
    <cellStyle name="Normal 2 2 2 2 2 2 2 2 2 2 2 12 22" xfId="28052"/>
    <cellStyle name="Normal 2 2 2 2 2 2 2 2 2 2 2 12 23" xfId="28053"/>
    <cellStyle name="Normal 2 2 2 2 2 2 2 2 2 2 2 12 24" xfId="28054"/>
    <cellStyle name="Normal 2 2 2 2 2 2 2 2 2 2 2 12 25" xfId="28055"/>
    <cellStyle name="Normal 2 2 2 2 2 2 2 2 2 2 2 12 3" xfId="28056"/>
    <cellStyle name="Normal 2 2 2 2 2 2 2 2 2 2 2 12 3 2" xfId="28057"/>
    <cellStyle name="Normal 2 2 2 2 2 2 2 2 2 2 2 12 4" xfId="28058"/>
    <cellStyle name="Normal 2 2 2 2 2 2 2 2 2 2 2 12 5" xfId="28059"/>
    <cellStyle name="Normal 2 2 2 2 2 2 2 2 2 2 2 12 6" xfId="28060"/>
    <cellStyle name="Normal 2 2 2 2 2 2 2 2 2 2 2 12 7" xfId="28061"/>
    <cellStyle name="Normal 2 2 2 2 2 2 2 2 2 2 2 12 8" xfId="28062"/>
    <cellStyle name="Normal 2 2 2 2 2 2 2 2 2 2 2 12 9" xfId="28063"/>
    <cellStyle name="Normal 2 2 2 2 2 2 2 2 2 2 2 13" xfId="28064"/>
    <cellStyle name="Normal 2 2 2 2 2 2 2 2 2 2 2 14" xfId="28065"/>
    <cellStyle name="Normal 2 2 2 2 2 2 2 2 2 2 2 15" xfId="28066"/>
    <cellStyle name="Normal 2 2 2 2 2 2 2 2 2 2 2 16" xfId="28067"/>
    <cellStyle name="Normal 2 2 2 2 2 2 2 2 2 2 2 17" xfId="28068"/>
    <cellStyle name="Normal 2 2 2 2 2 2 2 2 2 2 2 18" xfId="28069"/>
    <cellStyle name="Normal 2 2 2 2 2 2 2 2 2 2 2 19" xfId="28070"/>
    <cellStyle name="Normal 2 2 2 2 2 2 2 2 2 2 2 2" xfId="28071"/>
    <cellStyle name="Normal 2 2 2 2 2 2 2 2 2 2 2 2 10" xfId="28072"/>
    <cellStyle name="Normal 2 2 2 2 2 2 2 2 2 2 2 2 10 10" xfId="28073"/>
    <cellStyle name="Normal 2 2 2 2 2 2 2 2 2 2 2 2 10 11" xfId="28074"/>
    <cellStyle name="Normal 2 2 2 2 2 2 2 2 2 2 2 2 10 12" xfId="28075"/>
    <cellStyle name="Normal 2 2 2 2 2 2 2 2 2 2 2 2 10 13" xfId="28076"/>
    <cellStyle name="Normal 2 2 2 2 2 2 2 2 2 2 2 2 10 14" xfId="28077"/>
    <cellStyle name="Normal 2 2 2 2 2 2 2 2 2 2 2 2 10 15" xfId="28078"/>
    <cellStyle name="Normal 2 2 2 2 2 2 2 2 2 2 2 2 10 16" xfId="28079"/>
    <cellStyle name="Normal 2 2 2 2 2 2 2 2 2 2 2 2 10 17" xfId="28080"/>
    <cellStyle name="Normal 2 2 2 2 2 2 2 2 2 2 2 2 10 18" xfId="28081"/>
    <cellStyle name="Normal 2 2 2 2 2 2 2 2 2 2 2 2 10 19" xfId="28082"/>
    <cellStyle name="Normal 2 2 2 2 2 2 2 2 2 2 2 2 10 2" xfId="28083"/>
    <cellStyle name="Normal 2 2 2 2 2 2 2 2 2 2 2 2 10 20" xfId="28084"/>
    <cellStyle name="Normal 2 2 2 2 2 2 2 2 2 2 2 2 10 21" xfId="28085"/>
    <cellStyle name="Normal 2 2 2 2 2 2 2 2 2 2 2 2 10 22" xfId="28086"/>
    <cellStyle name="Normal 2 2 2 2 2 2 2 2 2 2 2 2 10 3" xfId="28087"/>
    <cellStyle name="Normal 2 2 2 2 2 2 2 2 2 2 2 2 10 4" xfId="28088"/>
    <cellStyle name="Normal 2 2 2 2 2 2 2 2 2 2 2 2 10 5" xfId="28089"/>
    <cellStyle name="Normal 2 2 2 2 2 2 2 2 2 2 2 2 10 6" xfId="28090"/>
    <cellStyle name="Normal 2 2 2 2 2 2 2 2 2 2 2 2 10 7" xfId="28091"/>
    <cellStyle name="Normal 2 2 2 2 2 2 2 2 2 2 2 2 10 8" xfId="28092"/>
    <cellStyle name="Normal 2 2 2 2 2 2 2 2 2 2 2 2 10 9" xfId="28093"/>
    <cellStyle name="Normal 2 2 2 2 2 2 2 2 2 2 2 2 11" xfId="28094"/>
    <cellStyle name="Normal 2 2 2 2 2 2 2 2 2 2 2 2 11 10" xfId="28095"/>
    <cellStyle name="Normal 2 2 2 2 2 2 2 2 2 2 2 2 11 11" xfId="28096"/>
    <cellStyle name="Normal 2 2 2 2 2 2 2 2 2 2 2 2 11 12" xfId="28097"/>
    <cellStyle name="Normal 2 2 2 2 2 2 2 2 2 2 2 2 11 13" xfId="28098"/>
    <cellStyle name="Normal 2 2 2 2 2 2 2 2 2 2 2 2 11 14" xfId="28099"/>
    <cellStyle name="Normal 2 2 2 2 2 2 2 2 2 2 2 2 11 15" xfId="28100"/>
    <cellStyle name="Normal 2 2 2 2 2 2 2 2 2 2 2 2 11 16" xfId="28101"/>
    <cellStyle name="Normal 2 2 2 2 2 2 2 2 2 2 2 2 11 17" xfId="28102"/>
    <cellStyle name="Normal 2 2 2 2 2 2 2 2 2 2 2 2 11 18" xfId="28103"/>
    <cellStyle name="Normal 2 2 2 2 2 2 2 2 2 2 2 2 11 19" xfId="28104"/>
    <cellStyle name="Normal 2 2 2 2 2 2 2 2 2 2 2 2 11 2" xfId="28105"/>
    <cellStyle name="Normal 2 2 2 2 2 2 2 2 2 2 2 2 11 20" xfId="28106"/>
    <cellStyle name="Normal 2 2 2 2 2 2 2 2 2 2 2 2 11 21" xfId="28107"/>
    <cellStyle name="Normal 2 2 2 2 2 2 2 2 2 2 2 2 11 22" xfId="28108"/>
    <cellStyle name="Normal 2 2 2 2 2 2 2 2 2 2 2 2 11 3" xfId="28109"/>
    <cellStyle name="Normal 2 2 2 2 2 2 2 2 2 2 2 2 11 4" xfId="28110"/>
    <cellStyle name="Normal 2 2 2 2 2 2 2 2 2 2 2 2 11 5" xfId="28111"/>
    <cellStyle name="Normal 2 2 2 2 2 2 2 2 2 2 2 2 11 6" xfId="28112"/>
    <cellStyle name="Normal 2 2 2 2 2 2 2 2 2 2 2 2 11 7" xfId="28113"/>
    <cellStyle name="Normal 2 2 2 2 2 2 2 2 2 2 2 2 11 8" xfId="28114"/>
    <cellStyle name="Normal 2 2 2 2 2 2 2 2 2 2 2 2 11 9" xfId="28115"/>
    <cellStyle name="Normal 2 2 2 2 2 2 2 2 2 2 2 2 12" xfId="28116"/>
    <cellStyle name="Normal 2 2 2 2 2 2 2 2 2 2 2 2 12 10" xfId="28117"/>
    <cellStyle name="Normal 2 2 2 2 2 2 2 2 2 2 2 2 12 11" xfId="28118"/>
    <cellStyle name="Normal 2 2 2 2 2 2 2 2 2 2 2 2 12 12" xfId="28119"/>
    <cellStyle name="Normal 2 2 2 2 2 2 2 2 2 2 2 2 12 13" xfId="28120"/>
    <cellStyle name="Normal 2 2 2 2 2 2 2 2 2 2 2 2 12 14" xfId="28121"/>
    <cellStyle name="Normal 2 2 2 2 2 2 2 2 2 2 2 2 12 15" xfId="28122"/>
    <cellStyle name="Normal 2 2 2 2 2 2 2 2 2 2 2 2 12 16" xfId="28123"/>
    <cellStyle name="Normal 2 2 2 2 2 2 2 2 2 2 2 2 12 17" xfId="28124"/>
    <cellStyle name="Normal 2 2 2 2 2 2 2 2 2 2 2 2 12 18" xfId="28125"/>
    <cellStyle name="Normal 2 2 2 2 2 2 2 2 2 2 2 2 12 19" xfId="28126"/>
    <cellStyle name="Normal 2 2 2 2 2 2 2 2 2 2 2 2 12 2" xfId="28127"/>
    <cellStyle name="Normal 2 2 2 2 2 2 2 2 2 2 2 2 12 20" xfId="28128"/>
    <cellStyle name="Normal 2 2 2 2 2 2 2 2 2 2 2 2 12 21" xfId="28129"/>
    <cellStyle name="Normal 2 2 2 2 2 2 2 2 2 2 2 2 12 22" xfId="28130"/>
    <cellStyle name="Normal 2 2 2 2 2 2 2 2 2 2 2 2 12 3" xfId="28131"/>
    <cellStyle name="Normal 2 2 2 2 2 2 2 2 2 2 2 2 12 4" xfId="28132"/>
    <cellStyle name="Normal 2 2 2 2 2 2 2 2 2 2 2 2 12 5" xfId="28133"/>
    <cellStyle name="Normal 2 2 2 2 2 2 2 2 2 2 2 2 12 6" xfId="28134"/>
    <cellStyle name="Normal 2 2 2 2 2 2 2 2 2 2 2 2 12 7" xfId="28135"/>
    <cellStyle name="Normal 2 2 2 2 2 2 2 2 2 2 2 2 12 8" xfId="28136"/>
    <cellStyle name="Normal 2 2 2 2 2 2 2 2 2 2 2 2 12 9" xfId="28137"/>
    <cellStyle name="Normal 2 2 2 2 2 2 2 2 2 2 2 2 13" xfId="28138"/>
    <cellStyle name="Normal 2 2 2 2 2 2 2 2 2 2 2 2 13 10" xfId="28139"/>
    <cellStyle name="Normal 2 2 2 2 2 2 2 2 2 2 2 2 13 11" xfId="28140"/>
    <cellStyle name="Normal 2 2 2 2 2 2 2 2 2 2 2 2 13 12" xfId="28141"/>
    <cellStyle name="Normal 2 2 2 2 2 2 2 2 2 2 2 2 13 13" xfId="28142"/>
    <cellStyle name="Normal 2 2 2 2 2 2 2 2 2 2 2 2 13 14" xfId="28143"/>
    <cellStyle name="Normal 2 2 2 2 2 2 2 2 2 2 2 2 13 15" xfId="28144"/>
    <cellStyle name="Normal 2 2 2 2 2 2 2 2 2 2 2 2 13 16" xfId="28145"/>
    <cellStyle name="Normal 2 2 2 2 2 2 2 2 2 2 2 2 13 17" xfId="28146"/>
    <cellStyle name="Normal 2 2 2 2 2 2 2 2 2 2 2 2 13 18" xfId="28147"/>
    <cellStyle name="Normal 2 2 2 2 2 2 2 2 2 2 2 2 13 19" xfId="28148"/>
    <cellStyle name="Normal 2 2 2 2 2 2 2 2 2 2 2 2 13 2" xfId="28149"/>
    <cellStyle name="Normal 2 2 2 2 2 2 2 2 2 2 2 2 13 20" xfId="28150"/>
    <cellStyle name="Normal 2 2 2 2 2 2 2 2 2 2 2 2 13 21" xfId="28151"/>
    <cellStyle name="Normal 2 2 2 2 2 2 2 2 2 2 2 2 13 22" xfId="28152"/>
    <cellStyle name="Normal 2 2 2 2 2 2 2 2 2 2 2 2 13 3" xfId="28153"/>
    <cellStyle name="Normal 2 2 2 2 2 2 2 2 2 2 2 2 13 4" xfId="28154"/>
    <cellStyle name="Normal 2 2 2 2 2 2 2 2 2 2 2 2 13 5" xfId="28155"/>
    <cellStyle name="Normal 2 2 2 2 2 2 2 2 2 2 2 2 13 6" xfId="28156"/>
    <cellStyle name="Normal 2 2 2 2 2 2 2 2 2 2 2 2 13 7" xfId="28157"/>
    <cellStyle name="Normal 2 2 2 2 2 2 2 2 2 2 2 2 13 8" xfId="28158"/>
    <cellStyle name="Normal 2 2 2 2 2 2 2 2 2 2 2 2 13 9" xfId="28159"/>
    <cellStyle name="Normal 2 2 2 2 2 2 2 2 2 2 2 2 14" xfId="28160"/>
    <cellStyle name="Normal 2 2 2 2 2 2 2 2 2 2 2 2 14 10" xfId="28161"/>
    <cellStyle name="Normal 2 2 2 2 2 2 2 2 2 2 2 2 14 11" xfId="28162"/>
    <cellStyle name="Normal 2 2 2 2 2 2 2 2 2 2 2 2 14 12" xfId="28163"/>
    <cellStyle name="Normal 2 2 2 2 2 2 2 2 2 2 2 2 14 13" xfId="28164"/>
    <cellStyle name="Normal 2 2 2 2 2 2 2 2 2 2 2 2 14 14" xfId="28165"/>
    <cellStyle name="Normal 2 2 2 2 2 2 2 2 2 2 2 2 14 15" xfId="28166"/>
    <cellStyle name="Normal 2 2 2 2 2 2 2 2 2 2 2 2 14 16" xfId="28167"/>
    <cellStyle name="Normal 2 2 2 2 2 2 2 2 2 2 2 2 14 17" xfId="28168"/>
    <cellStyle name="Normal 2 2 2 2 2 2 2 2 2 2 2 2 14 18" xfId="28169"/>
    <cellStyle name="Normal 2 2 2 2 2 2 2 2 2 2 2 2 14 19" xfId="28170"/>
    <cellStyle name="Normal 2 2 2 2 2 2 2 2 2 2 2 2 14 2" xfId="28171"/>
    <cellStyle name="Normal 2 2 2 2 2 2 2 2 2 2 2 2 14 20" xfId="28172"/>
    <cellStyle name="Normal 2 2 2 2 2 2 2 2 2 2 2 2 14 21" xfId="28173"/>
    <cellStyle name="Normal 2 2 2 2 2 2 2 2 2 2 2 2 14 22" xfId="28174"/>
    <cellStyle name="Normal 2 2 2 2 2 2 2 2 2 2 2 2 14 3" xfId="28175"/>
    <cellStyle name="Normal 2 2 2 2 2 2 2 2 2 2 2 2 14 4" xfId="28176"/>
    <cellStyle name="Normal 2 2 2 2 2 2 2 2 2 2 2 2 14 5" xfId="28177"/>
    <cellStyle name="Normal 2 2 2 2 2 2 2 2 2 2 2 2 14 6" xfId="28178"/>
    <cellStyle name="Normal 2 2 2 2 2 2 2 2 2 2 2 2 14 7" xfId="28179"/>
    <cellStyle name="Normal 2 2 2 2 2 2 2 2 2 2 2 2 14 8" xfId="28180"/>
    <cellStyle name="Normal 2 2 2 2 2 2 2 2 2 2 2 2 14 9" xfId="28181"/>
    <cellStyle name="Normal 2 2 2 2 2 2 2 2 2 2 2 2 15" xfId="28182"/>
    <cellStyle name="Normal 2 2 2 2 2 2 2 2 2 2 2 2 15 10" xfId="28183"/>
    <cellStyle name="Normal 2 2 2 2 2 2 2 2 2 2 2 2 15 11" xfId="28184"/>
    <cellStyle name="Normal 2 2 2 2 2 2 2 2 2 2 2 2 15 12" xfId="28185"/>
    <cellStyle name="Normal 2 2 2 2 2 2 2 2 2 2 2 2 15 13" xfId="28186"/>
    <cellStyle name="Normal 2 2 2 2 2 2 2 2 2 2 2 2 15 14" xfId="28187"/>
    <cellStyle name="Normal 2 2 2 2 2 2 2 2 2 2 2 2 15 15" xfId="28188"/>
    <cellStyle name="Normal 2 2 2 2 2 2 2 2 2 2 2 2 15 16" xfId="28189"/>
    <cellStyle name="Normal 2 2 2 2 2 2 2 2 2 2 2 2 15 17" xfId="28190"/>
    <cellStyle name="Normal 2 2 2 2 2 2 2 2 2 2 2 2 15 18" xfId="28191"/>
    <cellStyle name="Normal 2 2 2 2 2 2 2 2 2 2 2 2 15 19" xfId="28192"/>
    <cellStyle name="Normal 2 2 2 2 2 2 2 2 2 2 2 2 15 2" xfId="28193"/>
    <cellStyle name="Normal 2 2 2 2 2 2 2 2 2 2 2 2 15 20" xfId="28194"/>
    <cellStyle name="Normal 2 2 2 2 2 2 2 2 2 2 2 2 15 21" xfId="28195"/>
    <cellStyle name="Normal 2 2 2 2 2 2 2 2 2 2 2 2 15 22" xfId="28196"/>
    <cellStyle name="Normal 2 2 2 2 2 2 2 2 2 2 2 2 15 3" xfId="28197"/>
    <cellStyle name="Normal 2 2 2 2 2 2 2 2 2 2 2 2 15 4" xfId="28198"/>
    <cellStyle name="Normal 2 2 2 2 2 2 2 2 2 2 2 2 15 5" xfId="28199"/>
    <cellStyle name="Normal 2 2 2 2 2 2 2 2 2 2 2 2 15 6" xfId="28200"/>
    <cellStyle name="Normal 2 2 2 2 2 2 2 2 2 2 2 2 15 7" xfId="28201"/>
    <cellStyle name="Normal 2 2 2 2 2 2 2 2 2 2 2 2 15 8" xfId="28202"/>
    <cellStyle name="Normal 2 2 2 2 2 2 2 2 2 2 2 2 15 9" xfId="28203"/>
    <cellStyle name="Normal 2 2 2 2 2 2 2 2 2 2 2 2 16" xfId="28204"/>
    <cellStyle name="Normal 2 2 2 2 2 2 2 2 2 2 2 2 16 10" xfId="28205"/>
    <cellStyle name="Normal 2 2 2 2 2 2 2 2 2 2 2 2 16 11" xfId="28206"/>
    <cellStyle name="Normal 2 2 2 2 2 2 2 2 2 2 2 2 16 12" xfId="28207"/>
    <cellStyle name="Normal 2 2 2 2 2 2 2 2 2 2 2 2 16 13" xfId="28208"/>
    <cellStyle name="Normal 2 2 2 2 2 2 2 2 2 2 2 2 16 14" xfId="28209"/>
    <cellStyle name="Normal 2 2 2 2 2 2 2 2 2 2 2 2 16 15" xfId="28210"/>
    <cellStyle name="Normal 2 2 2 2 2 2 2 2 2 2 2 2 16 16" xfId="28211"/>
    <cellStyle name="Normal 2 2 2 2 2 2 2 2 2 2 2 2 16 17" xfId="28212"/>
    <cellStyle name="Normal 2 2 2 2 2 2 2 2 2 2 2 2 16 18" xfId="28213"/>
    <cellStyle name="Normal 2 2 2 2 2 2 2 2 2 2 2 2 16 19" xfId="28214"/>
    <cellStyle name="Normal 2 2 2 2 2 2 2 2 2 2 2 2 16 2" xfId="28215"/>
    <cellStyle name="Normal 2 2 2 2 2 2 2 2 2 2 2 2 16 20" xfId="28216"/>
    <cellStyle name="Normal 2 2 2 2 2 2 2 2 2 2 2 2 16 21" xfId="28217"/>
    <cellStyle name="Normal 2 2 2 2 2 2 2 2 2 2 2 2 16 22" xfId="28218"/>
    <cellStyle name="Normal 2 2 2 2 2 2 2 2 2 2 2 2 16 3" xfId="28219"/>
    <cellStyle name="Normal 2 2 2 2 2 2 2 2 2 2 2 2 16 4" xfId="28220"/>
    <cellStyle name="Normal 2 2 2 2 2 2 2 2 2 2 2 2 16 5" xfId="28221"/>
    <cellStyle name="Normal 2 2 2 2 2 2 2 2 2 2 2 2 16 6" xfId="28222"/>
    <cellStyle name="Normal 2 2 2 2 2 2 2 2 2 2 2 2 16 7" xfId="28223"/>
    <cellStyle name="Normal 2 2 2 2 2 2 2 2 2 2 2 2 16 8" xfId="28224"/>
    <cellStyle name="Normal 2 2 2 2 2 2 2 2 2 2 2 2 16 9" xfId="28225"/>
    <cellStyle name="Normal 2 2 2 2 2 2 2 2 2 2 2 2 17" xfId="28226"/>
    <cellStyle name="Normal 2 2 2 2 2 2 2 2 2 2 2 2 17 10" xfId="28227"/>
    <cellStyle name="Normal 2 2 2 2 2 2 2 2 2 2 2 2 17 11" xfId="28228"/>
    <cellStyle name="Normal 2 2 2 2 2 2 2 2 2 2 2 2 17 12" xfId="28229"/>
    <cellStyle name="Normal 2 2 2 2 2 2 2 2 2 2 2 2 17 13" xfId="28230"/>
    <cellStyle name="Normal 2 2 2 2 2 2 2 2 2 2 2 2 17 14" xfId="28231"/>
    <cellStyle name="Normal 2 2 2 2 2 2 2 2 2 2 2 2 17 15" xfId="28232"/>
    <cellStyle name="Normal 2 2 2 2 2 2 2 2 2 2 2 2 17 16" xfId="28233"/>
    <cellStyle name="Normal 2 2 2 2 2 2 2 2 2 2 2 2 17 17" xfId="28234"/>
    <cellStyle name="Normal 2 2 2 2 2 2 2 2 2 2 2 2 17 18" xfId="28235"/>
    <cellStyle name="Normal 2 2 2 2 2 2 2 2 2 2 2 2 17 19" xfId="28236"/>
    <cellStyle name="Normal 2 2 2 2 2 2 2 2 2 2 2 2 17 2" xfId="28237"/>
    <cellStyle name="Normal 2 2 2 2 2 2 2 2 2 2 2 2 17 20" xfId="28238"/>
    <cellStyle name="Normal 2 2 2 2 2 2 2 2 2 2 2 2 17 21" xfId="28239"/>
    <cellStyle name="Normal 2 2 2 2 2 2 2 2 2 2 2 2 17 22" xfId="28240"/>
    <cellStyle name="Normal 2 2 2 2 2 2 2 2 2 2 2 2 17 3" xfId="28241"/>
    <cellStyle name="Normal 2 2 2 2 2 2 2 2 2 2 2 2 17 4" xfId="28242"/>
    <cellStyle name="Normal 2 2 2 2 2 2 2 2 2 2 2 2 17 5" xfId="28243"/>
    <cellStyle name="Normal 2 2 2 2 2 2 2 2 2 2 2 2 17 6" xfId="28244"/>
    <cellStyle name="Normal 2 2 2 2 2 2 2 2 2 2 2 2 17 7" xfId="28245"/>
    <cellStyle name="Normal 2 2 2 2 2 2 2 2 2 2 2 2 17 8" xfId="28246"/>
    <cellStyle name="Normal 2 2 2 2 2 2 2 2 2 2 2 2 17 9" xfId="28247"/>
    <cellStyle name="Normal 2 2 2 2 2 2 2 2 2 2 2 2 18" xfId="28248"/>
    <cellStyle name="Normal 2 2 2 2 2 2 2 2 2 2 2 2 18 10" xfId="28249"/>
    <cellStyle name="Normal 2 2 2 2 2 2 2 2 2 2 2 2 18 11" xfId="28250"/>
    <cellStyle name="Normal 2 2 2 2 2 2 2 2 2 2 2 2 18 12" xfId="28251"/>
    <cellStyle name="Normal 2 2 2 2 2 2 2 2 2 2 2 2 18 13" xfId="28252"/>
    <cellStyle name="Normal 2 2 2 2 2 2 2 2 2 2 2 2 18 14" xfId="28253"/>
    <cellStyle name="Normal 2 2 2 2 2 2 2 2 2 2 2 2 18 15" xfId="28254"/>
    <cellStyle name="Normal 2 2 2 2 2 2 2 2 2 2 2 2 18 16" xfId="28255"/>
    <cellStyle name="Normal 2 2 2 2 2 2 2 2 2 2 2 2 18 17" xfId="28256"/>
    <cellStyle name="Normal 2 2 2 2 2 2 2 2 2 2 2 2 18 18" xfId="28257"/>
    <cellStyle name="Normal 2 2 2 2 2 2 2 2 2 2 2 2 18 19" xfId="28258"/>
    <cellStyle name="Normal 2 2 2 2 2 2 2 2 2 2 2 2 18 2" xfId="28259"/>
    <cellStyle name="Normal 2 2 2 2 2 2 2 2 2 2 2 2 18 20" xfId="28260"/>
    <cellStyle name="Normal 2 2 2 2 2 2 2 2 2 2 2 2 18 21" xfId="28261"/>
    <cellStyle name="Normal 2 2 2 2 2 2 2 2 2 2 2 2 18 22" xfId="28262"/>
    <cellStyle name="Normal 2 2 2 2 2 2 2 2 2 2 2 2 18 3" xfId="28263"/>
    <cellStyle name="Normal 2 2 2 2 2 2 2 2 2 2 2 2 18 4" xfId="28264"/>
    <cellStyle name="Normal 2 2 2 2 2 2 2 2 2 2 2 2 18 5" xfId="28265"/>
    <cellStyle name="Normal 2 2 2 2 2 2 2 2 2 2 2 2 18 6" xfId="28266"/>
    <cellStyle name="Normal 2 2 2 2 2 2 2 2 2 2 2 2 18 7" xfId="28267"/>
    <cellStyle name="Normal 2 2 2 2 2 2 2 2 2 2 2 2 18 8" xfId="28268"/>
    <cellStyle name="Normal 2 2 2 2 2 2 2 2 2 2 2 2 18 9" xfId="28269"/>
    <cellStyle name="Normal 2 2 2 2 2 2 2 2 2 2 2 2 19" xfId="28270"/>
    <cellStyle name="Normal 2 2 2 2 2 2 2 2 2 2 2 2 19 10" xfId="28271"/>
    <cellStyle name="Normal 2 2 2 2 2 2 2 2 2 2 2 2 19 11" xfId="28272"/>
    <cellStyle name="Normal 2 2 2 2 2 2 2 2 2 2 2 2 19 12" xfId="28273"/>
    <cellStyle name="Normal 2 2 2 2 2 2 2 2 2 2 2 2 19 13" xfId="28274"/>
    <cellStyle name="Normal 2 2 2 2 2 2 2 2 2 2 2 2 19 14" xfId="28275"/>
    <cellStyle name="Normal 2 2 2 2 2 2 2 2 2 2 2 2 19 15" xfId="28276"/>
    <cellStyle name="Normal 2 2 2 2 2 2 2 2 2 2 2 2 19 16" xfId="28277"/>
    <cellStyle name="Normal 2 2 2 2 2 2 2 2 2 2 2 2 19 17" xfId="28278"/>
    <cellStyle name="Normal 2 2 2 2 2 2 2 2 2 2 2 2 19 18" xfId="28279"/>
    <cellStyle name="Normal 2 2 2 2 2 2 2 2 2 2 2 2 19 19" xfId="28280"/>
    <cellStyle name="Normal 2 2 2 2 2 2 2 2 2 2 2 2 19 2" xfId="28281"/>
    <cellStyle name="Normal 2 2 2 2 2 2 2 2 2 2 2 2 19 20" xfId="28282"/>
    <cellStyle name="Normal 2 2 2 2 2 2 2 2 2 2 2 2 19 21" xfId="28283"/>
    <cellStyle name="Normal 2 2 2 2 2 2 2 2 2 2 2 2 19 22" xfId="28284"/>
    <cellStyle name="Normal 2 2 2 2 2 2 2 2 2 2 2 2 19 3" xfId="28285"/>
    <cellStyle name="Normal 2 2 2 2 2 2 2 2 2 2 2 2 19 4" xfId="28286"/>
    <cellStyle name="Normal 2 2 2 2 2 2 2 2 2 2 2 2 19 5" xfId="28287"/>
    <cellStyle name="Normal 2 2 2 2 2 2 2 2 2 2 2 2 19 6" xfId="28288"/>
    <cellStyle name="Normal 2 2 2 2 2 2 2 2 2 2 2 2 19 7" xfId="28289"/>
    <cellStyle name="Normal 2 2 2 2 2 2 2 2 2 2 2 2 19 8" xfId="28290"/>
    <cellStyle name="Normal 2 2 2 2 2 2 2 2 2 2 2 2 19 9" xfId="28291"/>
    <cellStyle name="Normal 2 2 2 2 2 2 2 2 2 2 2 2 2" xfId="28292"/>
    <cellStyle name="Normal 2 2 2 2 2 2 2 2 2 2 2 2 2 10" xfId="28293"/>
    <cellStyle name="Normal 2 2 2 2 2 2 2 2 2 2 2 2 2 11" xfId="28294"/>
    <cellStyle name="Normal 2 2 2 2 2 2 2 2 2 2 2 2 2 12" xfId="28295"/>
    <cellStyle name="Normal 2 2 2 2 2 2 2 2 2 2 2 2 2 13" xfId="28296"/>
    <cellStyle name="Normal 2 2 2 2 2 2 2 2 2 2 2 2 2 14" xfId="28297"/>
    <cellStyle name="Normal 2 2 2 2 2 2 2 2 2 2 2 2 2 15" xfId="28298"/>
    <cellStyle name="Normal 2 2 2 2 2 2 2 2 2 2 2 2 2 16" xfId="28299"/>
    <cellStyle name="Normal 2 2 2 2 2 2 2 2 2 2 2 2 2 17" xfId="28300"/>
    <cellStyle name="Normal 2 2 2 2 2 2 2 2 2 2 2 2 2 18" xfId="28301"/>
    <cellStyle name="Normal 2 2 2 2 2 2 2 2 2 2 2 2 2 19" xfId="28302"/>
    <cellStyle name="Normal 2 2 2 2 2 2 2 2 2 2 2 2 2 2" xfId="28303"/>
    <cellStyle name="Normal 2 2 2 2 2 2 2 2 2 2 2 2 2 2 10" xfId="28304"/>
    <cellStyle name="Normal 2 2 2 2 2 2 2 2 2 2 2 2 2 2 11" xfId="28305"/>
    <cellStyle name="Normal 2 2 2 2 2 2 2 2 2 2 2 2 2 2 12" xfId="28306"/>
    <cellStyle name="Normal 2 2 2 2 2 2 2 2 2 2 2 2 2 2 13" xfId="28307"/>
    <cellStyle name="Normal 2 2 2 2 2 2 2 2 2 2 2 2 2 2 14" xfId="28308"/>
    <cellStyle name="Normal 2 2 2 2 2 2 2 2 2 2 2 2 2 2 15" xfId="28309"/>
    <cellStyle name="Normal 2 2 2 2 2 2 2 2 2 2 2 2 2 2 16" xfId="28310"/>
    <cellStyle name="Normal 2 2 2 2 2 2 2 2 2 2 2 2 2 2 17" xfId="28311"/>
    <cellStyle name="Normal 2 2 2 2 2 2 2 2 2 2 2 2 2 2 18" xfId="28312"/>
    <cellStyle name="Normal 2 2 2 2 2 2 2 2 2 2 2 2 2 2 19" xfId="28313"/>
    <cellStyle name="Normal 2 2 2 2 2 2 2 2 2 2 2 2 2 2 2" xfId="28314"/>
    <cellStyle name="Normal 2 2 2 2 2 2 2 2 2 2 2 2 2 2 2 2" xfId="28315"/>
    <cellStyle name="Normal 2 2 2 2 2 2 2 2 2 2 2 2 2 2 2 2 10" xfId="28316"/>
    <cellStyle name="Normal 2 2 2 2 2 2 2 2 2 2 2 2 2 2 2 2 11" xfId="28317"/>
    <cellStyle name="Normal 2 2 2 2 2 2 2 2 2 2 2 2 2 2 2 2 12" xfId="28318"/>
    <cellStyle name="Normal 2 2 2 2 2 2 2 2 2 2 2 2 2 2 2 2 13" xfId="28319"/>
    <cellStyle name="Normal 2 2 2 2 2 2 2 2 2 2 2 2 2 2 2 2 14" xfId="28320"/>
    <cellStyle name="Normal 2 2 2 2 2 2 2 2 2 2 2 2 2 2 2 2 15" xfId="28321"/>
    <cellStyle name="Normal 2 2 2 2 2 2 2 2 2 2 2 2 2 2 2 2 16" xfId="28322"/>
    <cellStyle name="Normal 2 2 2 2 2 2 2 2 2 2 2 2 2 2 2 2 17" xfId="28323"/>
    <cellStyle name="Normal 2 2 2 2 2 2 2 2 2 2 2 2 2 2 2 2 18" xfId="28324"/>
    <cellStyle name="Normal 2 2 2 2 2 2 2 2 2 2 2 2 2 2 2 2 19" xfId="28325"/>
    <cellStyle name="Normal 2 2 2 2 2 2 2 2 2 2 2 2 2 2 2 2 2" xfId="28326"/>
    <cellStyle name="Normal 2 2 2 2 2 2 2 2 2 2 2 2 2 2 2 2 2 2" xfId="28327"/>
    <cellStyle name="Normal 2 2 2 2 2 2 2 2 2 2 2 2 2 2 2 2 20" xfId="28328"/>
    <cellStyle name="Normal 2 2 2 2 2 2 2 2 2 2 2 2 2 2 2 2 21" xfId="28329"/>
    <cellStyle name="Normal 2 2 2 2 2 2 2 2 2 2 2 2 2 2 2 2 22" xfId="28330"/>
    <cellStyle name="Normal 2 2 2 2 2 2 2 2 2 2 2 2 2 2 2 2 23" xfId="28331"/>
    <cellStyle name="Normal 2 2 2 2 2 2 2 2 2 2 2 2 2 2 2 2 24" xfId="28332"/>
    <cellStyle name="Normal 2 2 2 2 2 2 2 2 2 2 2 2 2 2 2 2 3" xfId="28333"/>
    <cellStyle name="Normal 2 2 2 2 2 2 2 2 2 2 2 2 2 2 2 2 4" xfId="28334"/>
    <cellStyle name="Normal 2 2 2 2 2 2 2 2 2 2 2 2 2 2 2 2 5" xfId="28335"/>
    <cellStyle name="Normal 2 2 2 2 2 2 2 2 2 2 2 2 2 2 2 2 6" xfId="28336"/>
    <cellStyle name="Normal 2 2 2 2 2 2 2 2 2 2 2 2 2 2 2 2 7" xfId="28337"/>
    <cellStyle name="Normal 2 2 2 2 2 2 2 2 2 2 2 2 2 2 2 2 8" xfId="28338"/>
    <cellStyle name="Normal 2 2 2 2 2 2 2 2 2 2 2 2 2 2 2 2 9" xfId="28339"/>
    <cellStyle name="Normal 2 2 2 2 2 2 2 2 2 2 2 2 2 2 2 3" xfId="28340"/>
    <cellStyle name="Normal 2 2 2 2 2 2 2 2 2 2 2 2 2 2 2 3 10" xfId="28341"/>
    <cellStyle name="Normal 2 2 2 2 2 2 2 2 2 2 2 2 2 2 2 3 11" xfId="28342"/>
    <cellStyle name="Normal 2 2 2 2 2 2 2 2 2 2 2 2 2 2 2 3 12" xfId="28343"/>
    <cellStyle name="Normal 2 2 2 2 2 2 2 2 2 2 2 2 2 2 2 3 13" xfId="28344"/>
    <cellStyle name="Normal 2 2 2 2 2 2 2 2 2 2 2 2 2 2 2 3 14" xfId="28345"/>
    <cellStyle name="Normal 2 2 2 2 2 2 2 2 2 2 2 2 2 2 2 3 15" xfId="28346"/>
    <cellStyle name="Normal 2 2 2 2 2 2 2 2 2 2 2 2 2 2 2 3 16" xfId="28347"/>
    <cellStyle name="Normal 2 2 2 2 2 2 2 2 2 2 2 2 2 2 2 3 17" xfId="28348"/>
    <cellStyle name="Normal 2 2 2 2 2 2 2 2 2 2 2 2 2 2 2 3 18" xfId="28349"/>
    <cellStyle name="Normal 2 2 2 2 2 2 2 2 2 2 2 2 2 2 2 3 19" xfId="28350"/>
    <cellStyle name="Normal 2 2 2 2 2 2 2 2 2 2 2 2 2 2 2 3 2" xfId="28351"/>
    <cellStyle name="Normal 2 2 2 2 2 2 2 2 2 2 2 2 2 2 2 3 20" xfId="28352"/>
    <cellStyle name="Normal 2 2 2 2 2 2 2 2 2 2 2 2 2 2 2 3 21" xfId="28353"/>
    <cellStyle name="Normal 2 2 2 2 2 2 2 2 2 2 2 2 2 2 2 3 22" xfId="28354"/>
    <cellStyle name="Normal 2 2 2 2 2 2 2 2 2 2 2 2 2 2 2 3 3" xfId="28355"/>
    <cellStyle name="Normal 2 2 2 2 2 2 2 2 2 2 2 2 2 2 2 3 4" xfId="28356"/>
    <cellStyle name="Normal 2 2 2 2 2 2 2 2 2 2 2 2 2 2 2 3 5" xfId="28357"/>
    <cellStyle name="Normal 2 2 2 2 2 2 2 2 2 2 2 2 2 2 2 3 6" xfId="28358"/>
    <cellStyle name="Normal 2 2 2 2 2 2 2 2 2 2 2 2 2 2 2 3 7" xfId="28359"/>
    <cellStyle name="Normal 2 2 2 2 2 2 2 2 2 2 2 2 2 2 2 3 8" xfId="28360"/>
    <cellStyle name="Normal 2 2 2 2 2 2 2 2 2 2 2 2 2 2 2 3 9" xfId="28361"/>
    <cellStyle name="Normal 2 2 2 2 2 2 2 2 2 2 2 2 2 2 20" xfId="28362"/>
    <cellStyle name="Normal 2 2 2 2 2 2 2 2 2 2 2 2 2 2 21" xfId="28363"/>
    <cellStyle name="Normal 2 2 2 2 2 2 2 2 2 2 2 2 2 2 22" xfId="28364"/>
    <cellStyle name="Normal 2 2 2 2 2 2 2 2 2 2 2 2 2 2 23" xfId="28365"/>
    <cellStyle name="Normal 2 2 2 2 2 2 2 2 2 2 2 2 2 2 24" xfId="28366"/>
    <cellStyle name="Normal 2 2 2 2 2 2 2 2 2 2 2 2 2 2 25" xfId="28367"/>
    <cellStyle name="Normal 2 2 2 2 2 2 2 2 2 2 2 2 2 2 3" xfId="28368"/>
    <cellStyle name="Normal 2 2 2 2 2 2 2 2 2 2 2 2 2 2 3 2" xfId="28369"/>
    <cellStyle name="Normal 2 2 2 2 2 2 2 2 2 2 2 2 2 2 4" xfId="28370"/>
    <cellStyle name="Normal 2 2 2 2 2 2 2 2 2 2 2 2 2 2 5" xfId="28371"/>
    <cellStyle name="Normal 2 2 2 2 2 2 2 2 2 2 2 2 2 2 6" xfId="28372"/>
    <cellStyle name="Normal 2 2 2 2 2 2 2 2 2 2 2 2 2 2 7" xfId="28373"/>
    <cellStyle name="Normal 2 2 2 2 2 2 2 2 2 2 2 2 2 2 8" xfId="28374"/>
    <cellStyle name="Normal 2 2 2 2 2 2 2 2 2 2 2 2 2 2 9" xfId="28375"/>
    <cellStyle name="Normal 2 2 2 2 2 2 2 2 2 2 2 2 2 20" xfId="28376"/>
    <cellStyle name="Normal 2 2 2 2 2 2 2 2 2 2 2 2 2 21" xfId="28377"/>
    <cellStyle name="Normal 2 2 2 2 2 2 2 2 2 2 2 2 2 22" xfId="28378"/>
    <cellStyle name="Normal 2 2 2 2 2 2 2 2 2 2 2 2 2 23" xfId="28379"/>
    <cellStyle name="Normal 2 2 2 2 2 2 2 2 2 2 2 2 2 24" xfId="28380"/>
    <cellStyle name="Normal 2 2 2 2 2 2 2 2 2 2 2 2 2 25" xfId="28381"/>
    <cellStyle name="Normal 2 2 2 2 2 2 2 2 2 2 2 2 2 26" xfId="28382"/>
    <cellStyle name="Normal 2 2 2 2 2 2 2 2 2 2 2 2 2 27" xfId="28383"/>
    <cellStyle name="Normal 2 2 2 2 2 2 2 2 2 2 2 2 2 28" xfId="28384"/>
    <cellStyle name="Normal 2 2 2 2 2 2 2 2 2 2 2 2 2 29" xfId="28385"/>
    <cellStyle name="Normal 2 2 2 2 2 2 2 2 2 2 2 2 2 3" xfId="28386"/>
    <cellStyle name="Normal 2 2 2 2 2 2 2 2 2 2 2 2 2 30" xfId="28387"/>
    <cellStyle name="Normal 2 2 2 2 2 2 2 2 2 2 2 2 2 31" xfId="28388"/>
    <cellStyle name="Normal 2 2 2 2 2 2 2 2 2 2 2 2 2 32" xfId="28389"/>
    <cellStyle name="Normal 2 2 2 2 2 2 2 2 2 2 2 2 2 33" xfId="28390"/>
    <cellStyle name="Normal 2 2 2 2 2 2 2 2 2 2 2 2 2 34" xfId="28391"/>
    <cellStyle name="Normal 2 2 2 2 2 2 2 2 2 2 2 2 2 35" xfId="28392"/>
    <cellStyle name="Normal 2 2 2 2 2 2 2 2 2 2 2 2 2 36" xfId="28393"/>
    <cellStyle name="Normal 2 2 2 2 2 2 2 2 2 2 2 2 2 37" xfId="28394"/>
    <cellStyle name="Normal 2 2 2 2 2 2 2 2 2 2 2 2 2 38" xfId="28395"/>
    <cellStyle name="Normal 2 2 2 2 2 2 2 2 2 2 2 2 2 39" xfId="28396"/>
    <cellStyle name="Normal 2 2 2 2 2 2 2 2 2 2 2 2 2 4" xfId="28397"/>
    <cellStyle name="Normal 2 2 2 2 2 2 2 2 2 2 2 2 2 40" xfId="28398"/>
    <cellStyle name="Normal 2 2 2 2 2 2 2 2 2 2 2 2 2 41" xfId="28399"/>
    <cellStyle name="Normal 2 2 2 2 2 2 2 2 2 2 2 2 2 42" xfId="28400"/>
    <cellStyle name="Normal 2 2 2 2 2 2 2 2 2 2 2 2 2 42 10" xfId="28401"/>
    <cellStyle name="Normal 2 2 2 2 2 2 2 2 2 2 2 2 2 42 11" xfId="28402"/>
    <cellStyle name="Normal 2 2 2 2 2 2 2 2 2 2 2 2 2 42 12" xfId="28403"/>
    <cellStyle name="Normal 2 2 2 2 2 2 2 2 2 2 2 2 2 42 13" xfId="28404"/>
    <cellStyle name="Normal 2 2 2 2 2 2 2 2 2 2 2 2 2 42 14" xfId="28405"/>
    <cellStyle name="Normal 2 2 2 2 2 2 2 2 2 2 2 2 2 42 15" xfId="28406"/>
    <cellStyle name="Normal 2 2 2 2 2 2 2 2 2 2 2 2 2 42 16" xfId="28407"/>
    <cellStyle name="Normal 2 2 2 2 2 2 2 2 2 2 2 2 2 42 17" xfId="28408"/>
    <cellStyle name="Normal 2 2 2 2 2 2 2 2 2 2 2 2 2 42 18" xfId="28409"/>
    <cellStyle name="Normal 2 2 2 2 2 2 2 2 2 2 2 2 2 42 19" xfId="28410"/>
    <cellStyle name="Normal 2 2 2 2 2 2 2 2 2 2 2 2 2 42 2" xfId="28411"/>
    <cellStyle name="Normal 2 2 2 2 2 2 2 2 2 2 2 2 2 42 2 2" xfId="28412"/>
    <cellStyle name="Normal 2 2 2 2 2 2 2 2 2 2 2 2 2 42 20" xfId="28413"/>
    <cellStyle name="Normal 2 2 2 2 2 2 2 2 2 2 2 2 2 42 21" xfId="28414"/>
    <cellStyle name="Normal 2 2 2 2 2 2 2 2 2 2 2 2 2 42 22" xfId="28415"/>
    <cellStyle name="Normal 2 2 2 2 2 2 2 2 2 2 2 2 2 42 23" xfId="28416"/>
    <cellStyle name="Normal 2 2 2 2 2 2 2 2 2 2 2 2 2 42 24" xfId="28417"/>
    <cellStyle name="Normal 2 2 2 2 2 2 2 2 2 2 2 2 2 42 3" xfId="28418"/>
    <cellStyle name="Normal 2 2 2 2 2 2 2 2 2 2 2 2 2 42 4" xfId="28419"/>
    <cellStyle name="Normal 2 2 2 2 2 2 2 2 2 2 2 2 2 42 5" xfId="28420"/>
    <cellStyle name="Normal 2 2 2 2 2 2 2 2 2 2 2 2 2 42 6" xfId="28421"/>
    <cellStyle name="Normal 2 2 2 2 2 2 2 2 2 2 2 2 2 42 7" xfId="28422"/>
    <cellStyle name="Normal 2 2 2 2 2 2 2 2 2 2 2 2 2 42 8" xfId="28423"/>
    <cellStyle name="Normal 2 2 2 2 2 2 2 2 2 2 2 2 2 42 9" xfId="28424"/>
    <cellStyle name="Normal 2 2 2 2 2 2 2 2 2 2 2 2 2 43" xfId="28425"/>
    <cellStyle name="Normal 2 2 2 2 2 2 2 2 2 2 2 2 2 43 10" xfId="28426"/>
    <cellStyle name="Normal 2 2 2 2 2 2 2 2 2 2 2 2 2 43 11" xfId="28427"/>
    <cellStyle name="Normal 2 2 2 2 2 2 2 2 2 2 2 2 2 43 12" xfId="28428"/>
    <cellStyle name="Normal 2 2 2 2 2 2 2 2 2 2 2 2 2 43 13" xfId="28429"/>
    <cellStyle name="Normal 2 2 2 2 2 2 2 2 2 2 2 2 2 43 14" xfId="28430"/>
    <cellStyle name="Normal 2 2 2 2 2 2 2 2 2 2 2 2 2 43 15" xfId="28431"/>
    <cellStyle name="Normal 2 2 2 2 2 2 2 2 2 2 2 2 2 43 16" xfId="28432"/>
    <cellStyle name="Normal 2 2 2 2 2 2 2 2 2 2 2 2 2 43 17" xfId="28433"/>
    <cellStyle name="Normal 2 2 2 2 2 2 2 2 2 2 2 2 2 43 18" xfId="28434"/>
    <cellStyle name="Normal 2 2 2 2 2 2 2 2 2 2 2 2 2 43 19" xfId="28435"/>
    <cellStyle name="Normal 2 2 2 2 2 2 2 2 2 2 2 2 2 43 2" xfId="28436"/>
    <cellStyle name="Normal 2 2 2 2 2 2 2 2 2 2 2 2 2 43 20" xfId="28437"/>
    <cellStyle name="Normal 2 2 2 2 2 2 2 2 2 2 2 2 2 43 21" xfId="28438"/>
    <cellStyle name="Normal 2 2 2 2 2 2 2 2 2 2 2 2 2 43 22" xfId="28439"/>
    <cellStyle name="Normal 2 2 2 2 2 2 2 2 2 2 2 2 2 43 3" xfId="28440"/>
    <cellStyle name="Normal 2 2 2 2 2 2 2 2 2 2 2 2 2 43 4" xfId="28441"/>
    <cellStyle name="Normal 2 2 2 2 2 2 2 2 2 2 2 2 2 43 5" xfId="28442"/>
    <cellStyle name="Normal 2 2 2 2 2 2 2 2 2 2 2 2 2 43 6" xfId="28443"/>
    <cellStyle name="Normal 2 2 2 2 2 2 2 2 2 2 2 2 2 43 7" xfId="28444"/>
    <cellStyle name="Normal 2 2 2 2 2 2 2 2 2 2 2 2 2 43 8" xfId="28445"/>
    <cellStyle name="Normal 2 2 2 2 2 2 2 2 2 2 2 2 2 43 9" xfId="28446"/>
    <cellStyle name="Normal 2 2 2 2 2 2 2 2 2 2 2 2 2 5" xfId="28447"/>
    <cellStyle name="Normal 2 2 2 2 2 2 2 2 2 2 2 2 2 6" xfId="28448"/>
    <cellStyle name="Normal 2 2 2 2 2 2 2 2 2 2 2 2 2 7" xfId="28449"/>
    <cellStyle name="Normal 2 2 2 2 2 2 2 2 2 2 2 2 2 8" xfId="28450"/>
    <cellStyle name="Normal 2 2 2 2 2 2 2 2 2 2 2 2 2 9" xfId="28451"/>
    <cellStyle name="Normal 2 2 2 2 2 2 2 2 2 2 2 2 20" xfId="28452"/>
    <cellStyle name="Normal 2 2 2 2 2 2 2 2 2 2 2 2 20 10" xfId="28453"/>
    <cellStyle name="Normal 2 2 2 2 2 2 2 2 2 2 2 2 20 11" xfId="28454"/>
    <cellStyle name="Normal 2 2 2 2 2 2 2 2 2 2 2 2 20 12" xfId="28455"/>
    <cellStyle name="Normal 2 2 2 2 2 2 2 2 2 2 2 2 20 13" xfId="28456"/>
    <cellStyle name="Normal 2 2 2 2 2 2 2 2 2 2 2 2 20 14" xfId="28457"/>
    <cellStyle name="Normal 2 2 2 2 2 2 2 2 2 2 2 2 20 15" xfId="28458"/>
    <cellStyle name="Normal 2 2 2 2 2 2 2 2 2 2 2 2 20 16" xfId="28459"/>
    <cellStyle name="Normal 2 2 2 2 2 2 2 2 2 2 2 2 20 17" xfId="28460"/>
    <cellStyle name="Normal 2 2 2 2 2 2 2 2 2 2 2 2 20 18" xfId="28461"/>
    <cellStyle name="Normal 2 2 2 2 2 2 2 2 2 2 2 2 20 19" xfId="28462"/>
    <cellStyle name="Normal 2 2 2 2 2 2 2 2 2 2 2 2 20 2" xfId="28463"/>
    <cellStyle name="Normal 2 2 2 2 2 2 2 2 2 2 2 2 20 20" xfId="28464"/>
    <cellStyle name="Normal 2 2 2 2 2 2 2 2 2 2 2 2 20 21" xfId="28465"/>
    <cellStyle name="Normal 2 2 2 2 2 2 2 2 2 2 2 2 20 22" xfId="28466"/>
    <cellStyle name="Normal 2 2 2 2 2 2 2 2 2 2 2 2 20 3" xfId="28467"/>
    <cellStyle name="Normal 2 2 2 2 2 2 2 2 2 2 2 2 20 4" xfId="28468"/>
    <cellStyle name="Normal 2 2 2 2 2 2 2 2 2 2 2 2 20 5" xfId="28469"/>
    <cellStyle name="Normal 2 2 2 2 2 2 2 2 2 2 2 2 20 6" xfId="28470"/>
    <cellStyle name="Normal 2 2 2 2 2 2 2 2 2 2 2 2 20 7" xfId="28471"/>
    <cellStyle name="Normal 2 2 2 2 2 2 2 2 2 2 2 2 20 8" xfId="28472"/>
    <cellStyle name="Normal 2 2 2 2 2 2 2 2 2 2 2 2 20 9" xfId="28473"/>
    <cellStyle name="Normal 2 2 2 2 2 2 2 2 2 2 2 2 21" xfId="28474"/>
    <cellStyle name="Normal 2 2 2 2 2 2 2 2 2 2 2 2 21 10" xfId="28475"/>
    <cellStyle name="Normal 2 2 2 2 2 2 2 2 2 2 2 2 21 11" xfId="28476"/>
    <cellStyle name="Normal 2 2 2 2 2 2 2 2 2 2 2 2 21 12" xfId="28477"/>
    <cellStyle name="Normal 2 2 2 2 2 2 2 2 2 2 2 2 21 13" xfId="28478"/>
    <cellStyle name="Normal 2 2 2 2 2 2 2 2 2 2 2 2 21 14" xfId="28479"/>
    <cellStyle name="Normal 2 2 2 2 2 2 2 2 2 2 2 2 21 15" xfId="28480"/>
    <cellStyle name="Normal 2 2 2 2 2 2 2 2 2 2 2 2 21 16" xfId="28481"/>
    <cellStyle name="Normal 2 2 2 2 2 2 2 2 2 2 2 2 21 17" xfId="28482"/>
    <cellStyle name="Normal 2 2 2 2 2 2 2 2 2 2 2 2 21 18" xfId="28483"/>
    <cellStyle name="Normal 2 2 2 2 2 2 2 2 2 2 2 2 21 19" xfId="28484"/>
    <cellStyle name="Normal 2 2 2 2 2 2 2 2 2 2 2 2 21 2" xfId="28485"/>
    <cellStyle name="Normal 2 2 2 2 2 2 2 2 2 2 2 2 21 20" xfId="28486"/>
    <cellStyle name="Normal 2 2 2 2 2 2 2 2 2 2 2 2 21 21" xfId="28487"/>
    <cellStyle name="Normal 2 2 2 2 2 2 2 2 2 2 2 2 21 22" xfId="28488"/>
    <cellStyle name="Normal 2 2 2 2 2 2 2 2 2 2 2 2 21 3" xfId="28489"/>
    <cellStyle name="Normal 2 2 2 2 2 2 2 2 2 2 2 2 21 4" xfId="28490"/>
    <cellStyle name="Normal 2 2 2 2 2 2 2 2 2 2 2 2 21 5" xfId="28491"/>
    <cellStyle name="Normal 2 2 2 2 2 2 2 2 2 2 2 2 21 6" xfId="28492"/>
    <cellStyle name="Normal 2 2 2 2 2 2 2 2 2 2 2 2 21 7" xfId="28493"/>
    <cellStyle name="Normal 2 2 2 2 2 2 2 2 2 2 2 2 21 8" xfId="28494"/>
    <cellStyle name="Normal 2 2 2 2 2 2 2 2 2 2 2 2 21 9" xfId="28495"/>
    <cellStyle name="Normal 2 2 2 2 2 2 2 2 2 2 2 2 22" xfId="28496"/>
    <cellStyle name="Normal 2 2 2 2 2 2 2 2 2 2 2 2 22 10" xfId="28497"/>
    <cellStyle name="Normal 2 2 2 2 2 2 2 2 2 2 2 2 22 11" xfId="28498"/>
    <cellStyle name="Normal 2 2 2 2 2 2 2 2 2 2 2 2 22 12" xfId="28499"/>
    <cellStyle name="Normal 2 2 2 2 2 2 2 2 2 2 2 2 22 13" xfId="28500"/>
    <cellStyle name="Normal 2 2 2 2 2 2 2 2 2 2 2 2 22 14" xfId="28501"/>
    <cellStyle name="Normal 2 2 2 2 2 2 2 2 2 2 2 2 22 15" xfId="28502"/>
    <cellStyle name="Normal 2 2 2 2 2 2 2 2 2 2 2 2 22 16" xfId="28503"/>
    <cellStyle name="Normal 2 2 2 2 2 2 2 2 2 2 2 2 22 17" xfId="28504"/>
    <cellStyle name="Normal 2 2 2 2 2 2 2 2 2 2 2 2 22 18" xfId="28505"/>
    <cellStyle name="Normal 2 2 2 2 2 2 2 2 2 2 2 2 22 19" xfId="28506"/>
    <cellStyle name="Normal 2 2 2 2 2 2 2 2 2 2 2 2 22 2" xfId="28507"/>
    <cellStyle name="Normal 2 2 2 2 2 2 2 2 2 2 2 2 22 20" xfId="28508"/>
    <cellStyle name="Normal 2 2 2 2 2 2 2 2 2 2 2 2 22 21" xfId="28509"/>
    <cellStyle name="Normal 2 2 2 2 2 2 2 2 2 2 2 2 22 22" xfId="28510"/>
    <cellStyle name="Normal 2 2 2 2 2 2 2 2 2 2 2 2 22 3" xfId="28511"/>
    <cellStyle name="Normal 2 2 2 2 2 2 2 2 2 2 2 2 22 4" xfId="28512"/>
    <cellStyle name="Normal 2 2 2 2 2 2 2 2 2 2 2 2 22 5" xfId="28513"/>
    <cellStyle name="Normal 2 2 2 2 2 2 2 2 2 2 2 2 22 6" xfId="28514"/>
    <cellStyle name="Normal 2 2 2 2 2 2 2 2 2 2 2 2 22 7" xfId="28515"/>
    <cellStyle name="Normal 2 2 2 2 2 2 2 2 2 2 2 2 22 8" xfId="28516"/>
    <cellStyle name="Normal 2 2 2 2 2 2 2 2 2 2 2 2 22 9" xfId="28517"/>
    <cellStyle name="Normal 2 2 2 2 2 2 2 2 2 2 2 2 23" xfId="28518"/>
    <cellStyle name="Normal 2 2 2 2 2 2 2 2 2 2 2 2 23 10" xfId="28519"/>
    <cellStyle name="Normal 2 2 2 2 2 2 2 2 2 2 2 2 23 11" xfId="28520"/>
    <cellStyle name="Normal 2 2 2 2 2 2 2 2 2 2 2 2 23 12" xfId="28521"/>
    <cellStyle name="Normal 2 2 2 2 2 2 2 2 2 2 2 2 23 13" xfId="28522"/>
    <cellStyle name="Normal 2 2 2 2 2 2 2 2 2 2 2 2 23 14" xfId="28523"/>
    <cellStyle name="Normal 2 2 2 2 2 2 2 2 2 2 2 2 23 15" xfId="28524"/>
    <cellStyle name="Normal 2 2 2 2 2 2 2 2 2 2 2 2 23 16" xfId="28525"/>
    <cellStyle name="Normal 2 2 2 2 2 2 2 2 2 2 2 2 23 17" xfId="28526"/>
    <cellStyle name="Normal 2 2 2 2 2 2 2 2 2 2 2 2 23 18" xfId="28527"/>
    <cellStyle name="Normal 2 2 2 2 2 2 2 2 2 2 2 2 23 19" xfId="28528"/>
    <cellStyle name="Normal 2 2 2 2 2 2 2 2 2 2 2 2 23 2" xfId="28529"/>
    <cellStyle name="Normal 2 2 2 2 2 2 2 2 2 2 2 2 23 20" xfId="28530"/>
    <cellStyle name="Normal 2 2 2 2 2 2 2 2 2 2 2 2 23 21" xfId="28531"/>
    <cellStyle name="Normal 2 2 2 2 2 2 2 2 2 2 2 2 23 22" xfId="28532"/>
    <cellStyle name="Normal 2 2 2 2 2 2 2 2 2 2 2 2 23 3" xfId="28533"/>
    <cellStyle name="Normal 2 2 2 2 2 2 2 2 2 2 2 2 23 4" xfId="28534"/>
    <cellStyle name="Normal 2 2 2 2 2 2 2 2 2 2 2 2 23 5" xfId="28535"/>
    <cellStyle name="Normal 2 2 2 2 2 2 2 2 2 2 2 2 23 6" xfId="28536"/>
    <cellStyle name="Normal 2 2 2 2 2 2 2 2 2 2 2 2 23 7" xfId="28537"/>
    <cellStyle name="Normal 2 2 2 2 2 2 2 2 2 2 2 2 23 8" xfId="28538"/>
    <cellStyle name="Normal 2 2 2 2 2 2 2 2 2 2 2 2 23 9" xfId="28539"/>
    <cellStyle name="Normal 2 2 2 2 2 2 2 2 2 2 2 2 24" xfId="28540"/>
    <cellStyle name="Normal 2 2 2 2 2 2 2 2 2 2 2 2 24 10" xfId="28541"/>
    <cellStyle name="Normal 2 2 2 2 2 2 2 2 2 2 2 2 24 11" xfId="28542"/>
    <cellStyle name="Normal 2 2 2 2 2 2 2 2 2 2 2 2 24 12" xfId="28543"/>
    <cellStyle name="Normal 2 2 2 2 2 2 2 2 2 2 2 2 24 13" xfId="28544"/>
    <cellStyle name="Normal 2 2 2 2 2 2 2 2 2 2 2 2 24 14" xfId="28545"/>
    <cellStyle name="Normal 2 2 2 2 2 2 2 2 2 2 2 2 24 15" xfId="28546"/>
    <cellStyle name="Normal 2 2 2 2 2 2 2 2 2 2 2 2 24 16" xfId="28547"/>
    <cellStyle name="Normal 2 2 2 2 2 2 2 2 2 2 2 2 24 17" xfId="28548"/>
    <cellStyle name="Normal 2 2 2 2 2 2 2 2 2 2 2 2 24 18" xfId="28549"/>
    <cellStyle name="Normal 2 2 2 2 2 2 2 2 2 2 2 2 24 19" xfId="28550"/>
    <cellStyle name="Normal 2 2 2 2 2 2 2 2 2 2 2 2 24 2" xfId="28551"/>
    <cellStyle name="Normal 2 2 2 2 2 2 2 2 2 2 2 2 24 20" xfId="28552"/>
    <cellStyle name="Normal 2 2 2 2 2 2 2 2 2 2 2 2 24 21" xfId="28553"/>
    <cellStyle name="Normal 2 2 2 2 2 2 2 2 2 2 2 2 24 22" xfId="28554"/>
    <cellStyle name="Normal 2 2 2 2 2 2 2 2 2 2 2 2 24 3" xfId="28555"/>
    <cellStyle name="Normal 2 2 2 2 2 2 2 2 2 2 2 2 24 4" xfId="28556"/>
    <cellStyle name="Normal 2 2 2 2 2 2 2 2 2 2 2 2 24 5" xfId="28557"/>
    <cellStyle name="Normal 2 2 2 2 2 2 2 2 2 2 2 2 24 6" xfId="28558"/>
    <cellStyle name="Normal 2 2 2 2 2 2 2 2 2 2 2 2 24 7" xfId="28559"/>
    <cellStyle name="Normal 2 2 2 2 2 2 2 2 2 2 2 2 24 8" xfId="28560"/>
    <cellStyle name="Normal 2 2 2 2 2 2 2 2 2 2 2 2 24 9" xfId="28561"/>
    <cellStyle name="Normal 2 2 2 2 2 2 2 2 2 2 2 2 25" xfId="28562"/>
    <cellStyle name="Normal 2 2 2 2 2 2 2 2 2 2 2 2 25 10" xfId="28563"/>
    <cellStyle name="Normal 2 2 2 2 2 2 2 2 2 2 2 2 25 11" xfId="28564"/>
    <cellStyle name="Normal 2 2 2 2 2 2 2 2 2 2 2 2 25 12" xfId="28565"/>
    <cellStyle name="Normal 2 2 2 2 2 2 2 2 2 2 2 2 25 13" xfId="28566"/>
    <cellStyle name="Normal 2 2 2 2 2 2 2 2 2 2 2 2 25 14" xfId="28567"/>
    <cellStyle name="Normal 2 2 2 2 2 2 2 2 2 2 2 2 25 15" xfId="28568"/>
    <cellStyle name="Normal 2 2 2 2 2 2 2 2 2 2 2 2 25 16" xfId="28569"/>
    <cellStyle name="Normal 2 2 2 2 2 2 2 2 2 2 2 2 25 17" xfId="28570"/>
    <cellStyle name="Normal 2 2 2 2 2 2 2 2 2 2 2 2 25 18" xfId="28571"/>
    <cellStyle name="Normal 2 2 2 2 2 2 2 2 2 2 2 2 25 19" xfId="28572"/>
    <cellStyle name="Normal 2 2 2 2 2 2 2 2 2 2 2 2 25 2" xfId="28573"/>
    <cellStyle name="Normal 2 2 2 2 2 2 2 2 2 2 2 2 25 20" xfId="28574"/>
    <cellStyle name="Normal 2 2 2 2 2 2 2 2 2 2 2 2 25 21" xfId="28575"/>
    <cellStyle name="Normal 2 2 2 2 2 2 2 2 2 2 2 2 25 22" xfId="28576"/>
    <cellStyle name="Normal 2 2 2 2 2 2 2 2 2 2 2 2 25 3" xfId="28577"/>
    <cellStyle name="Normal 2 2 2 2 2 2 2 2 2 2 2 2 25 4" xfId="28578"/>
    <cellStyle name="Normal 2 2 2 2 2 2 2 2 2 2 2 2 25 5" xfId="28579"/>
    <cellStyle name="Normal 2 2 2 2 2 2 2 2 2 2 2 2 25 6" xfId="28580"/>
    <cellStyle name="Normal 2 2 2 2 2 2 2 2 2 2 2 2 25 7" xfId="28581"/>
    <cellStyle name="Normal 2 2 2 2 2 2 2 2 2 2 2 2 25 8" xfId="28582"/>
    <cellStyle name="Normal 2 2 2 2 2 2 2 2 2 2 2 2 25 9" xfId="28583"/>
    <cellStyle name="Normal 2 2 2 2 2 2 2 2 2 2 2 2 26" xfId="28584"/>
    <cellStyle name="Normal 2 2 2 2 2 2 2 2 2 2 2 2 26 10" xfId="28585"/>
    <cellStyle name="Normal 2 2 2 2 2 2 2 2 2 2 2 2 26 11" xfId="28586"/>
    <cellStyle name="Normal 2 2 2 2 2 2 2 2 2 2 2 2 26 12" xfId="28587"/>
    <cellStyle name="Normal 2 2 2 2 2 2 2 2 2 2 2 2 26 13" xfId="28588"/>
    <cellStyle name="Normal 2 2 2 2 2 2 2 2 2 2 2 2 26 14" xfId="28589"/>
    <cellStyle name="Normal 2 2 2 2 2 2 2 2 2 2 2 2 26 15" xfId="28590"/>
    <cellStyle name="Normal 2 2 2 2 2 2 2 2 2 2 2 2 26 16" xfId="28591"/>
    <cellStyle name="Normal 2 2 2 2 2 2 2 2 2 2 2 2 26 17" xfId="28592"/>
    <cellStyle name="Normal 2 2 2 2 2 2 2 2 2 2 2 2 26 18" xfId="28593"/>
    <cellStyle name="Normal 2 2 2 2 2 2 2 2 2 2 2 2 26 19" xfId="28594"/>
    <cellStyle name="Normal 2 2 2 2 2 2 2 2 2 2 2 2 26 2" xfId="28595"/>
    <cellStyle name="Normal 2 2 2 2 2 2 2 2 2 2 2 2 26 20" xfId="28596"/>
    <cellStyle name="Normal 2 2 2 2 2 2 2 2 2 2 2 2 26 21" xfId="28597"/>
    <cellStyle name="Normal 2 2 2 2 2 2 2 2 2 2 2 2 26 22" xfId="28598"/>
    <cellStyle name="Normal 2 2 2 2 2 2 2 2 2 2 2 2 26 3" xfId="28599"/>
    <cellStyle name="Normal 2 2 2 2 2 2 2 2 2 2 2 2 26 4" xfId="28600"/>
    <cellStyle name="Normal 2 2 2 2 2 2 2 2 2 2 2 2 26 5" xfId="28601"/>
    <cellStyle name="Normal 2 2 2 2 2 2 2 2 2 2 2 2 26 6" xfId="28602"/>
    <cellStyle name="Normal 2 2 2 2 2 2 2 2 2 2 2 2 26 7" xfId="28603"/>
    <cellStyle name="Normal 2 2 2 2 2 2 2 2 2 2 2 2 26 8" xfId="28604"/>
    <cellStyle name="Normal 2 2 2 2 2 2 2 2 2 2 2 2 26 9" xfId="28605"/>
    <cellStyle name="Normal 2 2 2 2 2 2 2 2 2 2 2 2 27" xfId="28606"/>
    <cellStyle name="Normal 2 2 2 2 2 2 2 2 2 2 2 2 27 10" xfId="28607"/>
    <cellStyle name="Normal 2 2 2 2 2 2 2 2 2 2 2 2 27 11" xfId="28608"/>
    <cellStyle name="Normal 2 2 2 2 2 2 2 2 2 2 2 2 27 12" xfId="28609"/>
    <cellStyle name="Normal 2 2 2 2 2 2 2 2 2 2 2 2 27 13" xfId="28610"/>
    <cellStyle name="Normal 2 2 2 2 2 2 2 2 2 2 2 2 27 14" xfId="28611"/>
    <cellStyle name="Normal 2 2 2 2 2 2 2 2 2 2 2 2 27 15" xfId="28612"/>
    <cellStyle name="Normal 2 2 2 2 2 2 2 2 2 2 2 2 27 16" xfId="28613"/>
    <cellStyle name="Normal 2 2 2 2 2 2 2 2 2 2 2 2 27 17" xfId="28614"/>
    <cellStyle name="Normal 2 2 2 2 2 2 2 2 2 2 2 2 27 18" xfId="28615"/>
    <cellStyle name="Normal 2 2 2 2 2 2 2 2 2 2 2 2 27 19" xfId="28616"/>
    <cellStyle name="Normal 2 2 2 2 2 2 2 2 2 2 2 2 27 2" xfId="28617"/>
    <cellStyle name="Normal 2 2 2 2 2 2 2 2 2 2 2 2 27 20" xfId="28618"/>
    <cellStyle name="Normal 2 2 2 2 2 2 2 2 2 2 2 2 27 21" xfId="28619"/>
    <cellStyle name="Normal 2 2 2 2 2 2 2 2 2 2 2 2 27 22" xfId="28620"/>
    <cellStyle name="Normal 2 2 2 2 2 2 2 2 2 2 2 2 27 3" xfId="28621"/>
    <cellStyle name="Normal 2 2 2 2 2 2 2 2 2 2 2 2 27 4" xfId="28622"/>
    <cellStyle name="Normal 2 2 2 2 2 2 2 2 2 2 2 2 27 5" xfId="28623"/>
    <cellStyle name="Normal 2 2 2 2 2 2 2 2 2 2 2 2 27 6" xfId="28624"/>
    <cellStyle name="Normal 2 2 2 2 2 2 2 2 2 2 2 2 27 7" xfId="28625"/>
    <cellStyle name="Normal 2 2 2 2 2 2 2 2 2 2 2 2 27 8" xfId="28626"/>
    <cellStyle name="Normal 2 2 2 2 2 2 2 2 2 2 2 2 27 9" xfId="28627"/>
    <cellStyle name="Normal 2 2 2 2 2 2 2 2 2 2 2 2 28" xfId="28628"/>
    <cellStyle name="Normal 2 2 2 2 2 2 2 2 2 2 2 2 28 10" xfId="28629"/>
    <cellStyle name="Normal 2 2 2 2 2 2 2 2 2 2 2 2 28 11" xfId="28630"/>
    <cellStyle name="Normal 2 2 2 2 2 2 2 2 2 2 2 2 28 12" xfId="28631"/>
    <cellStyle name="Normal 2 2 2 2 2 2 2 2 2 2 2 2 28 13" xfId="28632"/>
    <cellStyle name="Normal 2 2 2 2 2 2 2 2 2 2 2 2 28 14" xfId="28633"/>
    <cellStyle name="Normal 2 2 2 2 2 2 2 2 2 2 2 2 28 15" xfId="28634"/>
    <cellStyle name="Normal 2 2 2 2 2 2 2 2 2 2 2 2 28 16" xfId="28635"/>
    <cellStyle name="Normal 2 2 2 2 2 2 2 2 2 2 2 2 28 17" xfId="28636"/>
    <cellStyle name="Normal 2 2 2 2 2 2 2 2 2 2 2 2 28 18" xfId="28637"/>
    <cellStyle name="Normal 2 2 2 2 2 2 2 2 2 2 2 2 28 19" xfId="28638"/>
    <cellStyle name="Normal 2 2 2 2 2 2 2 2 2 2 2 2 28 2" xfId="28639"/>
    <cellStyle name="Normal 2 2 2 2 2 2 2 2 2 2 2 2 28 20" xfId="28640"/>
    <cellStyle name="Normal 2 2 2 2 2 2 2 2 2 2 2 2 28 21" xfId="28641"/>
    <cellStyle name="Normal 2 2 2 2 2 2 2 2 2 2 2 2 28 22" xfId="28642"/>
    <cellStyle name="Normal 2 2 2 2 2 2 2 2 2 2 2 2 28 3" xfId="28643"/>
    <cellStyle name="Normal 2 2 2 2 2 2 2 2 2 2 2 2 28 4" xfId="28644"/>
    <cellStyle name="Normal 2 2 2 2 2 2 2 2 2 2 2 2 28 5" xfId="28645"/>
    <cellStyle name="Normal 2 2 2 2 2 2 2 2 2 2 2 2 28 6" xfId="28646"/>
    <cellStyle name="Normal 2 2 2 2 2 2 2 2 2 2 2 2 28 7" xfId="28647"/>
    <cellStyle name="Normal 2 2 2 2 2 2 2 2 2 2 2 2 28 8" xfId="28648"/>
    <cellStyle name="Normal 2 2 2 2 2 2 2 2 2 2 2 2 28 9" xfId="28649"/>
    <cellStyle name="Normal 2 2 2 2 2 2 2 2 2 2 2 2 29" xfId="28650"/>
    <cellStyle name="Normal 2 2 2 2 2 2 2 2 2 2 2 2 29 10" xfId="28651"/>
    <cellStyle name="Normal 2 2 2 2 2 2 2 2 2 2 2 2 29 11" xfId="28652"/>
    <cellStyle name="Normal 2 2 2 2 2 2 2 2 2 2 2 2 29 12" xfId="28653"/>
    <cellStyle name="Normal 2 2 2 2 2 2 2 2 2 2 2 2 29 13" xfId="28654"/>
    <cellStyle name="Normal 2 2 2 2 2 2 2 2 2 2 2 2 29 14" xfId="28655"/>
    <cellStyle name="Normal 2 2 2 2 2 2 2 2 2 2 2 2 29 15" xfId="28656"/>
    <cellStyle name="Normal 2 2 2 2 2 2 2 2 2 2 2 2 29 16" xfId="28657"/>
    <cellStyle name="Normal 2 2 2 2 2 2 2 2 2 2 2 2 29 17" xfId="28658"/>
    <cellStyle name="Normal 2 2 2 2 2 2 2 2 2 2 2 2 29 18" xfId="28659"/>
    <cellStyle name="Normal 2 2 2 2 2 2 2 2 2 2 2 2 29 19" xfId="28660"/>
    <cellStyle name="Normal 2 2 2 2 2 2 2 2 2 2 2 2 29 2" xfId="28661"/>
    <cellStyle name="Normal 2 2 2 2 2 2 2 2 2 2 2 2 29 20" xfId="28662"/>
    <cellStyle name="Normal 2 2 2 2 2 2 2 2 2 2 2 2 29 21" xfId="28663"/>
    <cellStyle name="Normal 2 2 2 2 2 2 2 2 2 2 2 2 29 22" xfId="28664"/>
    <cellStyle name="Normal 2 2 2 2 2 2 2 2 2 2 2 2 29 3" xfId="28665"/>
    <cellStyle name="Normal 2 2 2 2 2 2 2 2 2 2 2 2 29 4" xfId="28666"/>
    <cellStyle name="Normal 2 2 2 2 2 2 2 2 2 2 2 2 29 5" xfId="28667"/>
    <cellStyle name="Normal 2 2 2 2 2 2 2 2 2 2 2 2 29 6" xfId="28668"/>
    <cellStyle name="Normal 2 2 2 2 2 2 2 2 2 2 2 2 29 7" xfId="28669"/>
    <cellStyle name="Normal 2 2 2 2 2 2 2 2 2 2 2 2 29 8" xfId="28670"/>
    <cellStyle name="Normal 2 2 2 2 2 2 2 2 2 2 2 2 29 9" xfId="28671"/>
    <cellStyle name="Normal 2 2 2 2 2 2 2 2 2 2 2 2 3" xfId="28672"/>
    <cellStyle name="Normal 2 2 2 2 2 2 2 2 2 2 2 2 3 2" xfId="28673"/>
    <cellStyle name="Normal 2 2 2 2 2 2 2 2 2 2 2 2 3 2 10" xfId="28674"/>
    <cellStyle name="Normal 2 2 2 2 2 2 2 2 2 2 2 2 3 2 11" xfId="28675"/>
    <cellStyle name="Normal 2 2 2 2 2 2 2 2 2 2 2 2 3 2 12" xfId="28676"/>
    <cellStyle name="Normal 2 2 2 2 2 2 2 2 2 2 2 2 3 2 13" xfId="28677"/>
    <cellStyle name="Normal 2 2 2 2 2 2 2 2 2 2 2 2 3 2 14" xfId="28678"/>
    <cellStyle name="Normal 2 2 2 2 2 2 2 2 2 2 2 2 3 2 15" xfId="28679"/>
    <cellStyle name="Normal 2 2 2 2 2 2 2 2 2 2 2 2 3 2 16" xfId="28680"/>
    <cellStyle name="Normal 2 2 2 2 2 2 2 2 2 2 2 2 3 2 17" xfId="28681"/>
    <cellStyle name="Normal 2 2 2 2 2 2 2 2 2 2 2 2 3 2 18" xfId="28682"/>
    <cellStyle name="Normal 2 2 2 2 2 2 2 2 2 2 2 2 3 2 19" xfId="28683"/>
    <cellStyle name="Normal 2 2 2 2 2 2 2 2 2 2 2 2 3 2 2" xfId="28684"/>
    <cellStyle name="Normal 2 2 2 2 2 2 2 2 2 2 2 2 3 2 2 2" xfId="28685"/>
    <cellStyle name="Normal 2 2 2 2 2 2 2 2 2 2 2 2 3 2 2 2 10" xfId="28686"/>
    <cellStyle name="Normal 2 2 2 2 2 2 2 2 2 2 2 2 3 2 2 2 11" xfId="28687"/>
    <cellStyle name="Normal 2 2 2 2 2 2 2 2 2 2 2 2 3 2 2 2 12" xfId="28688"/>
    <cellStyle name="Normal 2 2 2 2 2 2 2 2 2 2 2 2 3 2 2 2 13" xfId="28689"/>
    <cellStyle name="Normal 2 2 2 2 2 2 2 2 2 2 2 2 3 2 2 2 14" xfId="28690"/>
    <cellStyle name="Normal 2 2 2 2 2 2 2 2 2 2 2 2 3 2 2 2 15" xfId="28691"/>
    <cellStyle name="Normal 2 2 2 2 2 2 2 2 2 2 2 2 3 2 2 2 16" xfId="28692"/>
    <cellStyle name="Normal 2 2 2 2 2 2 2 2 2 2 2 2 3 2 2 2 17" xfId="28693"/>
    <cellStyle name="Normal 2 2 2 2 2 2 2 2 2 2 2 2 3 2 2 2 18" xfId="28694"/>
    <cellStyle name="Normal 2 2 2 2 2 2 2 2 2 2 2 2 3 2 2 2 19" xfId="28695"/>
    <cellStyle name="Normal 2 2 2 2 2 2 2 2 2 2 2 2 3 2 2 2 2" xfId="28696"/>
    <cellStyle name="Normal 2 2 2 2 2 2 2 2 2 2 2 2 3 2 2 2 20" xfId="28697"/>
    <cellStyle name="Normal 2 2 2 2 2 2 2 2 2 2 2 2 3 2 2 2 21" xfId="28698"/>
    <cellStyle name="Normal 2 2 2 2 2 2 2 2 2 2 2 2 3 2 2 2 22" xfId="28699"/>
    <cellStyle name="Normal 2 2 2 2 2 2 2 2 2 2 2 2 3 2 2 2 3" xfId="28700"/>
    <cellStyle name="Normal 2 2 2 2 2 2 2 2 2 2 2 2 3 2 2 2 4" xfId="28701"/>
    <cellStyle name="Normal 2 2 2 2 2 2 2 2 2 2 2 2 3 2 2 2 5" xfId="28702"/>
    <cellStyle name="Normal 2 2 2 2 2 2 2 2 2 2 2 2 3 2 2 2 6" xfId="28703"/>
    <cellStyle name="Normal 2 2 2 2 2 2 2 2 2 2 2 2 3 2 2 2 7" xfId="28704"/>
    <cellStyle name="Normal 2 2 2 2 2 2 2 2 2 2 2 2 3 2 2 2 8" xfId="28705"/>
    <cellStyle name="Normal 2 2 2 2 2 2 2 2 2 2 2 2 3 2 2 2 9" xfId="28706"/>
    <cellStyle name="Normal 2 2 2 2 2 2 2 2 2 2 2 2 3 2 2 3" xfId="28707"/>
    <cellStyle name="Normal 2 2 2 2 2 2 2 2 2 2 2 2 3 2 2 3 10" xfId="28708"/>
    <cellStyle name="Normal 2 2 2 2 2 2 2 2 2 2 2 2 3 2 2 3 11" xfId="28709"/>
    <cellStyle name="Normal 2 2 2 2 2 2 2 2 2 2 2 2 3 2 2 3 12" xfId="28710"/>
    <cellStyle name="Normal 2 2 2 2 2 2 2 2 2 2 2 2 3 2 2 3 13" xfId="28711"/>
    <cellStyle name="Normal 2 2 2 2 2 2 2 2 2 2 2 2 3 2 2 3 14" xfId="28712"/>
    <cellStyle name="Normal 2 2 2 2 2 2 2 2 2 2 2 2 3 2 2 3 15" xfId="28713"/>
    <cellStyle name="Normal 2 2 2 2 2 2 2 2 2 2 2 2 3 2 2 3 16" xfId="28714"/>
    <cellStyle name="Normal 2 2 2 2 2 2 2 2 2 2 2 2 3 2 2 3 17" xfId="28715"/>
    <cellStyle name="Normal 2 2 2 2 2 2 2 2 2 2 2 2 3 2 2 3 18" xfId="28716"/>
    <cellStyle name="Normal 2 2 2 2 2 2 2 2 2 2 2 2 3 2 2 3 19" xfId="28717"/>
    <cellStyle name="Normal 2 2 2 2 2 2 2 2 2 2 2 2 3 2 2 3 2" xfId="28718"/>
    <cellStyle name="Normal 2 2 2 2 2 2 2 2 2 2 2 2 3 2 2 3 20" xfId="28719"/>
    <cellStyle name="Normal 2 2 2 2 2 2 2 2 2 2 2 2 3 2 2 3 21" xfId="28720"/>
    <cellStyle name="Normal 2 2 2 2 2 2 2 2 2 2 2 2 3 2 2 3 22" xfId="28721"/>
    <cellStyle name="Normal 2 2 2 2 2 2 2 2 2 2 2 2 3 2 2 3 3" xfId="28722"/>
    <cellStyle name="Normal 2 2 2 2 2 2 2 2 2 2 2 2 3 2 2 3 4" xfId="28723"/>
    <cellStyle name="Normal 2 2 2 2 2 2 2 2 2 2 2 2 3 2 2 3 5" xfId="28724"/>
    <cellStyle name="Normal 2 2 2 2 2 2 2 2 2 2 2 2 3 2 2 3 6" xfId="28725"/>
    <cellStyle name="Normal 2 2 2 2 2 2 2 2 2 2 2 2 3 2 2 3 7" xfId="28726"/>
    <cellStyle name="Normal 2 2 2 2 2 2 2 2 2 2 2 2 3 2 2 3 8" xfId="28727"/>
    <cellStyle name="Normal 2 2 2 2 2 2 2 2 2 2 2 2 3 2 2 3 9" xfId="28728"/>
    <cellStyle name="Normal 2 2 2 2 2 2 2 2 2 2 2 2 3 2 20" xfId="28729"/>
    <cellStyle name="Normal 2 2 2 2 2 2 2 2 2 2 2 2 3 2 21" xfId="28730"/>
    <cellStyle name="Normal 2 2 2 2 2 2 2 2 2 2 2 2 3 2 22" xfId="28731"/>
    <cellStyle name="Normal 2 2 2 2 2 2 2 2 2 2 2 2 3 2 23" xfId="28732"/>
    <cellStyle name="Normal 2 2 2 2 2 2 2 2 2 2 2 2 3 2 24" xfId="28733"/>
    <cellStyle name="Normal 2 2 2 2 2 2 2 2 2 2 2 2 3 2 3" xfId="28734"/>
    <cellStyle name="Normal 2 2 2 2 2 2 2 2 2 2 2 2 3 2 3 2" xfId="28735"/>
    <cellStyle name="Normal 2 2 2 2 2 2 2 2 2 2 2 2 3 2 4" xfId="28736"/>
    <cellStyle name="Normal 2 2 2 2 2 2 2 2 2 2 2 2 3 2 5" xfId="28737"/>
    <cellStyle name="Normal 2 2 2 2 2 2 2 2 2 2 2 2 3 2 6" xfId="28738"/>
    <cellStyle name="Normal 2 2 2 2 2 2 2 2 2 2 2 2 3 2 7" xfId="28739"/>
    <cellStyle name="Normal 2 2 2 2 2 2 2 2 2 2 2 2 3 2 8" xfId="28740"/>
    <cellStyle name="Normal 2 2 2 2 2 2 2 2 2 2 2 2 3 2 9" xfId="28741"/>
    <cellStyle name="Normal 2 2 2 2 2 2 2 2 2 2 2 2 3 3" xfId="28742"/>
    <cellStyle name="Normal 2 2 2 2 2 2 2 2 2 2 2 2 3 3 10" xfId="28743"/>
    <cellStyle name="Normal 2 2 2 2 2 2 2 2 2 2 2 2 3 3 11" xfId="28744"/>
    <cellStyle name="Normal 2 2 2 2 2 2 2 2 2 2 2 2 3 3 12" xfId="28745"/>
    <cellStyle name="Normal 2 2 2 2 2 2 2 2 2 2 2 2 3 3 13" xfId="28746"/>
    <cellStyle name="Normal 2 2 2 2 2 2 2 2 2 2 2 2 3 3 14" xfId="28747"/>
    <cellStyle name="Normal 2 2 2 2 2 2 2 2 2 2 2 2 3 3 15" xfId="28748"/>
    <cellStyle name="Normal 2 2 2 2 2 2 2 2 2 2 2 2 3 3 16" xfId="28749"/>
    <cellStyle name="Normal 2 2 2 2 2 2 2 2 2 2 2 2 3 3 17" xfId="28750"/>
    <cellStyle name="Normal 2 2 2 2 2 2 2 2 2 2 2 2 3 3 18" xfId="28751"/>
    <cellStyle name="Normal 2 2 2 2 2 2 2 2 2 2 2 2 3 3 19" xfId="28752"/>
    <cellStyle name="Normal 2 2 2 2 2 2 2 2 2 2 2 2 3 3 2" xfId="28753"/>
    <cellStyle name="Normal 2 2 2 2 2 2 2 2 2 2 2 2 3 3 20" xfId="28754"/>
    <cellStyle name="Normal 2 2 2 2 2 2 2 2 2 2 2 2 3 3 21" xfId="28755"/>
    <cellStyle name="Normal 2 2 2 2 2 2 2 2 2 2 2 2 3 3 22" xfId="28756"/>
    <cellStyle name="Normal 2 2 2 2 2 2 2 2 2 2 2 2 3 3 3" xfId="28757"/>
    <cellStyle name="Normal 2 2 2 2 2 2 2 2 2 2 2 2 3 3 4" xfId="28758"/>
    <cellStyle name="Normal 2 2 2 2 2 2 2 2 2 2 2 2 3 3 5" xfId="28759"/>
    <cellStyle name="Normal 2 2 2 2 2 2 2 2 2 2 2 2 3 3 6" xfId="28760"/>
    <cellStyle name="Normal 2 2 2 2 2 2 2 2 2 2 2 2 3 3 7" xfId="28761"/>
    <cellStyle name="Normal 2 2 2 2 2 2 2 2 2 2 2 2 3 3 8" xfId="28762"/>
    <cellStyle name="Normal 2 2 2 2 2 2 2 2 2 2 2 2 3 3 9" xfId="28763"/>
    <cellStyle name="Normal 2 2 2 2 2 2 2 2 2 2 2 2 3 4" xfId="28764"/>
    <cellStyle name="Normal 2 2 2 2 2 2 2 2 2 2 2 2 3 4 10" xfId="28765"/>
    <cellStyle name="Normal 2 2 2 2 2 2 2 2 2 2 2 2 3 4 11" xfId="28766"/>
    <cellStyle name="Normal 2 2 2 2 2 2 2 2 2 2 2 2 3 4 12" xfId="28767"/>
    <cellStyle name="Normal 2 2 2 2 2 2 2 2 2 2 2 2 3 4 13" xfId="28768"/>
    <cellStyle name="Normal 2 2 2 2 2 2 2 2 2 2 2 2 3 4 14" xfId="28769"/>
    <cellStyle name="Normal 2 2 2 2 2 2 2 2 2 2 2 2 3 4 15" xfId="28770"/>
    <cellStyle name="Normal 2 2 2 2 2 2 2 2 2 2 2 2 3 4 16" xfId="28771"/>
    <cellStyle name="Normal 2 2 2 2 2 2 2 2 2 2 2 2 3 4 17" xfId="28772"/>
    <cellStyle name="Normal 2 2 2 2 2 2 2 2 2 2 2 2 3 4 18" xfId="28773"/>
    <cellStyle name="Normal 2 2 2 2 2 2 2 2 2 2 2 2 3 4 19" xfId="28774"/>
    <cellStyle name="Normal 2 2 2 2 2 2 2 2 2 2 2 2 3 4 2" xfId="28775"/>
    <cellStyle name="Normal 2 2 2 2 2 2 2 2 2 2 2 2 3 4 20" xfId="28776"/>
    <cellStyle name="Normal 2 2 2 2 2 2 2 2 2 2 2 2 3 4 21" xfId="28777"/>
    <cellStyle name="Normal 2 2 2 2 2 2 2 2 2 2 2 2 3 4 22" xfId="28778"/>
    <cellStyle name="Normal 2 2 2 2 2 2 2 2 2 2 2 2 3 4 3" xfId="28779"/>
    <cellStyle name="Normal 2 2 2 2 2 2 2 2 2 2 2 2 3 4 4" xfId="28780"/>
    <cellStyle name="Normal 2 2 2 2 2 2 2 2 2 2 2 2 3 4 5" xfId="28781"/>
    <cellStyle name="Normal 2 2 2 2 2 2 2 2 2 2 2 2 3 4 6" xfId="28782"/>
    <cellStyle name="Normal 2 2 2 2 2 2 2 2 2 2 2 2 3 4 7" xfId="28783"/>
    <cellStyle name="Normal 2 2 2 2 2 2 2 2 2 2 2 2 3 4 8" xfId="28784"/>
    <cellStyle name="Normal 2 2 2 2 2 2 2 2 2 2 2 2 3 4 9" xfId="28785"/>
    <cellStyle name="Normal 2 2 2 2 2 2 2 2 2 2 2 2 30" xfId="28786"/>
    <cellStyle name="Normal 2 2 2 2 2 2 2 2 2 2 2 2 30 10" xfId="28787"/>
    <cellStyle name="Normal 2 2 2 2 2 2 2 2 2 2 2 2 30 11" xfId="28788"/>
    <cellStyle name="Normal 2 2 2 2 2 2 2 2 2 2 2 2 30 12" xfId="28789"/>
    <cellStyle name="Normal 2 2 2 2 2 2 2 2 2 2 2 2 30 13" xfId="28790"/>
    <cellStyle name="Normal 2 2 2 2 2 2 2 2 2 2 2 2 30 14" xfId="28791"/>
    <cellStyle name="Normal 2 2 2 2 2 2 2 2 2 2 2 2 30 15" xfId="28792"/>
    <cellStyle name="Normal 2 2 2 2 2 2 2 2 2 2 2 2 30 16" xfId="28793"/>
    <cellStyle name="Normal 2 2 2 2 2 2 2 2 2 2 2 2 30 17" xfId="28794"/>
    <cellStyle name="Normal 2 2 2 2 2 2 2 2 2 2 2 2 30 18" xfId="28795"/>
    <cellStyle name="Normal 2 2 2 2 2 2 2 2 2 2 2 2 30 19" xfId="28796"/>
    <cellStyle name="Normal 2 2 2 2 2 2 2 2 2 2 2 2 30 2" xfId="28797"/>
    <cellStyle name="Normal 2 2 2 2 2 2 2 2 2 2 2 2 30 20" xfId="28798"/>
    <cellStyle name="Normal 2 2 2 2 2 2 2 2 2 2 2 2 30 21" xfId="28799"/>
    <cellStyle name="Normal 2 2 2 2 2 2 2 2 2 2 2 2 30 22" xfId="28800"/>
    <cellStyle name="Normal 2 2 2 2 2 2 2 2 2 2 2 2 30 3" xfId="28801"/>
    <cellStyle name="Normal 2 2 2 2 2 2 2 2 2 2 2 2 30 4" xfId="28802"/>
    <cellStyle name="Normal 2 2 2 2 2 2 2 2 2 2 2 2 30 5" xfId="28803"/>
    <cellStyle name="Normal 2 2 2 2 2 2 2 2 2 2 2 2 30 6" xfId="28804"/>
    <cellStyle name="Normal 2 2 2 2 2 2 2 2 2 2 2 2 30 7" xfId="28805"/>
    <cellStyle name="Normal 2 2 2 2 2 2 2 2 2 2 2 2 30 8" xfId="28806"/>
    <cellStyle name="Normal 2 2 2 2 2 2 2 2 2 2 2 2 30 9" xfId="28807"/>
    <cellStyle name="Normal 2 2 2 2 2 2 2 2 2 2 2 2 31" xfId="28808"/>
    <cellStyle name="Normal 2 2 2 2 2 2 2 2 2 2 2 2 31 10" xfId="28809"/>
    <cellStyle name="Normal 2 2 2 2 2 2 2 2 2 2 2 2 31 11" xfId="28810"/>
    <cellStyle name="Normal 2 2 2 2 2 2 2 2 2 2 2 2 31 12" xfId="28811"/>
    <cellStyle name="Normal 2 2 2 2 2 2 2 2 2 2 2 2 31 13" xfId="28812"/>
    <cellStyle name="Normal 2 2 2 2 2 2 2 2 2 2 2 2 31 14" xfId="28813"/>
    <cellStyle name="Normal 2 2 2 2 2 2 2 2 2 2 2 2 31 15" xfId="28814"/>
    <cellStyle name="Normal 2 2 2 2 2 2 2 2 2 2 2 2 31 16" xfId="28815"/>
    <cellStyle name="Normal 2 2 2 2 2 2 2 2 2 2 2 2 31 17" xfId="28816"/>
    <cellStyle name="Normal 2 2 2 2 2 2 2 2 2 2 2 2 31 18" xfId="28817"/>
    <cellStyle name="Normal 2 2 2 2 2 2 2 2 2 2 2 2 31 19" xfId="28818"/>
    <cellStyle name="Normal 2 2 2 2 2 2 2 2 2 2 2 2 31 2" xfId="28819"/>
    <cellStyle name="Normal 2 2 2 2 2 2 2 2 2 2 2 2 31 20" xfId="28820"/>
    <cellStyle name="Normal 2 2 2 2 2 2 2 2 2 2 2 2 31 21" xfId="28821"/>
    <cellStyle name="Normal 2 2 2 2 2 2 2 2 2 2 2 2 31 22" xfId="28822"/>
    <cellStyle name="Normal 2 2 2 2 2 2 2 2 2 2 2 2 31 3" xfId="28823"/>
    <cellStyle name="Normal 2 2 2 2 2 2 2 2 2 2 2 2 31 4" xfId="28824"/>
    <cellStyle name="Normal 2 2 2 2 2 2 2 2 2 2 2 2 31 5" xfId="28825"/>
    <cellStyle name="Normal 2 2 2 2 2 2 2 2 2 2 2 2 31 6" xfId="28826"/>
    <cellStyle name="Normal 2 2 2 2 2 2 2 2 2 2 2 2 31 7" xfId="28827"/>
    <cellStyle name="Normal 2 2 2 2 2 2 2 2 2 2 2 2 31 8" xfId="28828"/>
    <cellStyle name="Normal 2 2 2 2 2 2 2 2 2 2 2 2 31 9" xfId="28829"/>
    <cellStyle name="Normal 2 2 2 2 2 2 2 2 2 2 2 2 32" xfId="28830"/>
    <cellStyle name="Normal 2 2 2 2 2 2 2 2 2 2 2 2 32 10" xfId="28831"/>
    <cellStyle name="Normal 2 2 2 2 2 2 2 2 2 2 2 2 32 11" xfId="28832"/>
    <cellStyle name="Normal 2 2 2 2 2 2 2 2 2 2 2 2 32 12" xfId="28833"/>
    <cellStyle name="Normal 2 2 2 2 2 2 2 2 2 2 2 2 32 13" xfId="28834"/>
    <cellStyle name="Normal 2 2 2 2 2 2 2 2 2 2 2 2 32 14" xfId="28835"/>
    <cellStyle name="Normal 2 2 2 2 2 2 2 2 2 2 2 2 32 15" xfId="28836"/>
    <cellStyle name="Normal 2 2 2 2 2 2 2 2 2 2 2 2 32 16" xfId="28837"/>
    <cellStyle name="Normal 2 2 2 2 2 2 2 2 2 2 2 2 32 17" xfId="28838"/>
    <cellStyle name="Normal 2 2 2 2 2 2 2 2 2 2 2 2 32 18" xfId="28839"/>
    <cellStyle name="Normal 2 2 2 2 2 2 2 2 2 2 2 2 32 19" xfId="28840"/>
    <cellStyle name="Normal 2 2 2 2 2 2 2 2 2 2 2 2 32 2" xfId="28841"/>
    <cellStyle name="Normal 2 2 2 2 2 2 2 2 2 2 2 2 32 20" xfId="28842"/>
    <cellStyle name="Normal 2 2 2 2 2 2 2 2 2 2 2 2 32 21" xfId="28843"/>
    <cellStyle name="Normal 2 2 2 2 2 2 2 2 2 2 2 2 32 22" xfId="28844"/>
    <cellStyle name="Normal 2 2 2 2 2 2 2 2 2 2 2 2 32 3" xfId="28845"/>
    <cellStyle name="Normal 2 2 2 2 2 2 2 2 2 2 2 2 32 4" xfId="28846"/>
    <cellStyle name="Normal 2 2 2 2 2 2 2 2 2 2 2 2 32 5" xfId="28847"/>
    <cellStyle name="Normal 2 2 2 2 2 2 2 2 2 2 2 2 32 6" xfId="28848"/>
    <cellStyle name="Normal 2 2 2 2 2 2 2 2 2 2 2 2 32 7" xfId="28849"/>
    <cellStyle name="Normal 2 2 2 2 2 2 2 2 2 2 2 2 32 8" xfId="28850"/>
    <cellStyle name="Normal 2 2 2 2 2 2 2 2 2 2 2 2 32 9" xfId="28851"/>
    <cellStyle name="Normal 2 2 2 2 2 2 2 2 2 2 2 2 33" xfId="28852"/>
    <cellStyle name="Normal 2 2 2 2 2 2 2 2 2 2 2 2 33 10" xfId="28853"/>
    <cellStyle name="Normal 2 2 2 2 2 2 2 2 2 2 2 2 33 11" xfId="28854"/>
    <cellStyle name="Normal 2 2 2 2 2 2 2 2 2 2 2 2 33 12" xfId="28855"/>
    <cellStyle name="Normal 2 2 2 2 2 2 2 2 2 2 2 2 33 13" xfId="28856"/>
    <cellStyle name="Normal 2 2 2 2 2 2 2 2 2 2 2 2 33 14" xfId="28857"/>
    <cellStyle name="Normal 2 2 2 2 2 2 2 2 2 2 2 2 33 15" xfId="28858"/>
    <cellStyle name="Normal 2 2 2 2 2 2 2 2 2 2 2 2 33 16" xfId="28859"/>
    <cellStyle name="Normal 2 2 2 2 2 2 2 2 2 2 2 2 33 17" xfId="28860"/>
    <cellStyle name="Normal 2 2 2 2 2 2 2 2 2 2 2 2 33 18" xfId="28861"/>
    <cellStyle name="Normal 2 2 2 2 2 2 2 2 2 2 2 2 33 19" xfId="28862"/>
    <cellStyle name="Normal 2 2 2 2 2 2 2 2 2 2 2 2 33 2" xfId="28863"/>
    <cellStyle name="Normal 2 2 2 2 2 2 2 2 2 2 2 2 33 20" xfId="28864"/>
    <cellStyle name="Normal 2 2 2 2 2 2 2 2 2 2 2 2 33 21" xfId="28865"/>
    <cellStyle name="Normal 2 2 2 2 2 2 2 2 2 2 2 2 33 22" xfId="28866"/>
    <cellStyle name="Normal 2 2 2 2 2 2 2 2 2 2 2 2 33 3" xfId="28867"/>
    <cellStyle name="Normal 2 2 2 2 2 2 2 2 2 2 2 2 33 4" xfId="28868"/>
    <cellStyle name="Normal 2 2 2 2 2 2 2 2 2 2 2 2 33 5" xfId="28869"/>
    <cellStyle name="Normal 2 2 2 2 2 2 2 2 2 2 2 2 33 6" xfId="28870"/>
    <cellStyle name="Normal 2 2 2 2 2 2 2 2 2 2 2 2 33 7" xfId="28871"/>
    <cellStyle name="Normal 2 2 2 2 2 2 2 2 2 2 2 2 33 8" xfId="28872"/>
    <cellStyle name="Normal 2 2 2 2 2 2 2 2 2 2 2 2 33 9" xfId="28873"/>
    <cellStyle name="Normal 2 2 2 2 2 2 2 2 2 2 2 2 34" xfId="28874"/>
    <cellStyle name="Normal 2 2 2 2 2 2 2 2 2 2 2 2 34 10" xfId="28875"/>
    <cellStyle name="Normal 2 2 2 2 2 2 2 2 2 2 2 2 34 11" xfId="28876"/>
    <cellStyle name="Normal 2 2 2 2 2 2 2 2 2 2 2 2 34 12" xfId="28877"/>
    <cellStyle name="Normal 2 2 2 2 2 2 2 2 2 2 2 2 34 13" xfId="28878"/>
    <cellStyle name="Normal 2 2 2 2 2 2 2 2 2 2 2 2 34 14" xfId="28879"/>
    <cellStyle name="Normal 2 2 2 2 2 2 2 2 2 2 2 2 34 15" xfId="28880"/>
    <cellStyle name="Normal 2 2 2 2 2 2 2 2 2 2 2 2 34 16" xfId="28881"/>
    <cellStyle name="Normal 2 2 2 2 2 2 2 2 2 2 2 2 34 17" xfId="28882"/>
    <cellStyle name="Normal 2 2 2 2 2 2 2 2 2 2 2 2 34 18" xfId="28883"/>
    <cellStyle name="Normal 2 2 2 2 2 2 2 2 2 2 2 2 34 19" xfId="28884"/>
    <cellStyle name="Normal 2 2 2 2 2 2 2 2 2 2 2 2 34 2" xfId="28885"/>
    <cellStyle name="Normal 2 2 2 2 2 2 2 2 2 2 2 2 34 20" xfId="28886"/>
    <cellStyle name="Normal 2 2 2 2 2 2 2 2 2 2 2 2 34 21" xfId="28887"/>
    <cellStyle name="Normal 2 2 2 2 2 2 2 2 2 2 2 2 34 22" xfId="28888"/>
    <cellStyle name="Normal 2 2 2 2 2 2 2 2 2 2 2 2 34 3" xfId="28889"/>
    <cellStyle name="Normal 2 2 2 2 2 2 2 2 2 2 2 2 34 4" xfId="28890"/>
    <cellStyle name="Normal 2 2 2 2 2 2 2 2 2 2 2 2 34 5" xfId="28891"/>
    <cellStyle name="Normal 2 2 2 2 2 2 2 2 2 2 2 2 34 6" xfId="28892"/>
    <cellStyle name="Normal 2 2 2 2 2 2 2 2 2 2 2 2 34 7" xfId="28893"/>
    <cellStyle name="Normal 2 2 2 2 2 2 2 2 2 2 2 2 34 8" xfId="28894"/>
    <cellStyle name="Normal 2 2 2 2 2 2 2 2 2 2 2 2 34 9" xfId="28895"/>
    <cellStyle name="Normal 2 2 2 2 2 2 2 2 2 2 2 2 35" xfId="28896"/>
    <cellStyle name="Normal 2 2 2 2 2 2 2 2 2 2 2 2 35 10" xfId="28897"/>
    <cellStyle name="Normal 2 2 2 2 2 2 2 2 2 2 2 2 35 11" xfId="28898"/>
    <cellStyle name="Normal 2 2 2 2 2 2 2 2 2 2 2 2 35 12" xfId="28899"/>
    <cellStyle name="Normal 2 2 2 2 2 2 2 2 2 2 2 2 35 13" xfId="28900"/>
    <cellStyle name="Normal 2 2 2 2 2 2 2 2 2 2 2 2 35 14" xfId="28901"/>
    <cellStyle name="Normal 2 2 2 2 2 2 2 2 2 2 2 2 35 15" xfId="28902"/>
    <cellStyle name="Normal 2 2 2 2 2 2 2 2 2 2 2 2 35 16" xfId="28903"/>
    <cellStyle name="Normal 2 2 2 2 2 2 2 2 2 2 2 2 35 17" xfId="28904"/>
    <cellStyle name="Normal 2 2 2 2 2 2 2 2 2 2 2 2 35 18" xfId="28905"/>
    <cellStyle name="Normal 2 2 2 2 2 2 2 2 2 2 2 2 35 19" xfId="28906"/>
    <cellStyle name="Normal 2 2 2 2 2 2 2 2 2 2 2 2 35 2" xfId="28907"/>
    <cellStyle name="Normal 2 2 2 2 2 2 2 2 2 2 2 2 35 20" xfId="28908"/>
    <cellStyle name="Normal 2 2 2 2 2 2 2 2 2 2 2 2 35 21" xfId="28909"/>
    <cellStyle name="Normal 2 2 2 2 2 2 2 2 2 2 2 2 35 22" xfId="28910"/>
    <cellStyle name="Normal 2 2 2 2 2 2 2 2 2 2 2 2 35 3" xfId="28911"/>
    <cellStyle name="Normal 2 2 2 2 2 2 2 2 2 2 2 2 35 4" xfId="28912"/>
    <cellStyle name="Normal 2 2 2 2 2 2 2 2 2 2 2 2 35 5" xfId="28913"/>
    <cellStyle name="Normal 2 2 2 2 2 2 2 2 2 2 2 2 35 6" xfId="28914"/>
    <cellStyle name="Normal 2 2 2 2 2 2 2 2 2 2 2 2 35 7" xfId="28915"/>
    <cellStyle name="Normal 2 2 2 2 2 2 2 2 2 2 2 2 35 8" xfId="28916"/>
    <cellStyle name="Normal 2 2 2 2 2 2 2 2 2 2 2 2 35 9" xfId="28917"/>
    <cellStyle name="Normal 2 2 2 2 2 2 2 2 2 2 2 2 36" xfId="28918"/>
    <cellStyle name="Normal 2 2 2 2 2 2 2 2 2 2 2 2 36 10" xfId="28919"/>
    <cellStyle name="Normal 2 2 2 2 2 2 2 2 2 2 2 2 36 11" xfId="28920"/>
    <cellStyle name="Normal 2 2 2 2 2 2 2 2 2 2 2 2 36 12" xfId="28921"/>
    <cellStyle name="Normal 2 2 2 2 2 2 2 2 2 2 2 2 36 13" xfId="28922"/>
    <cellStyle name="Normal 2 2 2 2 2 2 2 2 2 2 2 2 36 14" xfId="28923"/>
    <cellStyle name="Normal 2 2 2 2 2 2 2 2 2 2 2 2 36 15" xfId="28924"/>
    <cellStyle name="Normal 2 2 2 2 2 2 2 2 2 2 2 2 36 16" xfId="28925"/>
    <cellStyle name="Normal 2 2 2 2 2 2 2 2 2 2 2 2 36 17" xfId="28926"/>
    <cellStyle name="Normal 2 2 2 2 2 2 2 2 2 2 2 2 36 18" xfId="28927"/>
    <cellStyle name="Normal 2 2 2 2 2 2 2 2 2 2 2 2 36 19" xfId="28928"/>
    <cellStyle name="Normal 2 2 2 2 2 2 2 2 2 2 2 2 36 2" xfId="28929"/>
    <cellStyle name="Normal 2 2 2 2 2 2 2 2 2 2 2 2 36 20" xfId="28930"/>
    <cellStyle name="Normal 2 2 2 2 2 2 2 2 2 2 2 2 36 21" xfId="28931"/>
    <cellStyle name="Normal 2 2 2 2 2 2 2 2 2 2 2 2 36 22" xfId="28932"/>
    <cellStyle name="Normal 2 2 2 2 2 2 2 2 2 2 2 2 36 3" xfId="28933"/>
    <cellStyle name="Normal 2 2 2 2 2 2 2 2 2 2 2 2 36 4" xfId="28934"/>
    <cellStyle name="Normal 2 2 2 2 2 2 2 2 2 2 2 2 36 5" xfId="28935"/>
    <cellStyle name="Normal 2 2 2 2 2 2 2 2 2 2 2 2 36 6" xfId="28936"/>
    <cellStyle name="Normal 2 2 2 2 2 2 2 2 2 2 2 2 36 7" xfId="28937"/>
    <cellStyle name="Normal 2 2 2 2 2 2 2 2 2 2 2 2 36 8" xfId="28938"/>
    <cellStyle name="Normal 2 2 2 2 2 2 2 2 2 2 2 2 36 9" xfId="28939"/>
    <cellStyle name="Normal 2 2 2 2 2 2 2 2 2 2 2 2 37" xfId="28940"/>
    <cellStyle name="Normal 2 2 2 2 2 2 2 2 2 2 2 2 37 10" xfId="28941"/>
    <cellStyle name="Normal 2 2 2 2 2 2 2 2 2 2 2 2 37 11" xfId="28942"/>
    <cellStyle name="Normal 2 2 2 2 2 2 2 2 2 2 2 2 37 12" xfId="28943"/>
    <cellStyle name="Normal 2 2 2 2 2 2 2 2 2 2 2 2 37 13" xfId="28944"/>
    <cellStyle name="Normal 2 2 2 2 2 2 2 2 2 2 2 2 37 14" xfId="28945"/>
    <cellStyle name="Normal 2 2 2 2 2 2 2 2 2 2 2 2 37 15" xfId="28946"/>
    <cellStyle name="Normal 2 2 2 2 2 2 2 2 2 2 2 2 37 16" xfId="28947"/>
    <cellStyle name="Normal 2 2 2 2 2 2 2 2 2 2 2 2 37 17" xfId="28948"/>
    <cellStyle name="Normal 2 2 2 2 2 2 2 2 2 2 2 2 37 18" xfId="28949"/>
    <cellStyle name="Normal 2 2 2 2 2 2 2 2 2 2 2 2 37 19" xfId="28950"/>
    <cellStyle name="Normal 2 2 2 2 2 2 2 2 2 2 2 2 37 2" xfId="28951"/>
    <cellStyle name="Normal 2 2 2 2 2 2 2 2 2 2 2 2 37 20" xfId="28952"/>
    <cellStyle name="Normal 2 2 2 2 2 2 2 2 2 2 2 2 37 21" xfId="28953"/>
    <cellStyle name="Normal 2 2 2 2 2 2 2 2 2 2 2 2 37 22" xfId="28954"/>
    <cellStyle name="Normal 2 2 2 2 2 2 2 2 2 2 2 2 37 3" xfId="28955"/>
    <cellStyle name="Normal 2 2 2 2 2 2 2 2 2 2 2 2 37 4" xfId="28956"/>
    <cellStyle name="Normal 2 2 2 2 2 2 2 2 2 2 2 2 37 5" xfId="28957"/>
    <cellStyle name="Normal 2 2 2 2 2 2 2 2 2 2 2 2 37 6" xfId="28958"/>
    <cellStyle name="Normal 2 2 2 2 2 2 2 2 2 2 2 2 37 7" xfId="28959"/>
    <cellStyle name="Normal 2 2 2 2 2 2 2 2 2 2 2 2 37 8" xfId="28960"/>
    <cellStyle name="Normal 2 2 2 2 2 2 2 2 2 2 2 2 37 9" xfId="28961"/>
    <cellStyle name="Normal 2 2 2 2 2 2 2 2 2 2 2 2 38" xfId="28962"/>
    <cellStyle name="Normal 2 2 2 2 2 2 2 2 2 2 2 2 38 10" xfId="28963"/>
    <cellStyle name="Normal 2 2 2 2 2 2 2 2 2 2 2 2 38 11" xfId="28964"/>
    <cellStyle name="Normal 2 2 2 2 2 2 2 2 2 2 2 2 38 12" xfId="28965"/>
    <cellStyle name="Normal 2 2 2 2 2 2 2 2 2 2 2 2 38 13" xfId="28966"/>
    <cellStyle name="Normal 2 2 2 2 2 2 2 2 2 2 2 2 38 14" xfId="28967"/>
    <cellStyle name="Normal 2 2 2 2 2 2 2 2 2 2 2 2 38 15" xfId="28968"/>
    <cellStyle name="Normal 2 2 2 2 2 2 2 2 2 2 2 2 38 16" xfId="28969"/>
    <cellStyle name="Normal 2 2 2 2 2 2 2 2 2 2 2 2 38 17" xfId="28970"/>
    <cellStyle name="Normal 2 2 2 2 2 2 2 2 2 2 2 2 38 18" xfId="28971"/>
    <cellStyle name="Normal 2 2 2 2 2 2 2 2 2 2 2 2 38 19" xfId="28972"/>
    <cellStyle name="Normal 2 2 2 2 2 2 2 2 2 2 2 2 38 2" xfId="28973"/>
    <cellStyle name="Normal 2 2 2 2 2 2 2 2 2 2 2 2 38 20" xfId="28974"/>
    <cellStyle name="Normal 2 2 2 2 2 2 2 2 2 2 2 2 38 21" xfId="28975"/>
    <cellStyle name="Normal 2 2 2 2 2 2 2 2 2 2 2 2 38 22" xfId="28976"/>
    <cellStyle name="Normal 2 2 2 2 2 2 2 2 2 2 2 2 38 3" xfId="28977"/>
    <cellStyle name="Normal 2 2 2 2 2 2 2 2 2 2 2 2 38 4" xfId="28978"/>
    <cellStyle name="Normal 2 2 2 2 2 2 2 2 2 2 2 2 38 5" xfId="28979"/>
    <cellStyle name="Normal 2 2 2 2 2 2 2 2 2 2 2 2 38 6" xfId="28980"/>
    <cellStyle name="Normal 2 2 2 2 2 2 2 2 2 2 2 2 38 7" xfId="28981"/>
    <cellStyle name="Normal 2 2 2 2 2 2 2 2 2 2 2 2 38 8" xfId="28982"/>
    <cellStyle name="Normal 2 2 2 2 2 2 2 2 2 2 2 2 38 9" xfId="28983"/>
    <cellStyle name="Normal 2 2 2 2 2 2 2 2 2 2 2 2 39" xfId="28984"/>
    <cellStyle name="Normal 2 2 2 2 2 2 2 2 2 2 2 2 39 10" xfId="28985"/>
    <cellStyle name="Normal 2 2 2 2 2 2 2 2 2 2 2 2 39 11" xfId="28986"/>
    <cellStyle name="Normal 2 2 2 2 2 2 2 2 2 2 2 2 39 12" xfId="28987"/>
    <cellStyle name="Normal 2 2 2 2 2 2 2 2 2 2 2 2 39 13" xfId="28988"/>
    <cellStyle name="Normal 2 2 2 2 2 2 2 2 2 2 2 2 39 14" xfId="28989"/>
    <cellStyle name="Normal 2 2 2 2 2 2 2 2 2 2 2 2 39 15" xfId="28990"/>
    <cellStyle name="Normal 2 2 2 2 2 2 2 2 2 2 2 2 39 16" xfId="28991"/>
    <cellStyle name="Normal 2 2 2 2 2 2 2 2 2 2 2 2 39 17" xfId="28992"/>
    <cellStyle name="Normal 2 2 2 2 2 2 2 2 2 2 2 2 39 18" xfId="28993"/>
    <cellStyle name="Normal 2 2 2 2 2 2 2 2 2 2 2 2 39 19" xfId="28994"/>
    <cellStyle name="Normal 2 2 2 2 2 2 2 2 2 2 2 2 39 2" xfId="28995"/>
    <cellStyle name="Normal 2 2 2 2 2 2 2 2 2 2 2 2 39 20" xfId="28996"/>
    <cellStyle name="Normal 2 2 2 2 2 2 2 2 2 2 2 2 39 21" xfId="28997"/>
    <cellStyle name="Normal 2 2 2 2 2 2 2 2 2 2 2 2 39 22" xfId="28998"/>
    <cellStyle name="Normal 2 2 2 2 2 2 2 2 2 2 2 2 39 3" xfId="28999"/>
    <cellStyle name="Normal 2 2 2 2 2 2 2 2 2 2 2 2 39 4" xfId="29000"/>
    <cellStyle name="Normal 2 2 2 2 2 2 2 2 2 2 2 2 39 5" xfId="29001"/>
    <cellStyle name="Normal 2 2 2 2 2 2 2 2 2 2 2 2 39 6" xfId="29002"/>
    <cellStyle name="Normal 2 2 2 2 2 2 2 2 2 2 2 2 39 7" xfId="29003"/>
    <cellStyle name="Normal 2 2 2 2 2 2 2 2 2 2 2 2 39 8" xfId="29004"/>
    <cellStyle name="Normal 2 2 2 2 2 2 2 2 2 2 2 2 39 9" xfId="29005"/>
    <cellStyle name="Normal 2 2 2 2 2 2 2 2 2 2 2 2 4" xfId="29006"/>
    <cellStyle name="Normal 2 2 2 2 2 2 2 2 2 2 2 2 4 10" xfId="29007"/>
    <cellStyle name="Normal 2 2 2 2 2 2 2 2 2 2 2 2 4 11" xfId="29008"/>
    <cellStyle name="Normal 2 2 2 2 2 2 2 2 2 2 2 2 4 12" xfId="29009"/>
    <cellStyle name="Normal 2 2 2 2 2 2 2 2 2 2 2 2 4 13" xfId="29010"/>
    <cellStyle name="Normal 2 2 2 2 2 2 2 2 2 2 2 2 4 14" xfId="29011"/>
    <cellStyle name="Normal 2 2 2 2 2 2 2 2 2 2 2 2 4 15" xfId="29012"/>
    <cellStyle name="Normal 2 2 2 2 2 2 2 2 2 2 2 2 4 16" xfId="29013"/>
    <cellStyle name="Normal 2 2 2 2 2 2 2 2 2 2 2 2 4 17" xfId="29014"/>
    <cellStyle name="Normal 2 2 2 2 2 2 2 2 2 2 2 2 4 18" xfId="29015"/>
    <cellStyle name="Normal 2 2 2 2 2 2 2 2 2 2 2 2 4 19" xfId="29016"/>
    <cellStyle name="Normal 2 2 2 2 2 2 2 2 2 2 2 2 4 2" xfId="29017"/>
    <cellStyle name="Normal 2 2 2 2 2 2 2 2 2 2 2 2 4 20" xfId="29018"/>
    <cellStyle name="Normal 2 2 2 2 2 2 2 2 2 2 2 2 4 21" xfId="29019"/>
    <cellStyle name="Normal 2 2 2 2 2 2 2 2 2 2 2 2 4 22" xfId="29020"/>
    <cellStyle name="Normal 2 2 2 2 2 2 2 2 2 2 2 2 4 3" xfId="29021"/>
    <cellStyle name="Normal 2 2 2 2 2 2 2 2 2 2 2 2 4 4" xfId="29022"/>
    <cellStyle name="Normal 2 2 2 2 2 2 2 2 2 2 2 2 4 5" xfId="29023"/>
    <cellStyle name="Normal 2 2 2 2 2 2 2 2 2 2 2 2 4 6" xfId="29024"/>
    <cellStyle name="Normal 2 2 2 2 2 2 2 2 2 2 2 2 4 7" xfId="29025"/>
    <cellStyle name="Normal 2 2 2 2 2 2 2 2 2 2 2 2 4 8" xfId="29026"/>
    <cellStyle name="Normal 2 2 2 2 2 2 2 2 2 2 2 2 4 9" xfId="29027"/>
    <cellStyle name="Normal 2 2 2 2 2 2 2 2 2 2 2 2 40" xfId="29028"/>
    <cellStyle name="Normal 2 2 2 2 2 2 2 2 2 2 2 2 40 10" xfId="29029"/>
    <cellStyle name="Normal 2 2 2 2 2 2 2 2 2 2 2 2 40 11" xfId="29030"/>
    <cellStyle name="Normal 2 2 2 2 2 2 2 2 2 2 2 2 40 12" xfId="29031"/>
    <cellStyle name="Normal 2 2 2 2 2 2 2 2 2 2 2 2 40 13" xfId="29032"/>
    <cellStyle name="Normal 2 2 2 2 2 2 2 2 2 2 2 2 40 14" xfId="29033"/>
    <cellStyle name="Normal 2 2 2 2 2 2 2 2 2 2 2 2 40 15" xfId="29034"/>
    <cellStyle name="Normal 2 2 2 2 2 2 2 2 2 2 2 2 40 16" xfId="29035"/>
    <cellStyle name="Normal 2 2 2 2 2 2 2 2 2 2 2 2 40 17" xfId="29036"/>
    <cellStyle name="Normal 2 2 2 2 2 2 2 2 2 2 2 2 40 18" xfId="29037"/>
    <cellStyle name="Normal 2 2 2 2 2 2 2 2 2 2 2 2 40 19" xfId="29038"/>
    <cellStyle name="Normal 2 2 2 2 2 2 2 2 2 2 2 2 40 2" xfId="29039"/>
    <cellStyle name="Normal 2 2 2 2 2 2 2 2 2 2 2 2 40 20" xfId="29040"/>
    <cellStyle name="Normal 2 2 2 2 2 2 2 2 2 2 2 2 40 21" xfId="29041"/>
    <cellStyle name="Normal 2 2 2 2 2 2 2 2 2 2 2 2 40 22" xfId="29042"/>
    <cellStyle name="Normal 2 2 2 2 2 2 2 2 2 2 2 2 40 3" xfId="29043"/>
    <cellStyle name="Normal 2 2 2 2 2 2 2 2 2 2 2 2 40 4" xfId="29044"/>
    <cellStyle name="Normal 2 2 2 2 2 2 2 2 2 2 2 2 40 5" xfId="29045"/>
    <cellStyle name="Normal 2 2 2 2 2 2 2 2 2 2 2 2 40 6" xfId="29046"/>
    <cellStyle name="Normal 2 2 2 2 2 2 2 2 2 2 2 2 40 7" xfId="29047"/>
    <cellStyle name="Normal 2 2 2 2 2 2 2 2 2 2 2 2 40 8" xfId="29048"/>
    <cellStyle name="Normal 2 2 2 2 2 2 2 2 2 2 2 2 40 9" xfId="29049"/>
    <cellStyle name="Normal 2 2 2 2 2 2 2 2 2 2 2 2 41" xfId="29050"/>
    <cellStyle name="Normal 2 2 2 2 2 2 2 2 2 2 2 2 41 10" xfId="29051"/>
    <cellStyle name="Normal 2 2 2 2 2 2 2 2 2 2 2 2 41 11" xfId="29052"/>
    <cellStyle name="Normal 2 2 2 2 2 2 2 2 2 2 2 2 41 12" xfId="29053"/>
    <cellStyle name="Normal 2 2 2 2 2 2 2 2 2 2 2 2 41 13" xfId="29054"/>
    <cellStyle name="Normal 2 2 2 2 2 2 2 2 2 2 2 2 41 14" xfId="29055"/>
    <cellStyle name="Normal 2 2 2 2 2 2 2 2 2 2 2 2 41 15" xfId="29056"/>
    <cellStyle name="Normal 2 2 2 2 2 2 2 2 2 2 2 2 41 16" xfId="29057"/>
    <cellStyle name="Normal 2 2 2 2 2 2 2 2 2 2 2 2 41 17" xfId="29058"/>
    <cellStyle name="Normal 2 2 2 2 2 2 2 2 2 2 2 2 41 18" xfId="29059"/>
    <cellStyle name="Normal 2 2 2 2 2 2 2 2 2 2 2 2 41 19" xfId="29060"/>
    <cellStyle name="Normal 2 2 2 2 2 2 2 2 2 2 2 2 41 2" xfId="29061"/>
    <cellStyle name="Normal 2 2 2 2 2 2 2 2 2 2 2 2 41 20" xfId="29062"/>
    <cellStyle name="Normal 2 2 2 2 2 2 2 2 2 2 2 2 41 21" xfId="29063"/>
    <cellStyle name="Normal 2 2 2 2 2 2 2 2 2 2 2 2 41 22" xfId="29064"/>
    <cellStyle name="Normal 2 2 2 2 2 2 2 2 2 2 2 2 41 3" xfId="29065"/>
    <cellStyle name="Normal 2 2 2 2 2 2 2 2 2 2 2 2 41 4" xfId="29066"/>
    <cellStyle name="Normal 2 2 2 2 2 2 2 2 2 2 2 2 41 5" xfId="29067"/>
    <cellStyle name="Normal 2 2 2 2 2 2 2 2 2 2 2 2 41 6" xfId="29068"/>
    <cellStyle name="Normal 2 2 2 2 2 2 2 2 2 2 2 2 41 7" xfId="29069"/>
    <cellStyle name="Normal 2 2 2 2 2 2 2 2 2 2 2 2 41 8" xfId="29070"/>
    <cellStyle name="Normal 2 2 2 2 2 2 2 2 2 2 2 2 41 9" xfId="29071"/>
    <cellStyle name="Normal 2 2 2 2 2 2 2 2 2 2 2 2 42" xfId="29072"/>
    <cellStyle name="Normal 2 2 2 2 2 2 2 2 2 2 2 2 42 2" xfId="29073"/>
    <cellStyle name="Normal 2 2 2 2 2 2 2 2 2 2 2 2 42 2 10" xfId="29074"/>
    <cellStyle name="Normal 2 2 2 2 2 2 2 2 2 2 2 2 42 2 11" xfId="29075"/>
    <cellStyle name="Normal 2 2 2 2 2 2 2 2 2 2 2 2 42 2 12" xfId="29076"/>
    <cellStyle name="Normal 2 2 2 2 2 2 2 2 2 2 2 2 42 2 13" xfId="29077"/>
    <cellStyle name="Normal 2 2 2 2 2 2 2 2 2 2 2 2 42 2 14" xfId="29078"/>
    <cellStyle name="Normal 2 2 2 2 2 2 2 2 2 2 2 2 42 2 15" xfId="29079"/>
    <cellStyle name="Normal 2 2 2 2 2 2 2 2 2 2 2 2 42 2 16" xfId="29080"/>
    <cellStyle name="Normal 2 2 2 2 2 2 2 2 2 2 2 2 42 2 17" xfId="29081"/>
    <cellStyle name="Normal 2 2 2 2 2 2 2 2 2 2 2 2 42 2 18" xfId="29082"/>
    <cellStyle name="Normal 2 2 2 2 2 2 2 2 2 2 2 2 42 2 19" xfId="29083"/>
    <cellStyle name="Normal 2 2 2 2 2 2 2 2 2 2 2 2 42 2 2" xfId="29084"/>
    <cellStyle name="Normal 2 2 2 2 2 2 2 2 2 2 2 2 42 2 20" xfId="29085"/>
    <cellStyle name="Normal 2 2 2 2 2 2 2 2 2 2 2 2 42 2 21" xfId="29086"/>
    <cellStyle name="Normal 2 2 2 2 2 2 2 2 2 2 2 2 42 2 22" xfId="29087"/>
    <cellStyle name="Normal 2 2 2 2 2 2 2 2 2 2 2 2 42 2 3" xfId="29088"/>
    <cellStyle name="Normal 2 2 2 2 2 2 2 2 2 2 2 2 42 2 4" xfId="29089"/>
    <cellStyle name="Normal 2 2 2 2 2 2 2 2 2 2 2 2 42 2 5" xfId="29090"/>
    <cellStyle name="Normal 2 2 2 2 2 2 2 2 2 2 2 2 42 2 6" xfId="29091"/>
    <cellStyle name="Normal 2 2 2 2 2 2 2 2 2 2 2 2 42 2 7" xfId="29092"/>
    <cellStyle name="Normal 2 2 2 2 2 2 2 2 2 2 2 2 42 2 8" xfId="29093"/>
    <cellStyle name="Normal 2 2 2 2 2 2 2 2 2 2 2 2 42 2 9" xfId="29094"/>
    <cellStyle name="Normal 2 2 2 2 2 2 2 2 2 2 2 2 42 3" xfId="29095"/>
    <cellStyle name="Normal 2 2 2 2 2 2 2 2 2 2 2 2 42 3 10" xfId="29096"/>
    <cellStyle name="Normal 2 2 2 2 2 2 2 2 2 2 2 2 42 3 11" xfId="29097"/>
    <cellStyle name="Normal 2 2 2 2 2 2 2 2 2 2 2 2 42 3 12" xfId="29098"/>
    <cellStyle name="Normal 2 2 2 2 2 2 2 2 2 2 2 2 42 3 13" xfId="29099"/>
    <cellStyle name="Normal 2 2 2 2 2 2 2 2 2 2 2 2 42 3 14" xfId="29100"/>
    <cellStyle name="Normal 2 2 2 2 2 2 2 2 2 2 2 2 42 3 15" xfId="29101"/>
    <cellStyle name="Normal 2 2 2 2 2 2 2 2 2 2 2 2 42 3 16" xfId="29102"/>
    <cellStyle name="Normal 2 2 2 2 2 2 2 2 2 2 2 2 42 3 17" xfId="29103"/>
    <cellStyle name="Normal 2 2 2 2 2 2 2 2 2 2 2 2 42 3 18" xfId="29104"/>
    <cellStyle name="Normal 2 2 2 2 2 2 2 2 2 2 2 2 42 3 19" xfId="29105"/>
    <cellStyle name="Normal 2 2 2 2 2 2 2 2 2 2 2 2 42 3 2" xfId="29106"/>
    <cellStyle name="Normal 2 2 2 2 2 2 2 2 2 2 2 2 42 3 20" xfId="29107"/>
    <cellStyle name="Normal 2 2 2 2 2 2 2 2 2 2 2 2 42 3 21" xfId="29108"/>
    <cellStyle name="Normal 2 2 2 2 2 2 2 2 2 2 2 2 42 3 22" xfId="29109"/>
    <cellStyle name="Normal 2 2 2 2 2 2 2 2 2 2 2 2 42 3 3" xfId="29110"/>
    <cellStyle name="Normal 2 2 2 2 2 2 2 2 2 2 2 2 42 3 4" xfId="29111"/>
    <cellStyle name="Normal 2 2 2 2 2 2 2 2 2 2 2 2 42 3 5" xfId="29112"/>
    <cellStyle name="Normal 2 2 2 2 2 2 2 2 2 2 2 2 42 3 6" xfId="29113"/>
    <cellStyle name="Normal 2 2 2 2 2 2 2 2 2 2 2 2 42 3 7" xfId="29114"/>
    <cellStyle name="Normal 2 2 2 2 2 2 2 2 2 2 2 2 42 3 8" xfId="29115"/>
    <cellStyle name="Normal 2 2 2 2 2 2 2 2 2 2 2 2 42 3 9" xfId="29116"/>
    <cellStyle name="Normal 2 2 2 2 2 2 2 2 2 2 2 2 43" xfId="29117"/>
    <cellStyle name="Normal 2 2 2 2 2 2 2 2 2 2 2 2 43 2" xfId="29118"/>
    <cellStyle name="Normal 2 2 2 2 2 2 2 2 2 2 2 2 44" xfId="29119"/>
    <cellStyle name="Normal 2 2 2 2 2 2 2 2 2 2 2 2 45" xfId="29120"/>
    <cellStyle name="Normal 2 2 2 2 2 2 2 2 2 2 2 2 46" xfId="29121"/>
    <cellStyle name="Normal 2 2 2 2 2 2 2 2 2 2 2 2 47" xfId="29122"/>
    <cellStyle name="Normal 2 2 2 2 2 2 2 2 2 2 2 2 48" xfId="29123"/>
    <cellStyle name="Normal 2 2 2 2 2 2 2 2 2 2 2 2 49" xfId="29124"/>
    <cellStyle name="Normal 2 2 2 2 2 2 2 2 2 2 2 2 5" xfId="29125"/>
    <cellStyle name="Normal 2 2 2 2 2 2 2 2 2 2 2 2 5 10" xfId="29126"/>
    <cellStyle name="Normal 2 2 2 2 2 2 2 2 2 2 2 2 5 11" xfId="29127"/>
    <cellStyle name="Normal 2 2 2 2 2 2 2 2 2 2 2 2 5 12" xfId="29128"/>
    <cellStyle name="Normal 2 2 2 2 2 2 2 2 2 2 2 2 5 13" xfId="29129"/>
    <cellStyle name="Normal 2 2 2 2 2 2 2 2 2 2 2 2 5 14" xfId="29130"/>
    <cellStyle name="Normal 2 2 2 2 2 2 2 2 2 2 2 2 5 15" xfId="29131"/>
    <cellStyle name="Normal 2 2 2 2 2 2 2 2 2 2 2 2 5 16" xfId="29132"/>
    <cellStyle name="Normal 2 2 2 2 2 2 2 2 2 2 2 2 5 17" xfId="29133"/>
    <cellStyle name="Normal 2 2 2 2 2 2 2 2 2 2 2 2 5 18" xfId="29134"/>
    <cellStyle name="Normal 2 2 2 2 2 2 2 2 2 2 2 2 5 19" xfId="29135"/>
    <cellStyle name="Normal 2 2 2 2 2 2 2 2 2 2 2 2 5 2" xfId="29136"/>
    <cellStyle name="Normal 2 2 2 2 2 2 2 2 2 2 2 2 5 20" xfId="29137"/>
    <cellStyle name="Normal 2 2 2 2 2 2 2 2 2 2 2 2 5 21" xfId="29138"/>
    <cellStyle name="Normal 2 2 2 2 2 2 2 2 2 2 2 2 5 22" xfId="29139"/>
    <cellStyle name="Normal 2 2 2 2 2 2 2 2 2 2 2 2 5 3" xfId="29140"/>
    <cellStyle name="Normal 2 2 2 2 2 2 2 2 2 2 2 2 5 4" xfId="29141"/>
    <cellStyle name="Normal 2 2 2 2 2 2 2 2 2 2 2 2 5 5" xfId="29142"/>
    <cellStyle name="Normal 2 2 2 2 2 2 2 2 2 2 2 2 5 6" xfId="29143"/>
    <cellStyle name="Normal 2 2 2 2 2 2 2 2 2 2 2 2 5 7" xfId="29144"/>
    <cellStyle name="Normal 2 2 2 2 2 2 2 2 2 2 2 2 5 8" xfId="29145"/>
    <cellStyle name="Normal 2 2 2 2 2 2 2 2 2 2 2 2 5 9" xfId="29146"/>
    <cellStyle name="Normal 2 2 2 2 2 2 2 2 2 2 2 2 50" xfId="29147"/>
    <cellStyle name="Normal 2 2 2 2 2 2 2 2 2 2 2 2 51" xfId="29148"/>
    <cellStyle name="Normal 2 2 2 2 2 2 2 2 2 2 2 2 52" xfId="29149"/>
    <cellStyle name="Normal 2 2 2 2 2 2 2 2 2 2 2 2 53" xfId="29150"/>
    <cellStyle name="Normal 2 2 2 2 2 2 2 2 2 2 2 2 54" xfId="29151"/>
    <cellStyle name="Normal 2 2 2 2 2 2 2 2 2 2 2 2 55" xfId="29152"/>
    <cellStyle name="Normal 2 2 2 2 2 2 2 2 2 2 2 2 56" xfId="29153"/>
    <cellStyle name="Normal 2 2 2 2 2 2 2 2 2 2 2 2 57" xfId="29154"/>
    <cellStyle name="Normal 2 2 2 2 2 2 2 2 2 2 2 2 58" xfId="29155"/>
    <cellStyle name="Normal 2 2 2 2 2 2 2 2 2 2 2 2 59" xfId="29156"/>
    <cellStyle name="Normal 2 2 2 2 2 2 2 2 2 2 2 2 6" xfId="29157"/>
    <cellStyle name="Normal 2 2 2 2 2 2 2 2 2 2 2 2 6 10" xfId="29158"/>
    <cellStyle name="Normal 2 2 2 2 2 2 2 2 2 2 2 2 6 11" xfId="29159"/>
    <cellStyle name="Normal 2 2 2 2 2 2 2 2 2 2 2 2 6 12" xfId="29160"/>
    <cellStyle name="Normal 2 2 2 2 2 2 2 2 2 2 2 2 6 13" xfId="29161"/>
    <cellStyle name="Normal 2 2 2 2 2 2 2 2 2 2 2 2 6 14" xfId="29162"/>
    <cellStyle name="Normal 2 2 2 2 2 2 2 2 2 2 2 2 6 15" xfId="29163"/>
    <cellStyle name="Normal 2 2 2 2 2 2 2 2 2 2 2 2 6 16" xfId="29164"/>
    <cellStyle name="Normal 2 2 2 2 2 2 2 2 2 2 2 2 6 17" xfId="29165"/>
    <cellStyle name="Normal 2 2 2 2 2 2 2 2 2 2 2 2 6 18" xfId="29166"/>
    <cellStyle name="Normal 2 2 2 2 2 2 2 2 2 2 2 2 6 19" xfId="29167"/>
    <cellStyle name="Normal 2 2 2 2 2 2 2 2 2 2 2 2 6 2" xfId="29168"/>
    <cellStyle name="Normal 2 2 2 2 2 2 2 2 2 2 2 2 6 20" xfId="29169"/>
    <cellStyle name="Normal 2 2 2 2 2 2 2 2 2 2 2 2 6 21" xfId="29170"/>
    <cellStyle name="Normal 2 2 2 2 2 2 2 2 2 2 2 2 6 22" xfId="29171"/>
    <cellStyle name="Normal 2 2 2 2 2 2 2 2 2 2 2 2 6 3" xfId="29172"/>
    <cellStyle name="Normal 2 2 2 2 2 2 2 2 2 2 2 2 6 4" xfId="29173"/>
    <cellStyle name="Normal 2 2 2 2 2 2 2 2 2 2 2 2 6 5" xfId="29174"/>
    <cellStyle name="Normal 2 2 2 2 2 2 2 2 2 2 2 2 6 6" xfId="29175"/>
    <cellStyle name="Normal 2 2 2 2 2 2 2 2 2 2 2 2 6 7" xfId="29176"/>
    <cellStyle name="Normal 2 2 2 2 2 2 2 2 2 2 2 2 6 8" xfId="29177"/>
    <cellStyle name="Normal 2 2 2 2 2 2 2 2 2 2 2 2 6 9" xfId="29178"/>
    <cellStyle name="Normal 2 2 2 2 2 2 2 2 2 2 2 2 60" xfId="29179"/>
    <cellStyle name="Normal 2 2 2 2 2 2 2 2 2 2 2 2 61" xfId="29180"/>
    <cellStyle name="Normal 2 2 2 2 2 2 2 2 2 2 2 2 62" xfId="29181"/>
    <cellStyle name="Normal 2 2 2 2 2 2 2 2 2 2 2 2 63" xfId="29182"/>
    <cellStyle name="Normal 2 2 2 2 2 2 2 2 2 2 2 2 64" xfId="29183"/>
    <cellStyle name="Normal 2 2 2 2 2 2 2 2 2 2 2 2 7" xfId="29184"/>
    <cellStyle name="Normal 2 2 2 2 2 2 2 2 2 2 2 2 7 10" xfId="29185"/>
    <cellStyle name="Normal 2 2 2 2 2 2 2 2 2 2 2 2 7 11" xfId="29186"/>
    <cellStyle name="Normal 2 2 2 2 2 2 2 2 2 2 2 2 7 12" xfId="29187"/>
    <cellStyle name="Normal 2 2 2 2 2 2 2 2 2 2 2 2 7 13" xfId="29188"/>
    <cellStyle name="Normal 2 2 2 2 2 2 2 2 2 2 2 2 7 14" xfId="29189"/>
    <cellStyle name="Normal 2 2 2 2 2 2 2 2 2 2 2 2 7 15" xfId="29190"/>
    <cellStyle name="Normal 2 2 2 2 2 2 2 2 2 2 2 2 7 16" xfId="29191"/>
    <cellStyle name="Normal 2 2 2 2 2 2 2 2 2 2 2 2 7 17" xfId="29192"/>
    <cellStyle name="Normal 2 2 2 2 2 2 2 2 2 2 2 2 7 18" xfId="29193"/>
    <cellStyle name="Normal 2 2 2 2 2 2 2 2 2 2 2 2 7 19" xfId="29194"/>
    <cellStyle name="Normal 2 2 2 2 2 2 2 2 2 2 2 2 7 2" xfId="29195"/>
    <cellStyle name="Normal 2 2 2 2 2 2 2 2 2 2 2 2 7 20" xfId="29196"/>
    <cellStyle name="Normal 2 2 2 2 2 2 2 2 2 2 2 2 7 21" xfId="29197"/>
    <cellStyle name="Normal 2 2 2 2 2 2 2 2 2 2 2 2 7 22" xfId="29198"/>
    <cellStyle name="Normal 2 2 2 2 2 2 2 2 2 2 2 2 7 3" xfId="29199"/>
    <cellStyle name="Normal 2 2 2 2 2 2 2 2 2 2 2 2 7 4" xfId="29200"/>
    <cellStyle name="Normal 2 2 2 2 2 2 2 2 2 2 2 2 7 5" xfId="29201"/>
    <cellStyle name="Normal 2 2 2 2 2 2 2 2 2 2 2 2 7 6" xfId="29202"/>
    <cellStyle name="Normal 2 2 2 2 2 2 2 2 2 2 2 2 7 7" xfId="29203"/>
    <cellStyle name="Normal 2 2 2 2 2 2 2 2 2 2 2 2 7 8" xfId="29204"/>
    <cellStyle name="Normal 2 2 2 2 2 2 2 2 2 2 2 2 7 9" xfId="29205"/>
    <cellStyle name="Normal 2 2 2 2 2 2 2 2 2 2 2 2 8" xfId="29206"/>
    <cellStyle name="Normal 2 2 2 2 2 2 2 2 2 2 2 2 8 10" xfId="29207"/>
    <cellStyle name="Normal 2 2 2 2 2 2 2 2 2 2 2 2 8 11" xfId="29208"/>
    <cellStyle name="Normal 2 2 2 2 2 2 2 2 2 2 2 2 8 12" xfId="29209"/>
    <cellStyle name="Normal 2 2 2 2 2 2 2 2 2 2 2 2 8 13" xfId="29210"/>
    <cellStyle name="Normal 2 2 2 2 2 2 2 2 2 2 2 2 8 14" xfId="29211"/>
    <cellStyle name="Normal 2 2 2 2 2 2 2 2 2 2 2 2 8 15" xfId="29212"/>
    <cellStyle name="Normal 2 2 2 2 2 2 2 2 2 2 2 2 8 16" xfId="29213"/>
    <cellStyle name="Normal 2 2 2 2 2 2 2 2 2 2 2 2 8 17" xfId="29214"/>
    <cellStyle name="Normal 2 2 2 2 2 2 2 2 2 2 2 2 8 18" xfId="29215"/>
    <cellStyle name="Normal 2 2 2 2 2 2 2 2 2 2 2 2 8 19" xfId="29216"/>
    <cellStyle name="Normal 2 2 2 2 2 2 2 2 2 2 2 2 8 2" xfId="29217"/>
    <cellStyle name="Normal 2 2 2 2 2 2 2 2 2 2 2 2 8 20" xfId="29218"/>
    <cellStyle name="Normal 2 2 2 2 2 2 2 2 2 2 2 2 8 21" xfId="29219"/>
    <cellStyle name="Normal 2 2 2 2 2 2 2 2 2 2 2 2 8 22" xfId="29220"/>
    <cellStyle name="Normal 2 2 2 2 2 2 2 2 2 2 2 2 8 3" xfId="29221"/>
    <cellStyle name="Normal 2 2 2 2 2 2 2 2 2 2 2 2 8 4" xfId="29222"/>
    <cellStyle name="Normal 2 2 2 2 2 2 2 2 2 2 2 2 8 5" xfId="29223"/>
    <cellStyle name="Normal 2 2 2 2 2 2 2 2 2 2 2 2 8 6" xfId="29224"/>
    <cellStyle name="Normal 2 2 2 2 2 2 2 2 2 2 2 2 8 7" xfId="29225"/>
    <cellStyle name="Normal 2 2 2 2 2 2 2 2 2 2 2 2 8 8" xfId="29226"/>
    <cellStyle name="Normal 2 2 2 2 2 2 2 2 2 2 2 2 8 9" xfId="29227"/>
    <cellStyle name="Normal 2 2 2 2 2 2 2 2 2 2 2 2 9" xfId="29228"/>
    <cellStyle name="Normal 2 2 2 2 2 2 2 2 2 2 2 2 9 10" xfId="29229"/>
    <cellStyle name="Normal 2 2 2 2 2 2 2 2 2 2 2 2 9 11" xfId="29230"/>
    <cellStyle name="Normal 2 2 2 2 2 2 2 2 2 2 2 2 9 12" xfId="29231"/>
    <cellStyle name="Normal 2 2 2 2 2 2 2 2 2 2 2 2 9 13" xfId="29232"/>
    <cellStyle name="Normal 2 2 2 2 2 2 2 2 2 2 2 2 9 14" xfId="29233"/>
    <cellStyle name="Normal 2 2 2 2 2 2 2 2 2 2 2 2 9 15" xfId="29234"/>
    <cellStyle name="Normal 2 2 2 2 2 2 2 2 2 2 2 2 9 16" xfId="29235"/>
    <cellStyle name="Normal 2 2 2 2 2 2 2 2 2 2 2 2 9 17" xfId="29236"/>
    <cellStyle name="Normal 2 2 2 2 2 2 2 2 2 2 2 2 9 18" xfId="29237"/>
    <cellStyle name="Normal 2 2 2 2 2 2 2 2 2 2 2 2 9 19" xfId="29238"/>
    <cellStyle name="Normal 2 2 2 2 2 2 2 2 2 2 2 2 9 2" xfId="29239"/>
    <cellStyle name="Normal 2 2 2 2 2 2 2 2 2 2 2 2 9 20" xfId="29240"/>
    <cellStyle name="Normal 2 2 2 2 2 2 2 2 2 2 2 2 9 21" xfId="29241"/>
    <cellStyle name="Normal 2 2 2 2 2 2 2 2 2 2 2 2 9 22" xfId="29242"/>
    <cellStyle name="Normal 2 2 2 2 2 2 2 2 2 2 2 2 9 3" xfId="29243"/>
    <cellStyle name="Normal 2 2 2 2 2 2 2 2 2 2 2 2 9 4" xfId="29244"/>
    <cellStyle name="Normal 2 2 2 2 2 2 2 2 2 2 2 2 9 5" xfId="29245"/>
    <cellStyle name="Normal 2 2 2 2 2 2 2 2 2 2 2 2 9 6" xfId="29246"/>
    <cellStyle name="Normal 2 2 2 2 2 2 2 2 2 2 2 2 9 7" xfId="29247"/>
    <cellStyle name="Normal 2 2 2 2 2 2 2 2 2 2 2 2 9 8" xfId="29248"/>
    <cellStyle name="Normal 2 2 2 2 2 2 2 2 2 2 2 2 9 9" xfId="29249"/>
    <cellStyle name="Normal 2 2 2 2 2 2 2 2 2 2 2 20" xfId="29250"/>
    <cellStyle name="Normal 2 2 2 2 2 2 2 2 2 2 2 21" xfId="29251"/>
    <cellStyle name="Normal 2 2 2 2 2 2 2 2 2 2 2 22" xfId="29252"/>
    <cellStyle name="Normal 2 2 2 2 2 2 2 2 2 2 2 23" xfId="29253"/>
    <cellStyle name="Normal 2 2 2 2 2 2 2 2 2 2 2 24" xfId="29254"/>
    <cellStyle name="Normal 2 2 2 2 2 2 2 2 2 2 2 25" xfId="29255"/>
    <cellStyle name="Normal 2 2 2 2 2 2 2 2 2 2 2 26" xfId="29256"/>
    <cellStyle name="Normal 2 2 2 2 2 2 2 2 2 2 2 27" xfId="29257"/>
    <cellStyle name="Normal 2 2 2 2 2 2 2 2 2 2 2 28" xfId="29258"/>
    <cellStyle name="Normal 2 2 2 2 2 2 2 2 2 2 2 29" xfId="29259"/>
    <cellStyle name="Normal 2 2 2 2 2 2 2 2 2 2 2 3" xfId="29260"/>
    <cellStyle name="Normal 2 2 2 2 2 2 2 2 2 2 2 30" xfId="29261"/>
    <cellStyle name="Normal 2 2 2 2 2 2 2 2 2 2 2 31" xfId="29262"/>
    <cellStyle name="Normal 2 2 2 2 2 2 2 2 2 2 2 32" xfId="29263"/>
    <cellStyle name="Normal 2 2 2 2 2 2 2 2 2 2 2 33" xfId="29264"/>
    <cellStyle name="Normal 2 2 2 2 2 2 2 2 2 2 2 34" xfId="29265"/>
    <cellStyle name="Normal 2 2 2 2 2 2 2 2 2 2 2 35" xfId="29266"/>
    <cellStyle name="Normal 2 2 2 2 2 2 2 2 2 2 2 36" xfId="29267"/>
    <cellStyle name="Normal 2 2 2 2 2 2 2 2 2 2 2 37" xfId="29268"/>
    <cellStyle name="Normal 2 2 2 2 2 2 2 2 2 2 2 38" xfId="29269"/>
    <cellStyle name="Normal 2 2 2 2 2 2 2 2 2 2 2 39" xfId="29270"/>
    <cellStyle name="Normal 2 2 2 2 2 2 2 2 2 2 2 4" xfId="29271"/>
    <cellStyle name="Normal 2 2 2 2 2 2 2 2 2 2 2 40" xfId="29272"/>
    <cellStyle name="Normal 2 2 2 2 2 2 2 2 2 2 2 41" xfId="29273"/>
    <cellStyle name="Normal 2 2 2 2 2 2 2 2 2 2 2 42" xfId="29274"/>
    <cellStyle name="Normal 2 2 2 2 2 2 2 2 2 2 2 43" xfId="29275"/>
    <cellStyle name="Normal 2 2 2 2 2 2 2 2 2 2 2 44" xfId="29276"/>
    <cellStyle name="Normal 2 2 2 2 2 2 2 2 2 2 2 45" xfId="29277"/>
    <cellStyle name="Normal 2 2 2 2 2 2 2 2 2 2 2 46" xfId="29278"/>
    <cellStyle name="Normal 2 2 2 2 2 2 2 2 2 2 2 47" xfId="29279"/>
    <cellStyle name="Normal 2 2 2 2 2 2 2 2 2 2 2 48" xfId="29280"/>
    <cellStyle name="Normal 2 2 2 2 2 2 2 2 2 2 2 49" xfId="29281"/>
    <cellStyle name="Normal 2 2 2 2 2 2 2 2 2 2 2 5" xfId="29282"/>
    <cellStyle name="Normal 2 2 2 2 2 2 2 2 2 2 2 50" xfId="29283"/>
    <cellStyle name="Normal 2 2 2 2 2 2 2 2 2 2 2 51" xfId="29284"/>
    <cellStyle name="Normal 2 2 2 2 2 2 2 2 2 2 2 51 10" xfId="29285"/>
    <cellStyle name="Normal 2 2 2 2 2 2 2 2 2 2 2 51 11" xfId="29286"/>
    <cellStyle name="Normal 2 2 2 2 2 2 2 2 2 2 2 51 12" xfId="29287"/>
    <cellStyle name="Normal 2 2 2 2 2 2 2 2 2 2 2 51 13" xfId="29288"/>
    <cellStyle name="Normal 2 2 2 2 2 2 2 2 2 2 2 51 14" xfId="29289"/>
    <cellStyle name="Normal 2 2 2 2 2 2 2 2 2 2 2 51 15" xfId="29290"/>
    <cellStyle name="Normal 2 2 2 2 2 2 2 2 2 2 2 51 16" xfId="29291"/>
    <cellStyle name="Normal 2 2 2 2 2 2 2 2 2 2 2 51 17" xfId="29292"/>
    <cellStyle name="Normal 2 2 2 2 2 2 2 2 2 2 2 51 18" xfId="29293"/>
    <cellStyle name="Normal 2 2 2 2 2 2 2 2 2 2 2 51 19" xfId="29294"/>
    <cellStyle name="Normal 2 2 2 2 2 2 2 2 2 2 2 51 2" xfId="29295"/>
    <cellStyle name="Normal 2 2 2 2 2 2 2 2 2 2 2 51 2 2" xfId="29296"/>
    <cellStyle name="Normal 2 2 2 2 2 2 2 2 2 2 2 51 20" xfId="29297"/>
    <cellStyle name="Normal 2 2 2 2 2 2 2 2 2 2 2 51 21" xfId="29298"/>
    <cellStyle name="Normal 2 2 2 2 2 2 2 2 2 2 2 51 22" xfId="29299"/>
    <cellStyle name="Normal 2 2 2 2 2 2 2 2 2 2 2 51 23" xfId="29300"/>
    <cellStyle name="Normal 2 2 2 2 2 2 2 2 2 2 2 51 24" xfId="29301"/>
    <cellStyle name="Normal 2 2 2 2 2 2 2 2 2 2 2 51 3" xfId="29302"/>
    <cellStyle name="Normal 2 2 2 2 2 2 2 2 2 2 2 51 4" xfId="29303"/>
    <cellStyle name="Normal 2 2 2 2 2 2 2 2 2 2 2 51 5" xfId="29304"/>
    <cellStyle name="Normal 2 2 2 2 2 2 2 2 2 2 2 51 6" xfId="29305"/>
    <cellStyle name="Normal 2 2 2 2 2 2 2 2 2 2 2 51 7" xfId="29306"/>
    <cellStyle name="Normal 2 2 2 2 2 2 2 2 2 2 2 51 8" xfId="29307"/>
    <cellStyle name="Normal 2 2 2 2 2 2 2 2 2 2 2 51 9" xfId="29308"/>
    <cellStyle name="Normal 2 2 2 2 2 2 2 2 2 2 2 52" xfId="29309"/>
    <cellStyle name="Normal 2 2 2 2 2 2 2 2 2 2 2 52 10" xfId="29310"/>
    <cellStyle name="Normal 2 2 2 2 2 2 2 2 2 2 2 52 11" xfId="29311"/>
    <cellStyle name="Normal 2 2 2 2 2 2 2 2 2 2 2 52 12" xfId="29312"/>
    <cellStyle name="Normal 2 2 2 2 2 2 2 2 2 2 2 52 13" xfId="29313"/>
    <cellStyle name="Normal 2 2 2 2 2 2 2 2 2 2 2 52 14" xfId="29314"/>
    <cellStyle name="Normal 2 2 2 2 2 2 2 2 2 2 2 52 15" xfId="29315"/>
    <cellStyle name="Normal 2 2 2 2 2 2 2 2 2 2 2 52 16" xfId="29316"/>
    <cellStyle name="Normal 2 2 2 2 2 2 2 2 2 2 2 52 17" xfId="29317"/>
    <cellStyle name="Normal 2 2 2 2 2 2 2 2 2 2 2 52 18" xfId="29318"/>
    <cellStyle name="Normal 2 2 2 2 2 2 2 2 2 2 2 52 19" xfId="29319"/>
    <cellStyle name="Normal 2 2 2 2 2 2 2 2 2 2 2 52 2" xfId="29320"/>
    <cellStyle name="Normal 2 2 2 2 2 2 2 2 2 2 2 52 20" xfId="29321"/>
    <cellStyle name="Normal 2 2 2 2 2 2 2 2 2 2 2 52 21" xfId="29322"/>
    <cellStyle name="Normal 2 2 2 2 2 2 2 2 2 2 2 52 22" xfId="29323"/>
    <cellStyle name="Normal 2 2 2 2 2 2 2 2 2 2 2 52 3" xfId="29324"/>
    <cellStyle name="Normal 2 2 2 2 2 2 2 2 2 2 2 52 4" xfId="29325"/>
    <cellStyle name="Normal 2 2 2 2 2 2 2 2 2 2 2 52 5" xfId="29326"/>
    <cellStyle name="Normal 2 2 2 2 2 2 2 2 2 2 2 52 6" xfId="29327"/>
    <cellStyle name="Normal 2 2 2 2 2 2 2 2 2 2 2 52 7" xfId="29328"/>
    <cellStyle name="Normal 2 2 2 2 2 2 2 2 2 2 2 52 8" xfId="29329"/>
    <cellStyle name="Normal 2 2 2 2 2 2 2 2 2 2 2 52 9" xfId="29330"/>
    <cellStyle name="Normal 2 2 2 2 2 2 2 2 2 2 2 6" xfId="29331"/>
    <cellStyle name="Normal 2 2 2 2 2 2 2 2 2 2 2 7" xfId="29332"/>
    <cellStyle name="Normal 2 2 2 2 2 2 2 2 2 2 2 8" xfId="29333"/>
    <cellStyle name="Normal 2 2 2 2 2 2 2 2 2 2 2 9" xfId="29334"/>
    <cellStyle name="Normal 2 2 2 2 2 2 2 2 2 2 20" xfId="29335"/>
    <cellStyle name="Normal 2 2 2 2 2 2 2 2 2 2 20 10" xfId="29336"/>
    <cellStyle name="Normal 2 2 2 2 2 2 2 2 2 2 20 11" xfId="29337"/>
    <cellStyle name="Normal 2 2 2 2 2 2 2 2 2 2 20 12" xfId="29338"/>
    <cellStyle name="Normal 2 2 2 2 2 2 2 2 2 2 20 13" xfId="29339"/>
    <cellStyle name="Normal 2 2 2 2 2 2 2 2 2 2 20 14" xfId="29340"/>
    <cellStyle name="Normal 2 2 2 2 2 2 2 2 2 2 20 15" xfId="29341"/>
    <cellStyle name="Normal 2 2 2 2 2 2 2 2 2 2 20 16" xfId="29342"/>
    <cellStyle name="Normal 2 2 2 2 2 2 2 2 2 2 20 17" xfId="29343"/>
    <cellStyle name="Normal 2 2 2 2 2 2 2 2 2 2 20 18" xfId="29344"/>
    <cellStyle name="Normal 2 2 2 2 2 2 2 2 2 2 20 19" xfId="29345"/>
    <cellStyle name="Normal 2 2 2 2 2 2 2 2 2 2 20 2" xfId="29346"/>
    <cellStyle name="Normal 2 2 2 2 2 2 2 2 2 2 20 20" xfId="29347"/>
    <cellStyle name="Normal 2 2 2 2 2 2 2 2 2 2 20 21" xfId="29348"/>
    <cellStyle name="Normal 2 2 2 2 2 2 2 2 2 2 20 22" xfId="29349"/>
    <cellStyle name="Normal 2 2 2 2 2 2 2 2 2 2 20 3" xfId="29350"/>
    <cellStyle name="Normal 2 2 2 2 2 2 2 2 2 2 20 4" xfId="29351"/>
    <cellStyle name="Normal 2 2 2 2 2 2 2 2 2 2 20 5" xfId="29352"/>
    <cellStyle name="Normal 2 2 2 2 2 2 2 2 2 2 20 6" xfId="29353"/>
    <cellStyle name="Normal 2 2 2 2 2 2 2 2 2 2 20 7" xfId="29354"/>
    <cellStyle name="Normal 2 2 2 2 2 2 2 2 2 2 20 8" xfId="29355"/>
    <cellStyle name="Normal 2 2 2 2 2 2 2 2 2 2 20 9" xfId="29356"/>
    <cellStyle name="Normal 2 2 2 2 2 2 2 2 2 2 21" xfId="29357"/>
    <cellStyle name="Normal 2 2 2 2 2 2 2 2 2 2 21 10" xfId="29358"/>
    <cellStyle name="Normal 2 2 2 2 2 2 2 2 2 2 21 11" xfId="29359"/>
    <cellStyle name="Normal 2 2 2 2 2 2 2 2 2 2 21 12" xfId="29360"/>
    <cellStyle name="Normal 2 2 2 2 2 2 2 2 2 2 21 13" xfId="29361"/>
    <cellStyle name="Normal 2 2 2 2 2 2 2 2 2 2 21 14" xfId="29362"/>
    <cellStyle name="Normal 2 2 2 2 2 2 2 2 2 2 21 15" xfId="29363"/>
    <cellStyle name="Normal 2 2 2 2 2 2 2 2 2 2 21 16" xfId="29364"/>
    <cellStyle name="Normal 2 2 2 2 2 2 2 2 2 2 21 17" xfId="29365"/>
    <cellStyle name="Normal 2 2 2 2 2 2 2 2 2 2 21 18" xfId="29366"/>
    <cellStyle name="Normal 2 2 2 2 2 2 2 2 2 2 21 19" xfId="29367"/>
    <cellStyle name="Normal 2 2 2 2 2 2 2 2 2 2 21 2" xfId="29368"/>
    <cellStyle name="Normal 2 2 2 2 2 2 2 2 2 2 21 20" xfId="29369"/>
    <cellStyle name="Normal 2 2 2 2 2 2 2 2 2 2 21 21" xfId="29370"/>
    <cellStyle name="Normal 2 2 2 2 2 2 2 2 2 2 21 22" xfId="29371"/>
    <cellStyle name="Normal 2 2 2 2 2 2 2 2 2 2 21 3" xfId="29372"/>
    <cellStyle name="Normal 2 2 2 2 2 2 2 2 2 2 21 4" xfId="29373"/>
    <cellStyle name="Normal 2 2 2 2 2 2 2 2 2 2 21 5" xfId="29374"/>
    <cellStyle name="Normal 2 2 2 2 2 2 2 2 2 2 21 6" xfId="29375"/>
    <cellStyle name="Normal 2 2 2 2 2 2 2 2 2 2 21 7" xfId="29376"/>
    <cellStyle name="Normal 2 2 2 2 2 2 2 2 2 2 21 8" xfId="29377"/>
    <cellStyle name="Normal 2 2 2 2 2 2 2 2 2 2 21 9" xfId="29378"/>
    <cellStyle name="Normal 2 2 2 2 2 2 2 2 2 2 22" xfId="29379"/>
    <cellStyle name="Normal 2 2 2 2 2 2 2 2 2 2 22 10" xfId="29380"/>
    <cellStyle name="Normal 2 2 2 2 2 2 2 2 2 2 22 11" xfId="29381"/>
    <cellStyle name="Normal 2 2 2 2 2 2 2 2 2 2 22 12" xfId="29382"/>
    <cellStyle name="Normal 2 2 2 2 2 2 2 2 2 2 22 13" xfId="29383"/>
    <cellStyle name="Normal 2 2 2 2 2 2 2 2 2 2 22 14" xfId="29384"/>
    <cellStyle name="Normal 2 2 2 2 2 2 2 2 2 2 22 15" xfId="29385"/>
    <cellStyle name="Normal 2 2 2 2 2 2 2 2 2 2 22 16" xfId="29386"/>
    <cellStyle name="Normal 2 2 2 2 2 2 2 2 2 2 22 17" xfId="29387"/>
    <cellStyle name="Normal 2 2 2 2 2 2 2 2 2 2 22 18" xfId="29388"/>
    <cellStyle name="Normal 2 2 2 2 2 2 2 2 2 2 22 19" xfId="29389"/>
    <cellStyle name="Normal 2 2 2 2 2 2 2 2 2 2 22 2" xfId="29390"/>
    <cellStyle name="Normal 2 2 2 2 2 2 2 2 2 2 22 20" xfId="29391"/>
    <cellStyle name="Normal 2 2 2 2 2 2 2 2 2 2 22 21" xfId="29392"/>
    <cellStyle name="Normal 2 2 2 2 2 2 2 2 2 2 22 22" xfId="29393"/>
    <cellStyle name="Normal 2 2 2 2 2 2 2 2 2 2 22 3" xfId="29394"/>
    <cellStyle name="Normal 2 2 2 2 2 2 2 2 2 2 22 4" xfId="29395"/>
    <cellStyle name="Normal 2 2 2 2 2 2 2 2 2 2 22 5" xfId="29396"/>
    <cellStyle name="Normal 2 2 2 2 2 2 2 2 2 2 22 6" xfId="29397"/>
    <cellStyle name="Normal 2 2 2 2 2 2 2 2 2 2 22 7" xfId="29398"/>
    <cellStyle name="Normal 2 2 2 2 2 2 2 2 2 2 22 8" xfId="29399"/>
    <cellStyle name="Normal 2 2 2 2 2 2 2 2 2 2 22 9" xfId="29400"/>
    <cellStyle name="Normal 2 2 2 2 2 2 2 2 2 2 23" xfId="29401"/>
    <cellStyle name="Normal 2 2 2 2 2 2 2 2 2 2 23 10" xfId="29402"/>
    <cellStyle name="Normal 2 2 2 2 2 2 2 2 2 2 23 11" xfId="29403"/>
    <cellStyle name="Normal 2 2 2 2 2 2 2 2 2 2 23 12" xfId="29404"/>
    <cellStyle name="Normal 2 2 2 2 2 2 2 2 2 2 23 13" xfId="29405"/>
    <cellStyle name="Normal 2 2 2 2 2 2 2 2 2 2 23 14" xfId="29406"/>
    <cellStyle name="Normal 2 2 2 2 2 2 2 2 2 2 23 15" xfId="29407"/>
    <cellStyle name="Normal 2 2 2 2 2 2 2 2 2 2 23 16" xfId="29408"/>
    <cellStyle name="Normal 2 2 2 2 2 2 2 2 2 2 23 17" xfId="29409"/>
    <cellStyle name="Normal 2 2 2 2 2 2 2 2 2 2 23 18" xfId="29410"/>
    <cellStyle name="Normal 2 2 2 2 2 2 2 2 2 2 23 19" xfId="29411"/>
    <cellStyle name="Normal 2 2 2 2 2 2 2 2 2 2 23 2" xfId="29412"/>
    <cellStyle name="Normal 2 2 2 2 2 2 2 2 2 2 23 20" xfId="29413"/>
    <cellStyle name="Normal 2 2 2 2 2 2 2 2 2 2 23 21" xfId="29414"/>
    <cellStyle name="Normal 2 2 2 2 2 2 2 2 2 2 23 22" xfId="29415"/>
    <cellStyle name="Normal 2 2 2 2 2 2 2 2 2 2 23 3" xfId="29416"/>
    <cellStyle name="Normal 2 2 2 2 2 2 2 2 2 2 23 4" xfId="29417"/>
    <cellStyle name="Normal 2 2 2 2 2 2 2 2 2 2 23 5" xfId="29418"/>
    <cellStyle name="Normal 2 2 2 2 2 2 2 2 2 2 23 6" xfId="29419"/>
    <cellStyle name="Normal 2 2 2 2 2 2 2 2 2 2 23 7" xfId="29420"/>
    <cellStyle name="Normal 2 2 2 2 2 2 2 2 2 2 23 8" xfId="29421"/>
    <cellStyle name="Normal 2 2 2 2 2 2 2 2 2 2 23 9" xfId="29422"/>
    <cellStyle name="Normal 2 2 2 2 2 2 2 2 2 2 24" xfId="29423"/>
    <cellStyle name="Normal 2 2 2 2 2 2 2 2 2 2 24 10" xfId="29424"/>
    <cellStyle name="Normal 2 2 2 2 2 2 2 2 2 2 24 11" xfId="29425"/>
    <cellStyle name="Normal 2 2 2 2 2 2 2 2 2 2 24 12" xfId="29426"/>
    <cellStyle name="Normal 2 2 2 2 2 2 2 2 2 2 24 13" xfId="29427"/>
    <cellStyle name="Normal 2 2 2 2 2 2 2 2 2 2 24 14" xfId="29428"/>
    <cellStyle name="Normal 2 2 2 2 2 2 2 2 2 2 24 15" xfId="29429"/>
    <cellStyle name="Normal 2 2 2 2 2 2 2 2 2 2 24 16" xfId="29430"/>
    <cellStyle name="Normal 2 2 2 2 2 2 2 2 2 2 24 17" xfId="29431"/>
    <cellStyle name="Normal 2 2 2 2 2 2 2 2 2 2 24 18" xfId="29432"/>
    <cellStyle name="Normal 2 2 2 2 2 2 2 2 2 2 24 19" xfId="29433"/>
    <cellStyle name="Normal 2 2 2 2 2 2 2 2 2 2 24 2" xfId="29434"/>
    <cellStyle name="Normal 2 2 2 2 2 2 2 2 2 2 24 20" xfId="29435"/>
    <cellStyle name="Normal 2 2 2 2 2 2 2 2 2 2 24 21" xfId="29436"/>
    <cellStyle name="Normal 2 2 2 2 2 2 2 2 2 2 24 22" xfId="29437"/>
    <cellStyle name="Normal 2 2 2 2 2 2 2 2 2 2 24 3" xfId="29438"/>
    <cellStyle name="Normal 2 2 2 2 2 2 2 2 2 2 24 4" xfId="29439"/>
    <cellStyle name="Normal 2 2 2 2 2 2 2 2 2 2 24 5" xfId="29440"/>
    <cellStyle name="Normal 2 2 2 2 2 2 2 2 2 2 24 6" xfId="29441"/>
    <cellStyle name="Normal 2 2 2 2 2 2 2 2 2 2 24 7" xfId="29442"/>
    <cellStyle name="Normal 2 2 2 2 2 2 2 2 2 2 24 8" xfId="29443"/>
    <cellStyle name="Normal 2 2 2 2 2 2 2 2 2 2 24 9" xfId="29444"/>
    <cellStyle name="Normal 2 2 2 2 2 2 2 2 2 2 25" xfId="29445"/>
    <cellStyle name="Normal 2 2 2 2 2 2 2 2 2 2 25 10" xfId="29446"/>
    <cellStyle name="Normal 2 2 2 2 2 2 2 2 2 2 25 11" xfId="29447"/>
    <cellStyle name="Normal 2 2 2 2 2 2 2 2 2 2 25 12" xfId="29448"/>
    <cellStyle name="Normal 2 2 2 2 2 2 2 2 2 2 25 13" xfId="29449"/>
    <cellStyle name="Normal 2 2 2 2 2 2 2 2 2 2 25 14" xfId="29450"/>
    <cellStyle name="Normal 2 2 2 2 2 2 2 2 2 2 25 15" xfId="29451"/>
    <cellStyle name="Normal 2 2 2 2 2 2 2 2 2 2 25 16" xfId="29452"/>
    <cellStyle name="Normal 2 2 2 2 2 2 2 2 2 2 25 17" xfId="29453"/>
    <cellStyle name="Normal 2 2 2 2 2 2 2 2 2 2 25 18" xfId="29454"/>
    <cellStyle name="Normal 2 2 2 2 2 2 2 2 2 2 25 19" xfId="29455"/>
    <cellStyle name="Normal 2 2 2 2 2 2 2 2 2 2 25 2" xfId="29456"/>
    <cellStyle name="Normal 2 2 2 2 2 2 2 2 2 2 25 20" xfId="29457"/>
    <cellStyle name="Normal 2 2 2 2 2 2 2 2 2 2 25 21" xfId="29458"/>
    <cellStyle name="Normal 2 2 2 2 2 2 2 2 2 2 25 22" xfId="29459"/>
    <cellStyle name="Normal 2 2 2 2 2 2 2 2 2 2 25 3" xfId="29460"/>
    <cellStyle name="Normal 2 2 2 2 2 2 2 2 2 2 25 4" xfId="29461"/>
    <cellStyle name="Normal 2 2 2 2 2 2 2 2 2 2 25 5" xfId="29462"/>
    <cellStyle name="Normal 2 2 2 2 2 2 2 2 2 2 25 6" xfId="29463"/>
    <cellStyle name="Normal 2 2 2 2 2 2 2 2 2 2 25 7" xfId="29464"/>
    <cellStyle name="Normal 2 2 2 2 2 2 2 2 2 2 25 8" xfId="29465"/>
    <cellStyle name="Normal 2 2 2 2 2 2 2 2 2 2 25 9" xfId="29466"/>
    <cellStyle name="Normal 2 2 2 2 2 2 2 2 2 2 26" xfId="29467"/>
    <cellStyle name="Normal 2 2 2 2 2 2 2 2 2 2 26 10" xfId="29468"/>
    <cellStyle name="Normal 2 2 2 2 2 2 2 2 2 2 26 11" xfId="29469"/>
    <cellStyle name="Normal 2 2 2 2 2 2 2 2 2 2 26 12" xfId="29470"/>
    <cellStyle name="Normal 2 2 2 2 2 2 2 2 2 2 26 13" xfId="29471"/>
    <cellStyle name="Normal 2 2 2 2 2 2 2 2 2 2 26 14" xfId="29472"/>
    <cellStyle name="Normal 2 2 2 2 2 2 2 2 2 2 26 15" xfId="29473"/>
    <cellStyle name="Normal 2 2 2 2 2 2 2 2 2 2 26 16" xfId="29474"/>
    <cellStyle name="Normal 2 2 2 2 2 2 2 2 2 2 26 17" xfId="29475"/>
    <cellStyle name="Normal 2 2 2 2 2 2 2 2 2 2 26 18" xfId="29476"/>
    <cellStyle name="Normal 2 2 2 2 2 2 2 2 2 2 26 19" xfId="29477"/>
    <cellStyle name="Normal 2 2 2 2 2 2 2 2 2 2 26 2" xfId="29478"/>
    <cellStyle name="Normal 2 2 2 2 2 2 2 2 2 2 26 20" xfId="29479"/>
    <cellStyle name="Normal 2 2 2 2 2 2 2 2 2 2 26 21" xfId="29480"/>
    <cellStyle name="Normal 2 2 2 2 2 2 2 2 2 2 26 22" xfId="29481"/>
    <cellStyle name="Normal 2 2 2 2 2 2 2 2 2 2 26 3" xfId="29482"/>
    <cellStyle name="Normal 2 2 2 2 2 2 2 2 2 2 26 4" xfId="29483"/>
    <cellStyle name="Normal 2 2 2 2 2 2 2 2 2 2 26 5" xfId="29484"/>
    <cellStyle name="Normal 2 2 2 2 2 2 2 2 2 2 26 6" xfId="29485"/>
    <cellStyle name="Normal 2 2 2 2 2 2 2 2 2 2 26 7" xfId="29486"/>
    <cellStyle name="Normal 2 2 2 2 2 2 2 2 2 2 26 8" xfId="29487"/>
    <cellStyle name="Normal 2 2 2 2 2 2 2 2 2 2 26 9" xfId="29488"/>
    <cellStyle name="Normal 2 2 2 2 2 2 2 2 2 2 27" xfId="29489"/>
    <cellStyle name="Normal 2 2 2 2 2 2 2 2 2 2 27 10" xfId="29490"/>
    <cellStyle name="Normal 2 2 2 2 2 2 2 2 2 2 27 11" xfId="29491"/>
    <cellStyle name="Normal 2 2 2 2 2 2 2 2 2 2 27 12" xfId="29492"/>
    <cellStyle name="Normal 2 2 2 2 2 2 2 2 2 2 27 13" xfId="29493"/>
    <cellStyle name="Normal 2 2 2 2 2 2 2 2 2 2 27 14" xfId="29494"/>
    <cellStyle name="Normal 2 2 2 2 2 2 2 2 2 2 27 15" xfId="29495"/>
    <cellStyle name="Normal 2 2 2 2 2 2 2 2 2 2 27 16" xfId="29496"/>
    <cellStyle name="Normal 2 2 2 2 2 2 2 2 2 2 27 17" xfId="29497"/>
    <cellStyle name="Normal 2 2 2 2 2 2 2 2 2 2 27 18" xfId="29498"/>
    <cellStyle name="Normal 2 2 2 2 2 2 2 2 2 2 27 19" xfId="29499"/>
    <cellStyle name="Normal 2 2 2 2 2 2 2 2 2 2 27 2" xfId="29500"/>
    <cellStyle name="Normal 2 2 2 2 2 2 2 2 2 2 27 20" xfId="29501"/>
    <cellStyle name="Normal 2 2 2 2 2 2 2 2 2 2 27 21" xfId="29502"/>
    <cellStyle name="Normal 2 2 2 2 2 2 2 2 2 2 27 22" xfId="29503"/>
    <cellStyle name="Normal 2 2 2 2 2 2 2 2 2 2 27 3" xfId="29504"/>
    <cellStyle name="Normal 2 2 2 2 2 2 2 2 2 2 27 4" xfId="29505"/>
    <cellStyle name="Normal 2 2 2 2 2 2 2 2 2 2 27 5" xfId="29506"/>
    <cellStyle name="Normal 2 2 2 2 2 2 2 2 2 2 27 6" xfId="29507"/>
    <cellStyle name="Normal 2 2 2 2 2 2 2 2 2 2 27 7" xfId="29508"/>
    <cellStyle name="Normal 2 2 2 2 2 2 2 2 2 2 27 8" xfId="29509"/>
    <cellStyle name="Normal 2 2 2 2 2 2 2 2 2 2 27 9" xfId="29510"/>
    <cellStyle name="Normal 2 2 2 2 2 2 2 2 2 2 28" xfId="29511"/>
    <cellStyle name="Normal 2 2 2 2 2 2 2 2 2 2 28 10" xfId="29512"/>
    <cellStyle name="Normal 2 2 2 2 2 2 2 2 2 2 28 11" xfId="29513"/>
    <cellStyle name="Normal 2 2 2 2 2 2 2 2 2 2 28 12" xfId="29514"/>
    <cellStyle name="Normal 2 2 2 2 2 2 2 2 2 2 28 13" xfId="29515"/>
    <cellStyle name="Normal 2 2 2 2 2 2 2 2 2 2 28 14" xfId="29516"/>
    <cellStyle name="Normal 2 2 2 2 2 2 2 2 2 2 28 15" xfId="29517"/>
    <cellStyle name="Normal 2 2 2 2 2 2 2 2 2 2 28 16" xfId="29518"/>
    <cellStyle name="Normal 2 2 2 2 2 2 2 2 2 2 28 17" xfId="29519"/>
    <cellStyle name="Normal 2 2 2 2 2 2 2 2 2 2 28 18" xfId="29520"/>
    <cellStyle name="Normal 2 2 2 2 2 2 2 2 2 2 28 19" xfId="29521"/>
    <cellStyle name="Normal 2 2 2 2 2 2 2 2 2 2 28 2" xfId="29522"/>
    <cellStyle name="Normal 2 2 2 2 2 2 2 2 2 2 28 20" xfId="29523"/>
    <cellStyle name="Normal 2 2 2 2 2 2 2 2 2 2 28 21" xfId="29524"/>
    <cellStyle name="Normal 2 2 2 2 2 2 2 2 2 2 28 22" xfId="29525"/>
    <cellStyle name="Normal 2 2 2 2 2 2 2 2 2 2 28 3" xfId="29526"/>
    <cellStyle name="Normal 2 2 2 2 2 2 2 2 2 2 28 4" xfId="29527"/>
    <cellStyle name="Normal 2 2 2 2 2 2 2 2 2 2 28 5" xfId="29528"/>
    <cellStyle name="Normal 2 2 2 2 2 2 2 2 2 2 28 6" xfId="29529"/>
    <cellStyle name="Normal 2 2 2 2 2 2 2 2 2 2 28 7" xfId="29530"/>
    <cellStyle name="Normal 2 2 2 2 2 2 2 2 2 2 28 8" xfId="29531"/>
    <cellStyle name="Normal 2 2 2 2 2 2 2 2 2 2 28 9" xfId="29532"/>
    <cellStyle name="Normal 2 2 2 2 2 2 2 2 2 2 29" xfId="29533"/>
    <cellStyle name="Normal 2 2 2 2 2 2 2 2 2 2 29 10" xfId="29534"/>
    <cellStyle name="Normal 2 2 2 2 2 2 2 2 2 2 29 11" xfId="29535"/>
    <cellStyle name="Normal 2 2 2 2 2 2 2 2 2 2 29 12" xfId="29536"/>
    <cellStyle name="Normal 2 2 2 2 2 2 2 2 2 2 29 13" xfId="29537"/>
    <cellStyle name="Normal 2 2 2 2 2 2 2 2 2 2 29 14" xfId="29538"/>
    <cellStyle name="Normal 2 2 2 2 2 2 2 2 2 2 29 15" xfId="29539"/>
    <cellStyle name="Normal 2 2 2 2 2 2 2 2 2 2 29 16" xfId="29540"/>
    <cellStyle name="Normal 2 2 2 2 2 2 2 2 2 2 29 17" xfId="29541"/>
    <cellStyle name="Normal 2 2 2 2 2 2 2 2 2 2 29 18" xfId="29542"/>
    <cellStyle name="Normal 2 2 2 2 2 2 2 2 2 2 29 19" xfId="29543"/>
    <cellStyle name="Normal 2 2 2 2 2 2 2 2 2 2 29 2" xfId="29544"/>
    <cellStyle name="Normal 2 2 2 2 2 2 2 2 2 2 29 20" xfId="29545"/>
    <cellStyle name="Normal 2 2 2 2 2 2 2 2 2 2 29 21" xfId="29546"/>
    <cellStyle name="Normal 2 2 2 2 2 2 2 2 2 2 29 22" xfId="29547"/>
    <cellStyle name="Normal 2 2 2 2 2 2 2 2 2 2 29 3" xfId="29548"/>
    <cellStyle name="Normal 2 2 2 2 2 2 2 2 2 2 29 4" xfId="29549"/>
    <cellStyle name="Normal 2 2 2 2 2 2 2 2 2 2 29 5" xfId="29550"/>
    <cellStyle name="Normal 2 2 2 2 2 2 2 2 2 2 29 6" xfId="29551"/>
    <cellStyle name="Normal 2 2 2 2 2 2 2 2 2 2 29 7" xfId="29552"/>
    <cellStyle name="Normal 2 2 2 2 2 2 2 2 2 2 29 8" xfId="29553"/>
    <cellStyle name="Normal 2 2 2 2 2 2 2 2 2 2 29 9" xfId="29554"/>
    <cellStyle name="Normal 2 2 2 2 2 2 2 2 2 2 3" xfId="29555"/>
    <cellStyle name="Normal 2 2 2 2 2 2 2 2 2 2 3 2" xfId="29556"/>
    <cellStyle name="Normal 2 2 2 2 2 2 2 2 2 2 3 2 10" xfId="29557"/>
    <cellStyle name="Normal 2 2 2 2 2 2 2 2 2 2 3 2 11" xfId="29558"/>
    <cellStyle name="Normal 2 2 2 2 2 2 2 2 2 2 3 2 12" xfId="29559"/>
    <cellStyle name="Normal 2 2 2 2 2 2 2 2 2 2 3 2 13" xfId="29560"/>
    <cellStyle name="Normal 2 2 2 2 2 2 2 2 2 2 3 2 14" xfId="29561"/>
    <cellStyle name="Normal 2 2 2 2 2 2 2 2 2 2 3 2 15" xfId="29562"/>
    <cellStyle name="Normal 2 2 2 2 2 2 2 2 2 2 3 2 16" xfId="29563"/>
    <cellStyle name="Normal 2 2 2 2 2 2 2 2 2 2 3 2 17" xfId="29564"/>
    <cellStyle name="Normal 2 2 2 2 2 2 2 2 2 2 3 2 18" xfId="29565"/>
    <cellStyle name="Normal 2 2 2 2 2 2 2 2 2 2 3 2 19" xfId="29566"/>
    <cellStyle name="Normal 2 2 2 2 2 2 2 2 2 2 3 2 2" xfId="29567"/>
    <cellStyle name="Normal 2 2 2 2 2 2 2 2 2 2 3 2 20" xfId="29568"/>
    <cellStyle name="Normal 2 2 2 2 2 2 2 2 2 2 3 2 21" xfId="29569"/>
    <cellStyle name="Normal 2 2 2 2 2 2 2 2 2 2 3 2 22" xfId="29570"/>
    <cellStyle name="Normal 2 2 2 2 2 2 2 2 2 2 3 2 3" xfId="29571"/>
    <cellStyle name="Normal 2 2 2 2 2 2 2 2 2 2 3 2 4" xfId="29572"/>
    <cellStyle name="Normal 2 2 2 2 2 2 2 2 2 2 3 2 5" xfId="29573"/>
    <cellStyle name="Normal 2 2 2 2 2 2 2 2 2 2 3 2 6" xfId="29574"/>
    <cellStyle name="Normal 2 2 2 2 2 2 2 2 2 2 3 2 7" xfId="29575"/>
    <cellStyle name="Normal 2 2 2 2 2 2 2 2 2 2 3 2 8" xfId="29576"/>
    <cellStyle name="Normal 2 2 2 2 2 2 2 2 2 2 3 2 9" xfId="29577"/>
    <cellStyle name="Normal 2 2 2 2 2 2 2 2 2 2 30" xfId="29578"/>
    <cellStyle name="Normal 2 2 2 2 2 2 2 2 2 2 30 10" xfId="29579"/>
    <cellStyle name="Normal 2 2 2 2 2 2 2 2 2 2 30 11" xfId="29580"/>
    <cellStyle name="Normal 2 2 2 2 2 2 2 2 2 2 30 12" xfId="29581"/>
    <cellStyle name="Normal 2 2 2 2 2 2 2 2 2 2 30 13" xfId="29582"/>
    <cellStyle name="Normal 2 2 2 2 2 2 2 2 2 2 30 14" xfId="29583"/>
    <cellStyle name="Normal 2 2 2 2 2 2 2 2 2 2 30 15" xfId="29584"/>
    <cellStyle name="Normal 2 2 2 2 2 2 2 2 2 2 30 16" xfId="29585"/>
    <cellStyle name="Normal 2 2 2 2 2 2 2 2 2 2 30 17" xfId="29586"/>
    <cellStyle name="Normal 2 2 2 2 2 2 2 2 2 2 30 18" xfId="29587"/>
    <cellStyle name="Normal 2 2 2 2 2 2 2 2 2 2 30 19" xfId="29588"/>
    <cellStyle name="Normal 2 2 2 2 2 2 2 2 2 2 30 2" xfId="29589"/>
    <cellStyle name="Normal 2 2 2 2 2 2 2 2 2 2 30 20" xfId="29590"/>
    <cellStyle name="Normal 2 2 2 2 2 2 2 2 2 2 30 21" xfId="29591"/>
    <cellStyle name="Normal 2 2 2 2 2 2 2 2 2 2 30 22" xfId="29592"/>
    <cellStyle name="Normal 2 2 2 2 2 2 2 2 2 2 30 3" xfId="29593"/>
    <cellStyle name="Normal 2 2 2 2 2 2 2 2 2 2 30 4" xfId="29594"/>
    <cellStyle name="Normal 2 2 2 2 2 2 2 2 2 2 30 5" xfId="29595"/>
    <cellStyle name="Normal 2 2 2 2 2 2 2 2 2 2 30 6" xfId="29596"/>
    <cellStyle name="Normal 2 2 2 2 2 2 2 2 2 2 30 7" xfId="29597"/>
    <cellStyle name="Normal 2 2 2 2 2 2 2 2 2 2 30 8" xfId="29598"/>
    <cellStyle name="Normal 2 2 2 2 2 2 2 2 2 2 30 9" xfId="29599"/>
    <cellStyle name="Normal 2 2 2 2 2 2 2 2 2 2 31" xfId="29600"/>
    <cellStyle name="Normal 2 2 2 2 2 2 2 2 2 2 31 10" xfId="29601"/>
    <cellStyle name="Normal 2 2 2 2 2 2 2 2 2 2 31 11" xfId="29602"/>
    <cellStyle name="Normal 2 2 2 2 2 2 2 2 2 2 31 12" xfId="29603"/>
    <cellStyle name="Normal 2 2 2 2 2 2 2 2 2 2 31 13" xfId="29604"/>
    <cellStyle name="Normal 2 2 2 2 2 2 2 2 2 2 31 14" xfId="29605"/>
    <cellStyle name="Normal 2 2 2 2 2 2 2 2 2 2 31 15" xfId="29606"/>
    <cellStyle name="Normal 2 2 2 2 2 2 2 2 2 2 31 16" xfId="29607"/>
    <cellStyle name="Normal 2 2 2 2 2 2 2 2 2 2 31 17" xfId="29608"/>
    <cellStyle name="Normal 2 2 2 2 2 2 2 2 2 2 31 18" xfId="29609"/>
    <cellStyle name="Normal 2 2 2 2 2 2 2 2 2 2 31 19" xfId="29610"/>
    <cellStyle name="Normal 2 2 2 2 2 2 2 2 2 2 31 2" xfId="29611"/>
    <cellStyle name="Normal 2 2 2 2 2 2 2 2 2 2 31 20" xfId="29612"/>
    <cellStyle name="Normal 2 2 2 2 2 2 2 2 2 2 31 21" xfId="29613"/>
    <cellStyle name="Normal 2 2 2 2 2 2 2 2 2 2 31 22" xfId="29614"/>
    <cellStyle name="Normal 2 2 2 2 2 2 2 2 2 2 31 3" xfId="29615"/>
    <cellStyle name="Normal 2 2 2 2 2 2 2 2 2 2 31 4" xfId="29616"/>
    <cellStyle name="Normal 2 2 2 2 2 2 2 2 2 2 31 5" xfId="29617"/>
    <cellStyle name="Normal 2 2 2 2 2 2 2 2 2 2 31 6" xfId="29618"/>
    <cellStyle name="Normal 2 2 2 2 2 2 2 2 2 2 31 7" xfId="29619"/>
    <cellStyle name="Normal 2 2 2 2 2 2 2 2 2 2 31 8" xfId="29620"/>
    <cellStyle name="Normal 2 2 2 2 2 2 2 2 2 2 31 9" xfId="29621"/>
    <cellStyle name="Normal 2 2 2 2 2 2 2 2 2 2 32" xfId="29622"/>
    <cellStyle name="Normal 2 2 2 2 2 2 2 2 2 2 32 10" xfId="29623"/>
    <cellStyle name="Normal 2 2 2 2 2 2 2 2 2 2 32 11" xfId="29624"/>
    <cellStyle name="Normal 2 2 2 2 2 2 2 2 2 2 32 12" xfId="29625"/>
    <cellStyle name="Normal 2 2 2 2 2 2 2 2 2 2 32 13" xfId="29626"/>
    <cellStyle name="Normal 2 2 2 2 2 2 2 2 2 2 32 14" xfId="29627"/>
    <cellStyle name="Normal 2 2 2 2 2 2 2 2 2 2 32 15" xfId="29628"/>
    <cellStyle name="Normal 2 2 2 2 2 2 2 2 2 2 32 16" xfId="29629"/>
    <cellStyle name="Normal 2 2 2 2 2 2 2 2 2 2 32 17" xfId="29630"/>
    <cellStyle name="Normal 2 2 2 2 2 2 2 2 2 2 32 18" xfId="29631"/>
    <cellStyle name="Normal 2 2 2 2 2 2 2 2 2 2 32 19" xfId="29632"/>
    <cellStyle name="Normal 2 2 2 2 2 2 2 2 2 2 32 2" xfId="29633"/>
    <cellStyle name="Normal 2 2 2 2 2 2 2 2 2 2 32 20" xfId="29634"/>
    <cellStyle name="Normal 2 2 2 2 2 2 2 2 2 2 32 21" xfId="29635"/>
    <cellStyle name="Normal 2 2 2 2 2 2 2 2 2 2 32 22" xfId="29636"/>
    <cellStyle name="Normal 2 2 2 2 2 2 2 2 2 2 32 3" xfId="29637"/>
    <cellStyle name="Normal 2 2 2 2 2 2 2 2 2 2 32 4" xfId="29638"/>
    <cellStyle name="Normal 2 2 2 2 2 2 2 2 2 2 32 5" xfId="29639"/>
    <cellStyle name="Normal 2 2 2 2 2 2 2 2 2 2 32 6" xfId="29640"/>
    <cellStyle name="Normal 2 2 2 2 2 2 2 2 2 2 32 7" xfId="29641"/>
    <cellStyle name="Normal 2 2 2 2 2 2 2 2 2 2 32 8" xfId="29642"/>
    <cellStyle name="Normal 2 2 2 2 2 2 2 2 2 2 32 9" xfId="29643"/>
    <cellStyle name="Normal 2 2 2 2 2 2 2 2 2 2 33" xfId="29644"/>
    <cellStyle name="Normal 2 2 2 2 2 2 2 2 2 2 33 10" xfId="29645"/>
    <cellStyle name="Normal 2 2 2 2 2 2 2 2 2 2 33 11" xfId="29646"/>
    <cellStyle name="Normal 2 2 2 2 2 2 2 2 2 2 33 12" xfId="29647"/>
    <cellStyle name="Normal 2 2 2 2 2 2 2 2 2 2 33 13" xfId="29648"/>
    <cellStyle name="Normal 2 2 2 2 2 2 2 2 2 2 33 14" xfId="29649"/>
    <cellStyle name="Normal 2 2 2 2 2 2 2 2 2 2 33 15" xfId="29650"/>
    <cellStyle name="Normal 2 2 2 2 2 2 2 2 2 2 33 16" xfId="29651"/>
    <cellStyle name="Normal 2 2 2 2 2 2 2 2 2 2 33 17" xfId="29652"/>
    <cellStyle name="Normal 2 2 2 2 2 2 2 2 2 2 33 18" xfId="29653"/>
    <cellStyle name="Normal 2 2 2 2 2 2 2 2 2 2 33 19" xfId="29654"/>
    <cellStyle name="Normal 2 2 2 2 2 2 2 2 2 2 33 2" xfId="29655"/>
    <cellStyle name="Normal 2 2 2 2 2 2 2 2 2 2 33 20" xfId="29656"/>
    <cellStyle name="Normal 2 2 2 2 2 2 2 2 2 2 33 21" xfId="29657"/>
    <cellStyle name="Normal 2 2 2 2 2 2 2 2 2 2 33 22" xfId="29658"/>
    <cellStyle name="Normal 2 2 2 2 2 2 2 2 2 2 33 3" xfId="29659"/>
    <cellStyle name="Normal 2 2 2 2 2 2 2 2 2 2 33 4" xfId="29660"/>
    <cellStyle name="Normal 2 2 2 2 2 2 2 2 2 2 33 5" xfId="29661"/>
    <cellStyle name="Normal 2 2 2 2 2 2 2 2 2 2 33 6" xfId="29662"/>
    <cellStyle name="Normal 2 2 2 2 2 2 2 2 2 2 33 7" xfId="29663"/>
    <cellStyle name="Normal 2 2 2 2 2 2 2 2 2 2 33 8" xfId="29664"/>
    <cellStyle name="Normal 2 2 2 2 2 2 2 2 2 2 33 9" xfId="29665"/>
    <cellStyle name="Normal 2 2 2 2 2 2 2 2 2 2 34" xfId="29666"/>
    <cellStyle name="Normal 2 2 2 2 2 2 2 2 2 2 34 10" xfId="29667"/>
    <cellStyle name="Normal 2 2 2 2 2 2 2 2 2 2 34 11" xfId="29668"/>
    <cellStyle name="Normal 2 2 2 2 2 2 2 2 2 2 34 12" xfId="29669"/>
    <cellStyle name="Normal 2 2 2 2 2 2 2 2 2 2 34 13" xfId="29670"/>
    <cellStyle name="Normal 2 2 2 2 2 2 2 2 2 2 34 14" xfId="29671"/>
    <cellStyle name="Normal 2 2 2 2 2 2 2 2 2 2 34 15" xfId="29672"/>
    <cellStyle name="Normal 2 2 2 2 2 2 2 2 2 2 34 16" xfId="29673"/>
    <cellStyle name="Normal 2 2 2 2 2 2 2 2 2 2 34 17" xfId="29674"/>
    <cellStyle name="Normal 2 2 2 2 2 2 2 2 2 2 34 18" xfId="29675"/>
    <cellStyle name="Normal 2 2 2 2 2 2 2 2 2 2 34 19" xfId="29676"/>
    <cellStyle name="Normal 2 2 2 2 2 2 2 2 2 2 34 2" xfId="29677"/>
    <cellStyle name="Normal 2 2 2 2 2 2 2 2 2 2 34 20" xfId="29678"/>
    <cellStyle name="Normal 2 2 2 2 2 2 2 2 2 2 34 21" xfId="29679"/>
    <cellStyle name="Normal 2 2 2 2 2 2 2 2 2 2 34 22" xfId="29680"/>
    <cellStyle name="Normal 2 2 2 2 2 2 2 2 2 2 34 3" xfId="29681"/>
    <cellStyle name="Normal 2 2 2 2 2 2 2 2 2 2 34 4" xfId="29682"/>
    <cellStyle name="Normal 2 2 2 2 2 2 2 2 2 2 34 5" xfId="29683"/>
    <cellStyle name="Normal 2 2 2 2 2 2 2 2 2 2 34 6" xfId="29684"/>
    <cellStyle name="Normal 2 2 2 2 2 2 2 2 2 2 34 7" xfId="29685"/>
    <cellStyle name="Normal 2 2 2 2 2 2 2 2 2 2 34 8" xfId="29686"/>
    <cellStyle name="Normal 2 2 2 2 2 2 2 2 2 2 34 9" xfId="29687"/>
    <cellStyle name="Normal 2 2 2 2 2 2 2 2 2 2 35" xfId="29688"/>
    <cellStyle name="Normal 2 2 2 2 2 2 2 2 2 2 35 10" xfId="29689"/>
    <cellStyle name="Normal 2 2 2 2 2 2 2 2 2 2 35 11" xfId="29690"/>
    <cellStyle name="Normal 2 2 2 2 2 2 2 2 2 2 35 12" xfId="29691"/>
    <cellStyle name="Normal 2 2 2 2 2 2 2 2 2 2 35 13" xfId="29692"/>
    <cellStyle name="Normal 2 2 2 2 2 2 2 2 2 2 35 14" xfId="29693"/>
    <cellStyle name="Normal 2 2 2 2 2 2 2 2 2 2 35 15" xfId="29694"/>
    <cellStyle name="Normal 2 2 2 2 2 2 2 2 2 2 35 16" xfId="29695"/>
    <cellStyle name="Normal 2 2 2 2 2 2 2 2 2 2 35 17" xfId="29696"/>
    <cellStyle name="Normal 2 2 2 2 2 2 2 2 2 2 35 18" xfId="29697"/>
    <cellStyle name="Normal 2 2 2 2 2 2 2 2 2 2 35 19" xfId="29698"/>
    <cellStyle name="Normal 2 2 2 2 2 2 2 2 2 2 35 2" xfId="29699"/>
    <cellStyle name="Normal 2 2 2 2 2 2 2 2 2 2 35 20" xfId="29700"/>
    <cellStyle name="Normal 2 2 2 2 2 2 2 2 2 2 35 21" xfId="29701"/>
    <cellStyle name="Normal 2 2 2 2 2 2 2 2 2 2 35 22" xfId="29702"/>
    <cellStyle name="Normal 2 2 2 2 2 2 2 2 2 2 35 3" xfId="29703"/>
    <cellStyle name="Normal 2 2 2 2 2 2 2 2 2 2 35 4" xfId="29704"/>
    <cellStyle name="Normal 2 2 2 2 2 2 2 2 2 2 35 5" xfId="29705"/>
    <cellStyle name="Normal 2 2 2 2 2 2 2 2 2 2 35 6" xfId="29706"/>
    <cellStyle name="Normal 2 2 2 2 2 2 2 2 2 2 35 7" xfId="29707"/>
    <cellStyle name="Normal 2 2 2 2 2 2 2 2 2 2 35 8" xfId="29708"/>
    <cellStyle name="Normal 2 2 2 2 2 2 2 2 2 2 35 9" xfId="29709"/>
    <cellStyle name="Normal 2 2 2 2 2 2 2 2 2 2 36" xfId="29710"/>
    <cellStyle name="Normal 2 2 2 2 2 2 2 2 2 2 36 10" xfId="29711"/>
    <cellStyle name="Normal 2 2 2 2 2 2 2 2 2 2 36 11" xfId="29712"/>
    <cellStyle name="Normal 2 2 2 2 2 2 2 2 2 2 36 12" xfId="29713"/>
    <cellStyle name="Normal 2 2 2 2 2 2 2 2 2 2 36 13" xfId="29714"/>
    <cellStyle name="Normal 2 2 2 2 2 2 2 2 2 2 36 14" xfId="29715"/>
    <cellStyle name="Normal 2 2 2 2 2 2 2 2 2 2 36 15" xfId="29716"/>
    <cellStyle name="Normal 2 2 2 2 2 2 2 2 2 2 36 16" xfId="29717"/>
    <cellStyle name="Normal 2 2 2 2 2 2 2 2 2 2 36 17" xfId="29718"/>
    <cellStyle name="Normal 2 2 2 2 2 2 2 2 2 2 36 18" xfId="29719"/>
    <cellStyle name="Normal 2 2 2 2 2 2 2 2 2 2 36 19" xfId="29720"/>
    <cellStyle name="Normal 2 2 2 2 2 2 2 2 2 2 36 2" xfId="29721"/>
    <cellStyle name="Normal 2 2 2 2 2 2 2 2 2 2 36 20" xfId="29722"/>
    <cellStyle name="Normal 2 2 2 2 2 2 2 2 2 2 36 21" xfId="29723"/>
    <cellStyle name="Normal 2 2 2 2 2 2 2 2 2 2 36 22" xfId="29724"/>
    <cellStyle name="Normal 2 2 2 2 2 2 2 2 2 2 36 3" xfId="29725"/>
    <cellStyle name="Normal 2 2 2 2 2 2 2 2 2 2 36 4" xfId="29726"/>
    <cellStyle name="Normal 2 2 2 2 2 2 2 2 2 2 36 5" xfId="29727"/>
    <cellStyle name="Normal 2 2 2 2 2 2 2 2 2 2 36 6" xfId="29728"/>
    <cellStyle name="Normal 2 2 2 2 2 2 2 2 2 2 36 7" xfId="29729"/>
    <cellStyle name="Normal 2 2 2 2 2 2 2 2 2 2 36 8" xfId="29730"/>
    <cellStyle name="Normal 2 2 2 2 2 2 2 2 2 2 36 9" xfId="29731"/>
    <cellStyle name="Normal 2 2 2 2 2 2 2 2 2 2 37" xfId="29732"/>
    <cellStyle name="Normal 2 2 2 2 2 2 2 2 2 2 37 10" xfId="29733"/>
    <cellStyle name="Normal 2 2 2 2 2 2 2 2 2 2 37 11" xfId="29734"/>
    <cellStyle name="Normal 2 2 2 2 2 2 2 2 2 2 37 12" xfId="29735"/>
    <cellStyle name="Normal 2 2 2 2 2 2 2 2 2 2 37 13" xfId="29736"/>
    <cellStyle name="Normal 2 2 2 2 2 2 2 2 2 2 37 14" xfId="29737"/>
    <cellStyle name="Normal 2 2 2 2 2 2 2 2 2 2 37 15" xfId="29738"/>
    <cellStyle name="Normal 2 2 2 2 2 2 2 2 2 2 37 16" xfId="29739"/>
    <cellStyle name="Normal 2 2 2 2 2 2 2 2 2 2 37 17" xfId="29740"/>
    <cellStyle name="Normal 2 2 2 2 2 2 2 2 2 2 37 18" xfId="29741"/>
    <cellStyle name="Normal 2 2 2 2 2 2 2 2 2 2 37 19" xfId="29742"/>
    <cellStyle name="Normal 2 2 2 2 2 2 2 2 2 2 37 2" xfId="29743"/>
    <cellStyle name="Normal 2 2 2 2 2 2 2 2 2 2 37 20" xfId="29744"/>
    <cellStyle name="Normal 2 2 2 2 2 2 2 2 2 2 37 21" xfId="29745"/>
    <cellStyle name="Normal 2 2 2 2 2 2 2 2 2 2 37 22" xfId="29746"/>
    <cellStyle name="Normal 2 2 2 2 2 2 2 2 2 2 37 3" xfId="29747"/>
    <cellStyle name="Normal 2 2 2 2 2 2 2 2 2 2 37 4" xfId="29748"/>
    <cellStyle name="Normal 2 2 2 2 2 2 2 2 2 2 37 5" xfId="29749"/>
    <cellStyle name="Normal 2 2 2 2 2 2 2 2 2 2 37 6" xfId="29750"/>
    <cellStyle name="Normal 2 2 2 2 2 2 2 2 2 2 37 7" xfId="29751"/>
    <cellStyle name="Normal 2 2 2 2 2 2 2 2 2 2 37 8" xfId="29752"/>
    <cellStyle name="Normal 2 2 2 2 2 2 2 2 2 2 37 9" xfId="29753"/>
    <cellStyle name="Normal 2 2 2 2 2 2 2 2 2 2 38" xfId="29754"/>
    <cellStyle name="Normal 2 2 2 2 2 2 2 2 2 2 38 10" xfId="29755"/>
    <cellStyle name="Normal 2 2 2 2 2 2 2 2 2 2 38 11" xfId="29756"/>
    <cellStyle name="Normal 2 2 2 2 2 2 2 2 2 2 38 12" xfId="29757"/>
    <cellStyle name="Normal 2 2 2 2 2 2 2 2 2 2 38 13" xfId="29758"/>
    <cellStyle name="Normal 2 2 2 2 2 2 2 2 2 2 38 14" xfId="29759"/>
    <cellStyle name="Normal 2 2 2 2 2 2 2 2 2 2 38 15" xfId="29760"/>
    <cellStyle name="Normal 2 2 2 2 2 2 2 2 2 2 38 16" xfId="29761"/>
    <cellStyle name="Normal 2 2 2 2 2 2 2 2 2 2 38 17" xfId="29762"/>
    <cellStyle name="Normal 2 2 2 2 2 2 2 2 2 2 38 18" xfId="29763"/>
    <cellStyle name="Normal 2 2 2 2 2 2 2 2 2 2 38 19" xfId="29764"/>
    <cellStyle name="Normal 2 2 2 2 2 2 2 2 2 2 38 2" xfId="29765"/>
    <cellStyle name="Normal 2 2 2 2 2 2 2 2 2 2 38 20" xfId="29766"/>
    <cellStyle name="Normal 2 2 2 2 2 2 2 2 2 2 38 21" xfId="29767"/>
    <cellStyle name="Normal 2 2 2 2 2 2 2 2 2 2 38 22" xfId="29768"/>
    <cellStyle name="Normal 2 2 2 2 2 2 2 2 2 2 38 3" xfId="29769"/>
    <cellStyle name="Normal 2 2 2 2 2 2 2 2 2 2 38 4" xfId="29770"/>
    <cellStyle name="Normal 2 2 2 2 2 2 2 2 2 2 38 5" xfId="29771"/>
    <cellStyle name="Normal 2 2 2 2 2 2 2 2 2 2 38 6" xfId="29772"/>
    <cellStyle name="Normal 2 2 2 2 2 2 2 2 2 2 38 7" xfId="29773"/>
    <cellStyle name="Normal 2 2 2 2 2 2 2 2 2 2 38 8" xfId="29774"/>
    <cellStyle name="Normal 2 2 2 2 2 2 2 2 2 2 38 9" xfId="29775"/>
    <cellStyle name="Normal 2 2 2 2 2 2 2 2 2 2 39" xfId="29776"/>
    <cellStyle name="Normal 2 2 2 2 2 2 2 2 2 2 39 10" xfId="29777"/>
    <cellStyle name="Normal 2 2 2 2 2 2 2 2 2 2 39 11" xfId="29778"/>
    <cellStyle name="Normal 2 2 2 2 2 2 2 2 2 2 39 12" xfId="29779"/>
    <cellStyle name="Normal 2 2 2 2 2 2 2 2 2 2 39 13" xfId="29780"/>
    <cellStyle name="Normal 2 2 2 2 2 2 2 2 2 2 39 14" xfId="29781"/>
    <cellStyle name="Normal 2 2 2 2 2 2 2 2 2 2 39 15" xfId="29782"/>
    <cellStyle name="Normal 2 2 2 2 2 2 2 2 2 2 39 16" xfId="29783"/>
    <cellStyle name="Normal 2 2 2 2 2 2 2 2 2 2 39 17" xfId="29784"/>
    <cellStyle name="Normal 2 2 2 2 2 2 2 2 2 2 39 18" xfId="29785"/>
    <cellStyle name="Normal 2 2 2 2 2 2 2 2 2 2 39 19" xfId="29786"/>
    <cellStyle name="Normal 2 2 2 2 2 2 2 2 2 2 39 2" xfId="29787"/>
    <cellStyle name="Normal 2 2 2 2 2 2 2 2 2 2 39 20" xfId="29788"/>
    <cellStyle name="Normal 2 2 2 2 2 2 2 2 2 2 39 21" xfId="29789"/>
    <cellStyle name="Normal 2 2 2 2 2 2 2 2 2 2 39 22" xfId="29790"/>
    <cellStyle name="Normal 2 2 2 2 2 2 2 2 2 2 39 3" xfId="29791"/>
    <cellStyle name="Normal 2 2 2 2 2 2 2 2 2 2 39 4" xfId="29792"/>
    <cellStyle name="Normal 2 2 2 2 2 2 2 2 2 2 39 5" xfId="29793"/>
    <cellStyle name="Normal 2 2 2 2 2 2 2 2 2 2 39 6" xfId="29794"/>
    <cellStyle name="Normal 2 2 2 2 2 2 2 2 2 2 39 7" xfId="29795"/>
    <cellStyle name="Normal 2 2 2 2 2 2 2 2 2 2 39 8" xfId="29796"/>
    <cellStyle name="Normal 2 2 2 2 2 2 2 2 2 2 39 9" xfId="29797"/>
    <cellStyle name="Normal 2 2 2 2 2 2 2 2 2 2 4" xfId="29798"/>
    <cellStyle name="Normal 2 2 2 2 2 2 2 2 2 2 4 10" xfId="29799"/>
    <cellStyle name="Normal 2 2 2 2 2 2 2 2 2 2 4 11" xfId="29800"/>
    <cellStyle name="Normal 2 2 2 2 2 2 2 2 2 2 4 12" xfId="29801"/>
    <cellStyle name="Normal 2 2 2 2 2 2 2 2 2 2 4 13" xfId="29802"/>
    <cellStyle name="Normal 2 2 2 2 2 2 2 2 2 2 4 14" xfId="29803"/>
    <cellStyle name="Normal 2 2 2 2 2 2 2 2 2 2 4 15" xfId="29804"/>
    <cellStyle name="Normal 2 2 2 2 2 2 2 2 2 2 4 16" xfId="29805"/>
    <cellStyle name="Normal 2 2 2 2 2 2 2 2 2 2 4 17" xfId="29806"/>
    <cellStyle name="Normal 2 2 2 2 2 2 2 2 2 2 4 18" xfId="29807"/>
    <cellStyle name="Normal 2 2 2 2 2 2 2 2 2 2 4 19" xfId="29808"/>
    <cellStyle name="Normal 2 2 2 2 2 2 2 2 2 2 4 2" xfId="29809"/>
    <cellStyle name="Normal 2 2 2 2 2 2 2 2 2 2 4 20" xfId="29810"/>
    <cellStyle name="Normal 2 2 2 2 2 2 2 2 2 2 4 21" xfId="29811"/>
    <cellStyle name="Normal 2 2 2 2 2 2 2 2 2 2 4 22" xfId="29812"/>
    <cellStyle name="Normal 2 2 2 2 2 2 2 2 2 2 4 3" xfId="29813"/>
    <cellStyle name="Normal 2 2 2 2 2 2 2 2 2 2 4 4" xfId="29814"/>
    <cellStyle name="Normal 2 2 2 2 2 2 2 2 2 2 4 5" xfId="29815"/>
    <cellStyle name="Normal 2 2 2 2 2 2 2 2 2 2 4 6" xfId="29816"/>
    <cellStyle name="Normal 2 2 2 2 2 2 2 2 2 2 4 7" xfId="29817"/>
    <cellStyle name="Normal 2 2 2 2 2 2 2 2 2 2 4 8" xfId="29818"/>
    <cellStyle name="Normal 2 2 2 2 2 2 2 2 2 2 4 9" xfId="29819"/>
    <cellStyle name="Normal 2 2 2 2 2 2 2 2 2 2 40" xfId="29820"/>
    <cellStyle name="Normal 2 2 2 2 2 2 2 2 2 2 40 10" xfId="29821"/>
    <cellStyle name="Normal 2 2 2 2 2 2 2 2 2 2 40 11" xfId="29822"/>
    <cellStyle name="Normal 2 2 2 2 2 2 2 2 2 2 40 12" xfId="29823"/>
    <cellStyle name="Normal 2 2 2 2 2 2 2 2 2 2 40 13" xfId="29824"/>
    <cellStyle name="Normal 2 2 2 2 2 2 2 2 2 2 40 14" xfId="29825"/>
    <cellStyle name="Normal 2 2 2 2 2 2 2 2 2 2 40 15" xfId="29826"/>
    <cellStyle name="Normal 2 2 2 2 2 2 2 2 2 2 40 16" xfId="29827"/>
    <cellStyle name="Normal 2 2 2 2 2 2 2 2 2 2 40 17" xfId="29828"/>
    <cellStyle name="Normal 2 2 2 2 2 2 2 2 2 2 40 18" xfId="29829"/>
    <cellStyle name="Normal 2 2 2 2 2 2 2 2 2 2 40 19" xfId="29830"/>
    <cellStyle name="Normal 2 2 2 2 2 2 2 2 2 2 40 2" xfId="29831"/>
    <cellStyle name="Normal 2 2 2 2 2 2 2 2 2 2 40 20" xfId="29832"/>
    <cellStyle name="Normal 2 2 2 2 2 2 2 2 2 2 40 21" xfId="29833"/>
    <cellStyle name="Normal 2 2 2 2 2 2 2 2 2 2 40 22" xfId="29834"/>
    <cellStyle name="Normal 2 2 2 2 2 2 2 2 2 2 40 3" xfId="29835"/>
    <cellStyle name="Normal 2 2 2 2 2 2 2 2 2 2 40 4" xfId="29836"/>
    <cellStyle name="Normal 2 2 2 2 2 2 2 2 2 2 40 5" xfId="29837"/>
    <cellStyle name="Normal 2 2 2 2 2 2 2 2 2 2 40 6" xfId="29838"/>
    <cellStyle name="Normal 2 2 2 2 2 2 2 2 2 2 40 7" xfId="29839"/>
    <cellStyle name="Normal 2 2 2 2 2 2 2 2 2 2 40 8" xfId="29840"/>
    <cellStyle name="Normal 2 2 2 2 2 2 2 2 2 2 40 9" xfId="29841"/>
    <cellStyle name="Normal 2 2 2 2 2 2 2 2 2 2 41" xfId="29842"/>
    <cellStyle name="Normal 2 2 2 2 2 2 2 2 2 2 41 10" xfId="29843"/>
    <cellStyle name="Normal 2 2 2 2 2 2 2 2 2 2 41 11" xfId="29844"/>
    <cellStyle name="Normal 2 2 2 2 2 2 2 2 2 2 41 12" xfId="29845"/>
    <cellStyle name="Normal 2 2 2 2 2 2 2 2 2 2 41 13" xfId="29846"/>
    <cellStyle name="Normal 2 2 2 2 2 2 2 2 2 2 41 14" xfId="29847"/>
    <cellStyle name="Normal 2 2 2 2 2 2 2 2 2 2 41 15" xfId="29848"/>
    <cellStyle name="Normal 2 2 2 2 2 2 2 2 2 2 41 16" xfId="29849"/>
    <cellStyle name="Normal 2 2 2 2 2 2 2 2 2 2 41 17" xfId="29850"/>
    <cellStyle name="Normal 2 2 2 2 2 2 2 2 2 2 41 18" xfId="29851"/>
    <cellStyle name="Normal 2 2 2 2 2 2 2 2 2 2 41 19" xfId="29852"/>
    <cellStyle name="Normal 2 2 2 2 2 2 2 2 2 2 41 2" xfId="29853"/>
    <cellStyle name="Normal 2 2 2 2 2 2 2 2 2 2 41 20" xfId="29854"/>
    <cellStyle name="Normal 2 2 2 2 2 2 2 2 2 2 41 21" xfId="29855"/>
    <cellStyle name="Normal 2 2 2 2 2 2 2 2 2 2 41 22" xfId="29856"/>
    <cellStyle name="Normal 2 2 2 2 2 2 2 2 2 2 41 3" xfId="29857"/>
    <cellStyle name="Normal 2 2 2 2 2 2 2 2 2 2 41 4" xfId="29858"/>
    <cellStyle name="Normal 2 2 2 2 2 2 2 2 2 2 41 5" xfId="29859"/>
    <cellStyle name="Normal 2 2 2 2 2 2 2 2 2 2 41 6" xfId="29860"/>
    <cellStyle name="Normal 2 2 2 2 2 2 2 2 2 2 41 7" xfId="29861"/>
    <cellStyle name="Normal 2 2 2 2 2 2 2 2 2 2 41 8" xfId="29862"/>
    <cellStyle name="Normal 2 2 2 2 2 2 2 2 2 2 41 9" xfId="29863"/>
    <cellStyle name="Normal 2 2 2 2 2 2 2 2 2 2 42" xfId="29864"/>
    <cellStyle name="Normal 2 2 2 2 2 2 2 2 2 2 42 10" xfId="29865"/>
    <cellStyle name="Normal 2 2 2 2 2 2 2 2 2 2 42 11" xfId="29866"/>
    <cellStyle name="Normal 2 2 2 2 2 2 2 2 2 2 42 12" xfId="29867"/>
    <cellStyle name="Normal 2 2 2 2 2 2 2 2 2 2 42 13" xfId="29868"/>
    <cellStyle name="Normal 2 2 2 2 2 2 2 2 2 2 42 14" xfId="29869"/>
    <cellStyle name="Normal 2 2 2 2 2 2 2 2 2 2 42 15" xfId="29870"/>
    <cellStyle name="Normal 2 2 2 2 2 2 2 2 2 2 42 16" xfId="29871"/>
    <cellStyle name="Normal 2 2 2 2 2 2 2 2 2 2 42 17" xfId="29872"/>
    <cellStyle name="Normal 2 2 2 2 2 2 2 2 2 2 42 18" xfId="29873"/>
    <cellStyle name="Normal 2 2 2 2 2 2 2 2 2 2 42 19" xfId="29874"/>
    <cellStyle name="Normal 2 2 2 2 2 2 2 2 2 2 42 2" xfId="29875"/>
    <cellStyle name="Normal 2 2 2 2 2 2 2 2 2 2 42 20" xfId="29876"/>
    <cellStyle name="Normal 2 2 2 2 2 2 2 2 2 2 42 21" xfId="29877"/>
    <cellStyle name="Normal 2 2 2 2 2 2 2 2 2 2 42 22" xfId="29878"/>
    <cellStyle name="Normal 2 2 2 2 2 2 2 2 2 2 42 3" xfId="29879"/>
    <cellStyle name="Normal 2 2 2 2 2 2 2 2 2 2 42 4" xfId="29880"/>
    <cellStyle name="Normal 2 2 2 2 2 2 2 2 2 2 42 5" xfId="29881"/>
    <cellStyle name="Normal 2 2 2 2 2 2 2 2 2 2 42 6" xfId="29882"/>
    <cellStyle name="Normal 2 2 2 2 2 2 2 2 2 2 42 7" xfId="29883"/>
    <cellStyle name="Normal 2 2 2 2 2 2 2 2 2 2 42 8" xfId="29884"/>
    <cellStyle name="Normal 2 2 2 2 2 2 2 2 2 2 42 9" xfId="29885"/>
    <cellStyle name="Normal 2 2 2 2 2 2 2 2 2 2 43" xfId="29886"/>
    <cellStyle name="Normal 2 2 2 2 2 2 2 2 2 2 43 10" xfId="29887"/>
    <cellStyle name="Normal 2 2 2 2 2 2 2 2 2 2 43 11" xfId="29888"/>
    <cellStyle name="Normal 2 2 2 2 2 2 2 2 2 2 43 12" xfId="29889"/>
    <cellStyle name="Normal 2 2 2 2 2 2 2 2 2 2 43 13" xfId="29890"/>
    <cellStyle name="Normal 2 2 2 2 2 2 2 2 2 2 43 14" xfId="29891"/>
    <cellStyle name="Normal 2 2 2 2 2 2 2 2 2 2 43 15" xfId="29892"/>
    <cellStyle name="Normal 2 2 2 2 2 2 2 2 2 2 43 16" xfId="29893"/>
    <cellStyle name="Normal 2 2 2 2 2 2 2 2 2 2 43 17" xfId="29894"/>
    <cellStyle name="Normal 2 2 2 2 2 2 2 2 2 2 43 18" xfId="29895"/>
    <cellStyle name="Normal 2 2 2 2 2 2 2 2 2 2 43 19" xfId="29896"/>
    <cellStyle name="Normal 2 2 2 2 2 2 2 2 2 2 43 2" xfId="29897"/>
    <cellStyle name="Normal 2 2 2 2 2 2 2 2 2 2 43 20" xfId="29898"/>
    <cellStyle name="Normal 2 2 2 2 2 2 2 2 2 2 43 21" xfId="29899"/>
    <cellStyle name="Normal 2 2 2 2 2 2 2 2 2 2 43 22" xfId="29900"/>
    <cellStyle name="Normal 2 2 2 2 2 2 2 2 2 2 43 3" xfId="29901"/>
    <cellStyle name="Normal 2 2 2 2 2 2 2 2 2 2 43 4" xfId="29902"/>
    <cellStyle name="Normal 2 2 2 2 2 2 2 2 2 2 43 5" xfId="29903"/>
    <cellStyle name="Normal 2 2 2 2 2 2 2 2 2 2 43 6" xfId="29904"/>
    <cellStyle name="Normal 2 2 2 2 2 2 2 2 2 2 43 7" xfId="29905"/>
    <cellStyle name="Normal 2 2 2 2 2 2 2 2 2 2 43 8" xfId="29906"/>
    <cellStyle name="Normal 2 2 2 2 2 2 2 2 2 2 43 9" xfId="29907"/>
    <cellStyle name="Normal 2 2 2 2 2 2 2 2 2 2 44" xfId="29908"/>
    <cellStyle name="Normal 2 2 2 2 2 2 2 2 2 2 44 10" xfId="29909"/>
    <cellStyle name="Normal 2 2 2 2 2 2 2 2 2 2 44 11" xfId="29910"/>
    <cellStyle name="Normal 2 2 2 2 2 2 2 2 2 2 44 12" xfId="29911"/>
    <cellStyle name="Normal 2 2 2 2 2 2 2 2 2 2 44 13" xfId="29912"/>
    <cellStyle name="Normal 2 2 2 2 2 2 2 2 2 2 44 14" xfId="29913"/>
    <cellStyle name="Normal 2 2 2 2 2 2 2 2 2 2 44 15" xfId="29914"/>
    <cellStyle name="Normal 2 2 2 2 2 2 2 2 2 2 44 16" xfId="29915"/>
    <cellStyle name="Normal 2 2 2 2 2 2 2 2 2 2 44 17" xfId="29916"/>
    <cellStyle name="Normal 2 2 2 2 2 2 2 2 2 2 44 18" xfId="29917"/>
    <cellStyle name="Normal 2 2 2 2 2 2 2 2 2 2 44 19" xfId="29918"/>
    <cellStyle name="Normal 2 2 2 2 2 2 2 2 2 2 44 2" xfId="29919"/>
    <cellStyle name="Normal 2 2 2 2 2 2 2 2 2 2 44 20" xfId="29920"/>
    <cellStyle name="Normal 2 2 2 2 2 2 2 2 2 2 44 21" xfId="29921"/>
    <cellStyle name="Normal 2 2 2 2 2 2 2 2 2 2 44 22" xfId="29922"/>
    <cellStyle name="Normal 2 2 2 2 2 2 2 2 2 2 44 3" xfId="29923"/>
    <cellStyle name="Normal 2 2 2 2 2 2 2 2 2 2 44 4" xfId="29924"/>
    <cellStyle name="Normal 2 2 2 2 2 2 2 2 2 2 44 5" xfId="29925"/>
    <cellStyle name="Normal 2 2 2 2 2 2 2 2 2 2 44 6" xfId="29926"/>
    <cellStyle name="Normal 2 2 2 2 2 2 2 2 2 2 44 7" xfId="29927"/>
    <cellStyle name="Normal 2 2 2 2 2 2 2 2 2 2 44 8" xfId="29928"/>
    <cellStyle name="Normal 2 2 2 2 2 2 2 2 2 2 44 9" xfId="29929"/>
    <cellStyle name="Normal 2 2 2 2 2 2 2 2 2 2 45" xfId="29930"/>
    <cellStyle name="Normal 2 2 2 2 2 2 2 2 2 2 45 10" xfId="29931"/>
    <cellStyle name="Normal 2 2 2 2 2 2 2 2 2 2 45 11" xfId="29932"/>
    <cellStyle name="Normal 2 2 2 2 2 2 2 2 2 2 45 12" xfId="29933"/>
    <cellStyle name="Normal 2 2 2 2 2 2 2 2 2 2 45 13" xfId="29934"/>
    <cellStyle name="Normal 2 2 2 2 2 2 2 2 2 2 45 14" xfId="29935"/>
    <cellStyle name="Normal 2 2 2 2 2 2 2 2 2 2 45 15" xfId="29936"/>
    <cellStyle name="Normal 2 2 2 2 2 2 2 2 2 2 45 16" xfId="29937"/>
    <cellStyle name="Normal 2 2 2 2 2 2 2 2 2 2 45 17" xfId="29938"/>
    <cellStyle name="Normal 2 2 2 2 2 2 2 2 2 2 45 18" xfId="29939"/>
    <cellStyle name="Normal 2 2 2 2 2 2 2 2 2 2 45 19" xfId="29940"/>
    <cellStyle name="Normal 2 2 2 2 2 2 2 2 2 2 45 2" xfId="29941"/>
    <cellStyle name="Normal 2 2 2 2 2 2 2 2 2 2 45 20" xfId="29942"/>
    <cellStyle name="Normal 2 2 2 2 2 2 2 2 2 2 45 21" xfId="29943"/>
    <cellStyle name="Normal 2 2 2 2 2 2 2 2 2 2 45 22" xfId="29944"/>
    <cellStyle name="Normal 2 2 2 2 2 2 2 2 2 2 45 3" xfId="29945"/>
    <cellStyle name="Normal 2 2 2 2 2 2 2 2 2 2 45 4" xfId="29946"/>
    <cellStyle name="Normal 2 2 2 2 2 2 2 2 2 2 45 5" xfId="29947"/>
    <cellStyle name="Normal 2 2 2 2 2 2 2 2 2 2 45 6" xfId="29948"/>
    <cellStyle name="Normal 2 2 2 2 2 2 2 2 2 2 45 7" xfId="29949"/>
    <cellStyle name="Normal 2 2 2 2 2 2 2 2 2 2 45 8" xfId="29950"/>
    <cellStyle name="Normal 2 2 2 2 2 2 2 2 2 2 45 9" xfId="29951"/>
    <cellStyle name="Normal 2 2 2 2 2 2 2 2 2 2 46" xfId="29952"/>
    <cellStyle name="Normal 2 2 2 2 2 2 2 2 2 2 46 10" xfId="29953"/>
    <cellStyle name="Normal 2 2 2 2 2 2 2 2 2 2 46 11" xfId="29954"/>
    <cellStyle name="Normal 2 2 2 2 2 2 2 2 2 2 46 12" xfId="29955"/>
    <cellStyle name="Normal 2 2 2 2 2 2 2 2 2 2 46 13" xfId="29956"/>
    <cellStyle name="Normal 2 2 2 2 2 2 2 2 2 2 46 14" xfId="29957"/>
    <cellStyle name="Normal 2 2 2 2 2 2 2 2 2 2 46 15" xfId="29958"/>
    <cellStyle name="Normal 2 2 2 2 2 2 2 2 2 2 46 16" xfId="29959"/>
    <cellStyle name="Normal 2 2 2 2 2 2 2 2 2 2 46 17" xfId="29960"/>
    <cellStyle name="Normal 2 2 2 2 2 2 2 2 2 2 46 18" xfId="29961"/>
    <cellStyle name="Normal 2 2 2 2 2 2 2 2 2 2 46 19" xfId="29962"/>
    <cellStyle name="Normal 2 2 2 2 2 2 2 2 2 2 46 2" xfId="29963"/>
    <cellStyle name="Normal 2 2 2 2 2 2 2 2 2 2 46 20" xfId="29964"/>
    <cellStyle name="Normal 2 2 2 2 2 2 2 2 2 2 46 21" xfId="29965"/>
    <cellStyle name="Normal 2 2 2 2 2 2 2 2 2 2 46 22" xfId="29966"/>
    <cellStyle name="Normal 2 2 2 2 2 2 2 2 2 2 46 3" xfId="29967"/>
    <cellStyle name="Normal 2 2 2 2 2 2 2 2 2 2 46 4" xfId="29968"/>
    <cellStyle name="Normal 2 2 2 2 2 2 2 2 2 2 46 5" xfId="29969"/>
    <cellStyle name="Normal 2 2 2 2 2 2 2 2 2 2 46 6" xfId="29970"/>
    <cellStyle name="Normal 2 2 2 2 2 2 2 2 2 2 46 7" xfId="29971"/>
    <cellStyle name="Normal 2 2 2 2 2 2 2 2 2 2 46 8" xfId="29972"/>
    <cellStyle name="Normal 2 2 2 2 2 2 2 2 2 2 46 9" xfId="29973"/>
    <cellStyle name="Normal 2 2 2 2 2 2 2 2 2 2 47" xfId="29974"/>
    <cellStyle name="Normal 2 2 2 2 2 2 2 2 2 2 47 10" xfId="29975"/>
    <cellStyle name="Normal 2 2 2 2 2 2 2 2 2 2 47 11" xfId="29976"/>
    <cellStyle name="Normal 2 2 2 2 2 2 2 2 2 2 47 12" xfId="29977"/>
    <cellStyle name="Normal 2 2 2 2 2 2 2 2 2 2 47 13" xfId="29978"/>
    <cellStyle name="Normal 2 2 2 2 2 2 2 2 2 2 47 14" xfId="29979"/>
    <cellStyle name="Normal 2 2 2 2 2 2 2 2 2 2 47 15" xfId="29980"/>
    <cellStyle name="Normal 2 2 2 2 2 2 2 2 2 2 47 16" xfId="29981"/>
    <cellStyle name="Normal 2 2 2 2 2 2 2 2 2 2 47 17" xfId="29982"/>
    <cellStyle name="Normal 2 2 2 2 2 2 2 2 2 2 47 18" xfId="29983"/>
    <cellStyle name="Normal 2 2 2 2 2 2 2 2 2 2 47 19" xfId="29984"/>
    <cellStyle name="Normal 2 2 2 2 2 2 2 2 2 2 47 2" xfId="29985"/>
    <cellStyle name="Normal 2 2 2 2 2 2 2 2 2 2 47 20" xfId="29986"/>
    <cellStyle name="Normal 2 2 2 2 2 2 2 2 2 2 47 21" xfId="29987"/>
    <cellStyle name="Normal 2 2 2 2 2 2 2 2 2 2 47 22" xfId="29988"/>
    <cellStyle name="Normal 2 2 2 2 2 2 2 2 2 2 47 3" xfId="29989"/>
    <cellStyle name="Normal 2 2 2 2 2 2 2 2 2 2 47 4" xfId="29990"/>
    <cellStyle name="Normal 2 2 2 2 2 2 2 2 2 2 47 5" xfId="29991"/>
    <cellStyle name="Normal 2 2 2 2 2 2 2 2 2 2 47 6" xfId="29992"/>
    <cellStyle name="Normal 2 2 2 2 2 2 2 2 2 2 47 7" xfId="29993"/>
    <cellStyle name="Normal 2 2 2 2 2 2 2 2 2 2 47 8" xfId="29994"/>
    <cellStyle name="Normal 2 2 2 2 2 2 2 2 2 2 47 9" xfId="29995"/>
    <cellStyle name="Normal 2 2 2 2 2 2 2 2 2 2 48" xfId="29996"/>
    <cellStyle name="Normal 2 2 2 2 2 2 2 2 2 2 48 10" xfId="29997"/>
    <cellStyle name="Normal 2 2 2 2 2 2 2 2 2 2 48 11" xfId="29998"/>
    <cellStyle name="Normal 2 2 2 2 2 2 2 2 2 2 48 12" xfId="29999"/>
    <cellStyle name="Normal 2 2 2 2 2 2 2 2 2 2 48 13" xfId="30000"/>
    <cellStyle name="Normal 2 2 2 2 2 2 2 2 2 2 48 14" xfId="30001"/>
    <cellStyle name="Normal 2 2 2 2 2 2 2 2 2 2 48 15" xfId="30002"/>
    <cellStyle name="Normal 2 2 2 2 2 2 2 2 2 2 48 16" xfId="30003"/>
    <cellStyle name="Normal 2 2 2 2 2 2 2 2 2 2 48 17" xfId="30004"/>
    <cellStyle name="Normal 2 2 2 2 2 2 2 2 2 2 48 18" xfId="30005"/>
    <cellStyle name="Normal 2 2 2 2 2 2 2 2 2 2 48 19" xfId="30006"/>
    <cellStyle name="Normal 2 2 2 2 2 2 2 2 2 2 48 2" xfId="30007"/>
    <cellStyle name="Normal 2 2 2 2 2 2 2 2 2 2 48 20" xfId="30008"/>
    <cellStyle name="Normal 2 2 2 2 2 2 2 2 2 2 48 21" xfId="30009"/>
    <cellStyle name="Normal 2 2 2 2 2 2 2 2 2 2 48 22" xfId="30010"/>
    <cellStyle name="Normal 2 2 2 2 2 2 2 2 2 2 48 3" xfId="30011"/>
    <cellStyle name="Normal 2 2 2 2 2 2 2 2 2 2 48 4" xfId="30012"/>
    <cellStyle name="Normal 2 2 2 2 2 2 2 2 2 2 48 5" xfId="30013"/>
    <cellStyle name="Normal 2 2 2 2 2 2 2 2 2 2 48 6" xfId="30014"/>
    <cellStyle name="Normal 2 2 2 2 2 2 2 2 2 2 48 7" xfId="30015"/>
    <cellStyle name="Normal 2 2 2 2 2 2 2 2 2 2 48 8" xfId="30016"/>
    <cellStyle name="Normal 2 2 2 2 2 2 2 2 2 2 48 9" xfId="30017"/>
    <cellStyle name="Normal 2 2 2 2 2 2 2 2 2 2 49" xfId="30018"/>
    <cellStyle name="Normal 2 2 2 2 2 2 2 2 2 2 49 10" xfId="30019"/>
    <cellStyle name="Normal 2 2 2 2 2 2 2 2 2 2 49 11" xfId="30020"/>
    <cellStyle name="Normal 2 2 2 2 2 2 2 2 2 2 49 12" xfId="30021"/>
    <cellStyle name="Normal 2 2 2 2 2 2 2 2 2 2 49 13" xfId="30022"/>
    <cellStyle name="Normal 2 2 2 2 2 2 2 2 2 2 49 14" xfId="30023"/>
    <cellStyle name="Normal 2 2 2 2 2 2 2 2 2 2 49 15" xfId="30024"/>
    <cellStyle name="Normal 2 2 2 2 2 2 2 2 2 2 49 16" xfId="30025"/>
    <cellStyle name="Normal 2 2 2 2 2 2 2 2 2 2 49 17" xfId="30026"/>
    <cellStyle name="Normal 2 2 2 2 2 2 2 2 2 2 49 18" xfId="30027"/>
    <cellStyle name="Normal 2 2 2 2 2 2 2 2 2 2 49 19" xfId="30028"/>
    <cellStyle name="Normal 2 2 2 2 2 2 2 2 2 2 49 2" xfId="30029"/>
    <cellStyle name="Normal 2 2 2 2 2 2 2 2 2 2 49 20" xfId="30030"/>
    <cellStyle name="Normal 2 2 2 2 2 2 2 2 2 2 49 21" xfId="30031"/>
    <cellStyle name="Normal 2 2 2 2 2 2 2 2 2 2 49 22" xfId="30032"/>
    <cellStyle name="Normal 2 2 2 2 2 2 2 2 2 2 49 3" xfId="30033"/>
    <cellStyle name="Normal 2 2 2 2 2 2 2 2 2 2 49 4" xfId="30034"/>
    <cellStyle name="Normal 2 2 2 2 2 2 2 2 2 2 49 5" xfId="30035"/>
    <cellStyle name="Normal 2 2 2 2 2 2 2 2 2 2 49 6" xfId="30036"/>
    <cellStyle name="Normal 2 2 2 2 2 2 2 2 2 2 49 7" xfId="30037"/>
    <cellStyle name="Normal 2 2 2 2 2 2 2 2 2 2 49 8" xfId="30038"/>
    <cellStyle name="Normal 2 2 2 2 2 2 2 2 2 2 49 9" xfId="30039"/>
    <cellStyle name="Normal 2 2 2 2 2 2 2 2 2 2 5" xfId="30040"/>
    <cellStyle name="Normal 2 2 2 2 2 2 2 2 2 2 5 10" xfId="30041"/>
    <cellStyle name="Normal 2 2 2 2 2 2 2 2 2 2 5 11" xfId="30042"/>
    <cellStyle name="Normal 2 2 2 2 2 2 2 2 2 2 5 12" xfId="30043"/>
    <cellStyle name="Normal 2 2 2 2 2 2 2 2 2 2 5 13" xfId="30044"/>
    <cellStyle name="Normal 2 2 2 2 2 2 2 2 2 2 5 14" xfId="30045"/>
    <cellStyle name="Normal 2 2 2 2 2 2 2 2 2 2 5 15" xfId="30046"/>
    <cellStyle name="Normal 2 2 2 2 2 2 2 2 2 2 5 16" xfId="30047"/>
    <cellStyle name="Normal 2 2 2 2 2 2 2 2 2 2 5 17" xfId="30048"/>
    <cellStyle name="Normal 2 2 2 2 2 2 2 2 2 2 5 18" xfId="30049"/>
    <cellStyle name="Normal 2 2 2 2 2 2 2 2 2 2 5 19" xfId="30050"/>
    <cellStyle name="Normal 2 2 2 2 2 2 2 2 2 2 5 2" xfId="30051"/>
    <cellStyle name="Normal 2 2 2 2 2 2 2 2 2 2 5 20" xfId="30052"/>
    <cellStyle name="Normal 2 2 2 2 2 2 2 2 2 2 5 21" xfId="30053"/>
    <cellStyle name="Normal 2 2 2 2 2 2 2 2 2 2 5 22" xfId="30054"/>
    <cellStyle name="Normal 2 2 2 2 2 2 2 2 2 2 5 3" xfId="30055"/>
    <cellStyle name="Normal 2 2 2 2 2 2 2 2 2 2 5 4" xfId="30056"/>
    <cellStyle name="Normal 2 2 2 2 2 2 2 2 2 2 5 5" xfId="30057"/>
    <cellStyle name="Normal 2 2 2 2 2 2 2 2 2 2 5 6" xfId="30058"/>
    <cellStyle name="Normal 2 2 2 2 2 2 2 2 2 2 5 7" xfId="30059"/>
    <cellStyle name="Normal 2 2 2 2 2 2 2 2 2 2 5 8" xfId="30060"/>
    <cellStyle name="Normal 2 2 2 2 2 2 2 2 2 2 5 9" xfId="30061"/>
    <cellStyle name="Normal 2 2 2 2 2 2 2 2 2 2 50" xfId="30062"/>
    <cellStyle name="Normal 2 2 2 2 2 2 2 2 2 2 50 10" xfId="30063"/>
    <cellStyle name="Normal 2 2 2 2 2 2 2 2 2 2 50 11" xfId="30064"/>
    <cellStyle name="Normal 2 2 2 2 2 2 2 2 2 2 50 12" xfId="30065"/>
    <cellStyle name="Normal 2 2 2 2 2 2 2 2 2 2 50 13" xfId="30066"/>
    <cellStyle name="Normal 2 2 2 2 2 2 2 2 2 2 50 14" xfId="30067"/>
    <cellStyle name="Normal 2 2 2 2 2 2 2 2 2 2 50 15" xfId="30068"/>
    <cellStyle name="Normal 2 2 2 2 2 2 2 2 2 2 50 16" xfId="30069"/>
    <cellStyle name="Normal 2 2 2 2 2 2 2 2 2 2 50 17" xfId="30070"/>
    <cellStyle name="Normal 2 2 2 2 2 2 2 2 2 2 50 18" xfId="30071"/>
    <cellStyle name="Normal 2 2 2 2 2 2 2 2 2 2 50 19" xfId="30072"/>
    <cellStyle name="Normal 2 2 2 2 2 2 2 2 2 2 50 2" xfId="30073"/>
    <cellStyle name="Normal 2 2 2 2 2 2 2 2 2 2 50 20" xfId="30074"/>
    <cellStyle name="Normal 2 2 2 2 2 2 2 2 2 2 50 21" xfId="30075"/>
    <cellStyle name="Normal 2 2 2 2 2 2 2 2 2 2 50 22" xfId="30076"/>
    <cellStyle name="Normal 2 2 2 2 2 2 2 2 2 2 50 3" xfId="30077"/>
    <cellStyle name="Normal 2 2 2 2 2 2 2 2 2 2 50 4" xfId="30078"/>
    <cellStyle name="Normal 2 2 2 2 2 2 2 2 2 2 50 5" xfId="30079"/>
    <cellStyle name="Normal 2 2 2 2 2 2 2 2 2 2 50 6" xfId="30080"/>
    <cellStyle name="Normal 2 2 2 2 2 2 2 2 2 2 50 7" xfId="30081"/>
    <cellStyle name="Normal 2 2 2 2 2 2 2 2 2 2 50 8" xfId="30082"/>
    <cellStyle name="Normal 2 2 2 2 2 2 2 2 2 2 50 9" xfId="30083"/>
    <cellStyle name="Normal 2 2 2 2 2 2 2 2 2 2 51" xfId="30084"/>
    <cellStyle name="Normal 2 2 2 2 2 2 2 2 2 2 51 2" xfId="30085"/>
    <cellStyle name="Normal 2 2 2 2 2 2 2 2 2 2 51 2 10" xfId="30086"/>
    <cellStyle name="Normal 2 2 2 2 2 2 2 2 2 2 51 2 11" xfId="30087"/>
    <cellStyle name="Normal 2 2 2 2 2 2 2 2 2 2 51 2 12" xfId="30088"/>
    <cellStyle name="Normal 2 2 2 2 2 2 2 2 2 2 51 2 13" xfId="30089"/>
    <cellStyle name="Normal 2 2 2 2 2 2 2 2 2 2 51 2 14" xfId="30090"/>
    <cellStyle name="Normal 2 2 2 2 2 2 2 2 2 2 51 2 15" xfId="30091"/>
    <cellStyle name="Normal 2 2 2 2 2 2 2 2 2 2 51 2 16" xfId="30092"/>
    <cellStyle name="Normal 2 2 2 2 2 2 2 2 2 2 51 2 17" xfId="30093"/>
    <cellStyle name="Normal 2 2 2 2 2 2 2 2 2 2 51 2 18" xfId="30094"/>
    <cellStyle name="Normal 2 2 2 2 2 2 2 2 2 2 51 2 19" xfId="30095"/>
    <cellStyle name="Normal 2 2 2 2 2 2 2 2 2 2 51 2 2" xfId="30096"/>
    <cellStyle name="Normal 2 2 2 2 2 2 2 2 2 2 51 2 20" xfId="30097"/>
    <cellStyle name="Normal 2 2 2 2 2 2 2 2 2 2 51 2 21" xfId="30098"/>
    <cellStyle name="Normal 2 2 2 2 2 2 2 2 2 2 51 2 22" xfId="30099"/>
    <cellStyle name="Normal 2 2 2 2 2 2 2 2 2 2 51 2 3" xfId="30100"/>
    <cellStyle name="Normal 2 2 2 2 2 2 2 2 2 2 51 2 4" xfId="30101"/>
    <cellStyle name="Normal 2 2 2 2 2 2 2 2 2 2 51 2 5" xfId="30102"/>
    <cellStyle name="Normal 2 2 2 2 2 2 2 2 2 2 51 2 6" xfId="30103"/>
    <cellStyle name="Normal 2 2 2 2 2 2 2 2 2 2 51 2 7" xfId="30104"/>
    <cellStyle name="Normal 2 2 2 2 2 2 2 2 2 2 51 2 8" xfId="30105"/>
    <cellStyle name="Normal 2 2 2 2 2 2 2 2 2 2 51 2 9" xfId="30106"/>
    <cellStyle name="Normal 2 2 2 2 2 2 2 2 2 2 51 3" xfId="30107"/>
    <cellStyle name="Normal 2 2 2 2 2 2 2 2 2 2 51 3 10" xfId="30108"/>
    <cellStyle name="Normal 2 2 2 2 2 2 2 2 2 2 51 3 11" xfId="30109"/>
    <cellStyle name="Normal 2 2 2 2 2 2 2 2 2 2 51 3 12" xfId="30110"/>
    <cellStyle name="Normal 2 2 2 2 2 2 2 2 2 2 51 3 13" xfId="30111"/>
    <cellStyle name="Normal 2 2 2 2 2 2 2 2 2 2 51 3 14" xfId="30112"/>
    <cellStyle name="Normal 2 2 2 2 2 2 2 2 2 2 51 3 15" xfId="30113"/>
    <cellStyle name="Normal 2 2 2 2 2 2 2 2 2 2 51 3 16" xfId="30114"/>
    <cellStyle name="Normal 2 2 2 2 2 2 2 2 2 2 51 3 17" xfId="30115"/>
    <cellStyle name="Normal 2 2 2 2 2 2 2 2 2 2 51 3 18" xfId="30116"/>
    <cellStyle name="Normal 2 2 2 2 2 2 2 2 2 2 51 3 19" xfId="30117"/>
    <cellStyle name="Normal 2 2 2 2 2 2 2 2 2 2 51 3 2" xfId="30118"/>
    <cellStyle name="Normal 2 2 2 2 2 2 2 2 2 2 51 3 20" xfId="30119"/>
    <cellStyle name="Normal 2 2 2 2 2 2 2 2 2 2 51 3 21" xfId="30120"/>
    <cellStyle name="Normal 2 2 2 2 2 2 2 2 2 2 51 3 22" xfId="30121"/>
    <cellStyle name="Normal 2 2 2 2 2 2 2 2 2 2 51 3 3" xfId="30122"/>
    <cellStyle name="Normal 2 2 2 2 2 2 2 2 2 2 51 3 4" xfId="30123"/>
    <cellStyle name="Normal 2 2 2 2 2 2 2 2 2 2 51 3 5" xfId="30124"/>
    <cellStyle name="Normal 2 2 2 2 2 2 2 2 2 2 51 3 6" xfId="30125"/>
    <cellStyle name="Normal 2 2 2 2 2 2 2 2 2 2 51 3 7" xfId="30126"/>
    <cellStyle name="Normal 2 2 2 2 2 2 2 2 2 2 51 3 8" xfId="30127"/>
    <cellStyle name="Normal 2 2 2 2 2 2 2 2 2 2 51 3 9" xfId="30128"/>
    <cellStyle name="Normal 2 2 2 2 2 2 2 2 2 2 52" xfId="30129"/>
    <cellStyle name="Normal 2 2 2 2 2 2 2 2 2 2 52 2" xfId="30130"/>
    <cellStyle name="Normal 2 2 2 2 2 2 2 2 2 2 53" xfId="30131"/>
    <cellStyle name="Normal 2 2 2 2 2 2 2 2 2 2 54" xfId="30132"/>
    <cellStyle name="Normal 2 2 2 2 2 2 2 2 2 2 55" xfId="30133"/>
    <cellStyle name="Normal 2 2 2 2 2 2 2 2 2 2 56" xfId="30134"/>
    <cellStyle name="Normal 2 2 2 2 2 2 2 2 2 2 57" xfId="30135"/>
    <cellStyle name="Normal 2 2 2 2 2 2 2 2 2 2 58" xfId="30136"/>
    <cellStyle name="Normal 2 2 2 2 2 2 2 2 2 2 59" xfId="30137"/>
    <cellStyle name="Normal 2 2 2 2 2 2 2 2 2 2 6" xfId="30138"/>
    <cellStyle name="Normal 2 2 2 2 2 2 2 2 2 2 6 10" xfId="30139"/>
    <cellStyle name="Normal 2 2 2 2 2 2 2 2 2 2 6 11" xfId="30140"/>
    <cellStyle name="Normal 2 2 2 2 2 2 2 2 2 2 6 12" xfId="30141"/>
    <cellStyle name="Normal 2 2 2 2 2 2 2 2 2 2 6 13" xfId="30142"/>
    <cellStyle name="Normal 2 2 2 2 2 2 2 2 2 2 6 14" xfId="30143"/>
    <cellStyle name="Normal 2 2 2 2 2 2 2 2 2 2 6 15" xfId="30144"/>
    <cellStyle name="Normal 2 2 2 2 2 2 2 2 2 2 6 16" xfId="30145"/>
    <cellStyle name="Normal 2 2 2 2 2 2 2 2 2 2 6 17" xfId="30146"/>
    <cellStyle name="Normal 2 2 2 2 2 2 2 2 2 2 6 18" xfId="30147"/>
    <cellStyle name="Normal 2 2 2 2 2 2 2 2 2 2 6 19" xfId="30148"/>
    <cellStyle name="Normal 2 2 2 2 2 2 2 2 2 2 6 2" xfId="30149"/>
    <cellStyle name="Normal 2 2 2 2 2 2 2 2 2 2 6 20" xfId="30150"/>
    <cellStyle name="Normal 2 2 2 2 2 2 2 2 2 2 6 21" xfId="30151"/>
    <cellStyle name="Normal 2 2 2 2 2 2 2 2 2 2 6 22" xfId="30152"/>
    <cellStyle name="Normal 2 2 2 2 2 2 2 2 2 2 6 3" xfId="30153"/>
    <cellStyle name="Normal 2 2 2 2 2 2 2 2 2 2 6 4" xfId="30154"/>
    <cellStyle name="Normal 2 2 2 2 2 2 2 2 2 2 6 5" xfId="30155"/>
    <cellStyle name="Normal 2 2 2 2 2 2 2 2 2 2 6 6" xfId="30156"/>
    <cellStyle name="Normal 2 2 2 2 2 2 2 2 2 2 6 7" xfId="30157"/>
    <cellStyle name="Normal 2 2 2 2 2 2 2 2 2 2 6 8" xfId="30158"/>
    <cellStyle name="Normal 2 2 2 2 2 2 2 2 2 2 6 9" xfId="30159"/>
    <cellStyle name="Normal 2 2 2 2 2 2 2 2 2 2 60" xfId="30160"/>
    <cellStyle name="Normal 2 2 2 2 2 2 2 2 2 2 61" xfId="30161"/>
    <cellStyle name="Normal 2 2 2 2 2 2 2 2 2 2 62" xfId="30162"/>
    <cellStyle name="Normal 2 2 2 2 2 2 2 2 2 2 63" xfId="30163"/>
    <cellStyle name="Normal 2 2 2 2 2 2 2 2 2 2 64" xfId="30164"/>
    <cellStyle name="Normal 2 2 2 2 2 2 2 2 2 2 65" xfId="30165"/>
    <cellStyle name="Normal 2 2 2 2 2 2 2 2 2 2 66" xfId="30166"/>
    <cellStyle name="Normal 2 2 2 2 2 2 2 2 2 2 67" xfId="30167"/>
    <cellStyle name="Normal 2 2 2 2 2 2 2 2 2 2 68" xfId="30168"/>
    <cellStyle name="Normal 2 2 2 2 2 2 2 2 2 2 69" xfId="30169"/>
    <cellStyle name="Normal 2 2 2 2 2 2 2 2 2 2 7" xfId="30170"/>
    <cellStyle name="Normal 2 2 2 2 2 2 2 2 2 2 7 10" xfId="30171"/>
    <cellStyle name="Normal 2 2 2 2 2 2 2 2 2 2 7 11" xfId="30172"/>
    <cellStyle name="Normal 2 2 2 2 2 2 2 2 2 2 7 12" xfId="30173"/>
    <cellStyle name="Normal 2 2 2 2 2 2 2 2 2 2 7 13" xfId="30174"/>
    <cellStyle name="Normal 2 2 2 2 2 2 2 2 2 2 7 14" xfId="30175"/>
    <cellStyle name="Normal 2 2 2 2 2 2 2 2 2 2 7 15" xfId="30176"/>
    <cellStyle name="Normal 2 2 2 2 2 2 2 2 2 2 7 16" xfId="30177"/>
    <cellStyle name="Normal 2 2 2 2 2 2 2 2 2 2 7 17" xfId="30178"/>
    <cellStyle name="Normal 2 2 2 2 2 2 2 2 2 2 7 18" xfId="30179"/>
    <cellStyle name="Normal 2 2 2 2 2 2 2 2 2 2 7 19" xfId="30180"/>
    <cellStyle name="Normal 2 2 2 2 2 2 2 2 2 2 7 2" xfId="30181"/>
    <cellStyle name="Normal 2 2 2 2 2 2 2 2 2 2 7 20" xfId="30182"/>
    <cellStyle name="Normal 2 2 2 2 2 2 2 2 2 2 7 21" xfId="30183"/>
    <cellStyle name="Normal 2 2 2 2 2 2 2 2 2 2 7 22" xfId="30184"/>
    <cellStyle name="Normal 2 2 2 2 2 2 2 2 2 2 7 3" xfId="30185"/>
    <cellStyle name="Normal 2 2 2 2 2 2 2 2 2 2 7 4" xfId="30186"/>
    <cellStyle name="Normal 2 2 2 2 2 2 2 2 2 2 7 5" xfId="30187"/>
    <cellStyle name="Normal 2 2 2 2 2 2 2 2 2 2 7 6" xfId="30188"/>
    <cellStyle name="Normal 2 2 2 2 2 2 2 2 2 2 7 7" xfId="30189"/>
    <cellStyle name="Normal 2 2 2 2 2 2 2 2 2 2 7 8" xfId="30190"/>
    <cellStyle name="Normal 2 2 2 2 2 2 2 2 2 2 7 9" xfId="30191"/>
    <cellStyle name="Normal 2 2 2 2 2 2 2 2 2 2 70" xfId="30192"/>
    <cellStyle name="Normal 2 2 2 2 2 2 2 2 2 2 71" xfId="30193"/>
    <cellStyle name="Normal 2 2 2 2 2 2 2 2 2 2 72" xfId="30194"/>
    <cellStyle name="Normal 2 2 2 2 2 2 2 2 2 2 73" xfId="30195"/>
    <cellStyle name="Normal 2 2 2 2 2 2 2 2 2 2 8" xfId="30196"/>
    <cellStyle name="Normal 2 2 2 2 2 2 2 2 2 2 8 10" xfId="30197"/>
    <cellStyle name="Normal 2 2 2 2 2 2 2 2 2 2 8 11" xfId="30198"/>
    <cellStyle name="Normal 2 2 2 2 2 2 2 2 2 2 8 12" xfId="30199"/>
    <cellStyle name="Normal 2 2 2 2 2 2 2 2 2 2 8 13" xfId="30200"/>
    <cellStyle name="Normal 2 2 2 2 2 2 2 2 2 2 8 14" xfId="30201"/>
    <cellStyle name="Normal 2 2 2 2 2 2 2 2 2 2 8 15" xfId="30202"/>
    <cellStyle name="Normal 2 2 2 2 2 2 2 2 2 2 8 16" xfId="30203"/>
    <cellStyle name="Normal 2 2 2 2 2 2 2 2 2 2 8 17" xfId="30204"/>
    <cellStyle name="Normal 2 2 2 2 2 2 2 2 2 2 8 18" xfId="30205"/>
    <cellStyle name="Normal 2 2 2 2 2 2 2 2 2 2 8 19" xfId="30206"/>
    <cellStyle name="Normal 2 2 2 2 2 2 2 2 2 2 8 2" xfId="30207"/>
    <cellStyle name="Normal 2 2 2 2 2 2 2 2 2 2 8 20" xfId="30208"/>
    <cellStyle name="Normal 2 2 2 2 2 2 2 2 2 2 8 21" xfId="30209"/>
    <cellStyle name="Normal 2 2 2 2 2 2 2 2 2 2 8 22" xfId="30210"/>
    <cellStyle name="Normal 2 2 2 2 2 2 2 2 2 2 8 3" xfId="30211"/>
    <cellStyle name="Normal 2 2 2 2 2 2 2 2 2 2 8 4" xfId="30212"/>
    <cellStyle name="Normal 2 2 2 2 2 2 2 2 2 2 8 5" xfId="30213"/>
    <cellStyle name="Normal 2 2 2 2 2 2 2 2 2 2 8 6" xfId="30214"/>
    <cellStyle name="Normal 2 2 2 2 2 2 2 2 2 2 8 7" xfId="30215"/>
    <cellStyle name="Normal 2 2 2 2 2 2 2 2 2 2 8 8" xfId="30216"/>
    <cellStyle name="Normal 2 2 2 2 2 2 2 2 2 2 8 9" xfId="30217"/>
    <cellStyle name="Normal 2 2 2 2 2 2 2 2 2 2 9" xfId="30218"/>
    <cellStyle name="Normal 2 2 2 2 2 2 2 2 2 2 9 10" xfId="30219"/>
    <cellStyle name="Normal 2 2 2 2 2 2 2 2 2 2 9 11" xfId="30220"/>
    <cellStyle name="Normal 2 2 2 2 2 2 2 2 2 2 9 12" xfId="30221"/>
    <cellStyle name="Normal 2 2 2 2 2 2 2 2 2 2 9 13" xfId="30222"/>
    <cellStyle name="Normal 2 2 2 2 2 2 2 2 2 2 9 14" xfId="30223"/>
    <cellStyle name="Normal 2 2 2 2 2 2 2 2 2 2 9 15" xfId="30224"/>
    <cellStyle name="Normal 2 2 2 2 2 2 2 2 2 2 9 16" xfId="30225"/>
    <cellStyle name="Normal 2 2 2 2 2 2 2 2 2 2 9 17" xfId="30226"/>
    <cellStyle name="Normal 2 2 2 2 2 2 2 2 2 2 9 18" xfId="30227"/>
    <cellStyle name="Normal 2 2 2 2 2 2 2 2 2 2 9 19" xfId="30228"/>
    <cellStyle name="Normal 2 2 2 2 2 2 2 2 2 2 9 2" xfId="30229"/>
    <cellStyle name="Normal 2 2 2 2 2 2 2 2 2 2 9 20" xfId="30230"/>
    <cellStyle name="Normal 2 2 2 2 2 2 2 2 2 2 9 21" xfId="30231"/>
    <cellStyle name="Normal 2 2 2 2 2 2 2 2 2 2 9 22" xfId="30232"/>
    <cellStyle name="Normal 2 2 2 2 2 2 2 2 2 2 9 3" xfId="30233"/>
    <cellStyle name="Normal 2 2 2 2 2 2 2 2 2 2 9 4" xfId="30234"/>
    <cellStyle name="Normal 2 2 2 2 2 2 2 2 2 2 9 5" xfId="30235"/>
    <cellStyle name="Normal 2 2 2 2 2 2 2 2 2 2 9 6" xfId="30236"/>
    <cellStyle name="Normal 2 2 2 2 2 2 2 2 2 2 9 7" xfId="30237"/>
    <cellStyle name="Normal 2 2 2 2 2 2 2 2 2 2 9 8" xfId="30238"/>
    <cellStyle name="Normal 2 2 2 2 2 2 2 2 2 2 9 9" xfId="30239"/>
    <cellStyle name="Normal 2 2 2 2 2 2 2 2 2 20" xfId="30240"/>
    <cellStyle name="Normal 2 2 2 2 2 2 2 2 2 21" xfId="30241"/>
    <cellStyle name="Normal 2 2 2 2 2 2 2 2 2 22" xfId="30242"/>
    <cellStyle name="Normal 2 2 2 2 2 2 2 2 2 23" xfId="30243"/>
    <cellStyle name="Normal 2 2 2 2 2 2 2 2 2 24" xfId="30244"/>
    <cellStyle name="Normal 2 2 2 2 2 2 2 2 2 25" xfId="30245"/>
    <cellStyle name="Normal 2 2 2 2 2 2 2 2 2 26" xfId="30246"/>
    <cellStyle name="Normal 2 2 2 2 2 2 2 2 2 27" xfId="30247"/>
    <cellStyle name="Normal 2 2 2 2 2 2 2 2 2 28" xfId="30248"/>
    <cellStyle name="Normal 2 2 2 2 2 2 2 2 2 29" xfId="30249"/>
    <cellStyle name="Normal 2 2 2 2 2 2 2 2 2 3" xfId="30250"/>
    <cellStyle name="Normal 2 2 2 2 2 2 2 2 2 30" xfId="30251"/>
    <cellStyle name="Normal 2 2 2 2 2 2 2 2 2 31" xfId="30252"/>
    <cellStyle name="Normal 2 2 2 2 2 2 2 2 2 32" xfId="30253"/>
    <cellStyle name="Normal 2 2 2 2 2 2 2 2 2 32 10" xfId="30254"/>
    <cellStyle name="Normal 2 2 2 2 2 2 2 2 2 32 11" xfId="30255"/>
    <cellStyle name="Normal 2 2 2 2 2 2 2 2 2 32 12" xfId="30256"/>
    <cellStyle name="Normal 2 2 2 2 2 2 2 2 2 32 13" xfId="30257"/>
    <cellStyle name="Normal 2 2 2 2 2 2 2 2 2 32 14" xfId="30258"/>
    <cellStyle name="Normal 2 2 2 2 2 2 2 2 2 32 15" xfId="30259"/>
    <cellStyle name="Normal 2 2 2 2 2 2 2 2 2 32 16" xfId="30260"/>
    <cellStyle name="Normal 2 2 2 2 2 2 2 2 2 32 17" xfId="30261"/>
    <cellStyle name="Normal 2 2 2 2 2 2 2 2 2 32 18" xfId="30262"/>
    <cellStyle name="Normal 2 2 2 2 2 2 2 2 2 32 19" xfId="30263"/>
    <cellStyle name="Normal 2 2 2 2 2 2 2 2 2 32 2" xfId="30264"/>
    <cellStyle name="Normal 2 2 2 2 2 2 2 2 2 32 20" xfId="30265"/>
    <cellStyle name="Normal 2 2 2 2 2 2 2 2 2 32 21" xfId="30266"/>
    <cellStyle name="Normal 2 2 2 2 2 2 2 2 2 32 22" xfId="30267"/>
    <cellStyle name="Normal 2 2 2 2 2 2 2 2 2 32 23" xfId="30268"/>
    <cellStyle name="Normal 2 2 2 2 2 2 2 2 2 32 3" xfId="30269"/>
    <cellStyle name="Normal 2 2 2 2 2 2 2 2 2 32 4" xfId="30270"/>
    <cellStyle name="Normal 2 2 2 2 2 2 2 2 2 32 5" xfId="30271"/>
    <cellStyle name="Normal 2 2 2 2 2 2 2 2 2 32 6" xfId="30272"/>
    <cellStyle name="Normal 2 2 2 2 2 2 2 2 2 32 7" xfId="30273"/>
    <cellStyle name="Normal 2 2 2 2 2 2 2 2 2 32 8" xfId="30274"/>
    <cellStyle name="Normal 2 2 2 2 2 2 2 2 2 32 9" xfId="30275"/>
    <cellStyle name="Normal 2 2 2 2 2 2 2 2 2 33" xfId="30276"/>
    <cellStyle name="Normal 2 2 2 2 2 2 2 2 2 34" xfId="30277"/>
    <cellStyle name="Normal 2 2 2 2 2 2 2 2 2 35" xfId="30278"/>
    <cellStyle name="Normal 2 2 2 2 2 2 2 2 2 36" xfId="30279"/>
    <cellStyle name="Normal 2 2 2 2 2 2 2 2 2 37" xfId="30280"/>
    <cellStyle name="Normal 2 2 2 2 2 2 2 2 2 38" xfId="30281"/>
    <cellStyle name="Normal 2 2 2 2 2 2 2 2 2 39" xfId="30282"/>
    <cellStyle name="Normal 2 2 2 2 2 2 2 2 2 4" xfId="30283"/>
    <cellStyle name="Normal 2 2 2 2 2 2 2 2 2 40" xfId="30284"/>
    <cellStyle name="Normal 2 2 2 2 2 2 2 2 2 41" xfId="30285"/>
    <cellStyle name="Normal 2 2 2 2 2 2 2 2 2 42" xfId="30286"/>
    <cellStyle name="Normal 2 2 2 2 2 2 2 2 2 42 10" xfId="30287"/>
    <cellStyle name="Normal 2 2 2 2 2 2 2 2 2 42 11" xfId="30288"/>
    <cellStyle name="Normal 2 2 2 2 2 2 2 2 2 42 12" xfId="30289"/>
    <cellStyle name="Normal 2 2 2 2 2 2 2 2 2 42 13" xfId="30290"/>
    <cellStyle name="Normal 2 2 2 2 2 2 2 2 2 42 14" xfId="30291"/>
    <cellStyle name="Normal 2 2 2 2 2 2 2 2 2 42 15" xfId="30292"/>
    <cellStyle name="Normal 2 2 2 2 2 2 2 2 2 42 16" xfId="30293"/>
    <cellStyle name="Normal 2 2 2 2 2 2 2 2 2 42 17" xfId="30294"/>
    <cellStyle name="Normal 2 2 2 2 2 2 2 2 2 42 18" xfId="30295"/>
    <cellStyle name="Normal 2 2 2 2 2 2 2 2 2 42 19" xfId="30296"/>
    <cellStyle name="Normal 2 2 2 2 2 2 2 2 2 42 2" xfId="30297"/>
    <cellStyle name="Normal 2 2 2 2 2 2 2 2 2 42 2 2" xfId="30298"/>
    <cellStyle name="Normal 2 2 2 2 2 2 2 2 2 42 2 2 10" xfId="30299"/>
    <cellStyle name="Normal 2 2 2 2 2 2 2 2 2 42 2 2 11" xfId="30300"/>
    <cellStyle name="Normal 2 2 2 2 2 2 2 2 2 42 2 2 12" xfId="30301"/>
    <cellStyle name="Normal 2 2 2 2 2 2 2 2 2 42 2 2 13" xfId="30302"/>
    <cellStyle name="Normal 2 2 2 2 2 2 2 2 2 42 2 2 14" xfId="30303"/>
    <cellStyle name="Normal 2 2 2 2 2 2 2 2 2 42 2 2 15" xfId="30304"/>
    <cellStyle name="Normal 2 2 2 2 2 2 2 2 2 42 2 2 16" xfId="30305"/>
    <cellStyle name="Normal 2 2 2 2 2 2 2 2 2 42 2 2 17" xfId="30306"/>
    <cellStyle name="Normal 2 2 2 2 2 2 2 2 2 42 2 2 18" xfId="30307"/>
    <cellStyle name="Normal 2 2 2 2 2 2 2 2 2 42 2 2 19" xfId="30308"/>
    <cellStyle name="Normal 2 2 2 2 2 2 2 2 2 42 2 2 2" xfId="30309"/>
    <cellStyle name="Normal 2 2 2 2 2 2 2 2 2 42 2 2 2 2" xfId="30310"/>
    <cellStyle name="Normal 2 2 2 2 2 2 2 2 2 42 2 2 20" xfId="30311"/>
    <cellStyle name="Normal 2 2 2 2 2 2 2 2 2 42 2 2 21" xfId="30312"/>
    <cellStyle name="Normal 2 2 2 2 2 2 2 2 2 42 2 2 22" xfId="30313"/>
    <cellStyle name="Normal 2 2 2 2 2 2 2 2 2 42 2 2 23" xfId="30314"/>
    <cellStyle name="Normal 2 2 2 2 2 2 2 2 2 42 2 2 24" xfId="30315"/>
    <cellStyle name="Normal 2 2 2 2 2 2 2 2 2 42 2 2 3" xfId="30316"/>
    <cellStyle name="Normal 2 2 2 2 2 2 2 2 2 42 2 2 4" xfId="30317"/>
    <cellStyle name="Normal 2 2 2 2 2 2 2 2 2 42 2 2 5" xfId="30318"/>
    <cellStyle name="Normal 2 2 2 2 2 2 2 2 2 42 2 2 6" xfId="30319"/>
    <cellStyle name="Normal 2 2 2 2 2 2 2 2 2 42 2 2 7" xfId="30320"/>
    <cellStyle name="Normal 2 2 2 2 2 2 2 2 2 42 2 2 8" xfId="30321"/>
    <cellStyle name="Normal 2 2 2 2 2 2 2 2 2 42 2 2 9" xfId="30322"/>
    <cellStyle name="Normal 2 2 2 2 2 2 2 2 2 42 2 3" xfId="30323"/>
    <cellStyle name="Normal 2 2 2 2 2 2 2 2 2 42 2 3 10" xfId="30324"/>
    <cellStyle name="Normal 2 2 2 2 2 2 2 2 2 42 2 3 11" xfId="30325"/>
    <cellStyle name="Normal 2 2 2 2 2 2 2 2 2 42 2 3 12" xfId="30326"/>
    <cellStyle name="Normal 2 2 2 2 2 2 2 2 2 42 2 3 13" xfId="30327"/>
    <cellStyle name="Normal 2 2 2 2 2 2 2 2 2 42 2 3 14" xfId="30328"/>
    <cellStyle name="Normal 2 2 2 2 2 2 2 2 2 42 2 3 15" xfId="30329"/>
    <cellStyle name="Normal 2 2 2 2 2 2 2 2 2 42 2 3 16" xfId="30330"/>
    <cellStyle name="Normal 2 2 2 2 2 2 2 2 2 42 2 3 17" xfId="30331"/>
    <cellStyle name="Normal 2 2 2 2 2 2 2 2 2 42 2 3 18" xfId="30332"/>
    <cellStyle name="Normal 2 2 2 2 2 2 2 2 2 42 2 3 19" xfId="30333"/>
    <cellStyle name="Normal 2 2 2 2 2 2 2 2 2 42 2 3 2" xfId="30334"/>
    <cellStyle name="Normal 2 2 2 2 2 2 2 2 2 42 2 3 20" xfId="30335"/>
    <cellStyle name="Normal 2 2 2 2 2 2 2 2 2 42 2 3 21" xfId="30336"/>
    <cellStyle name="Normal 2 2 2 2 2 2 2 2 2 42 2 3 22" xfId="30337"/>
    <cellStyle name="Normal 2 2 2 2 2 2 2 2 2 42 2 3 3" xfId="30338"/>
    <cellStyle name="Normal 2 2 2 2 2 2 2 2 2 42 2 3 4" xfId="30339"/>
    <cellStyle name="Normal 2 2 2 2 2 2 2 2 2 42 2 3 5" xfId="30340"/>
    <cellStyle name="Normal 2 2 2 2 2 2 2 2 2 42 2 3 6" xfId="30341"/>
    <cellStyle name="Normal 2 2 2 2 2 2 2 2 2 42 2 3 7" xfId="30342"/>
    <cellStyle name="Normal 2 2 2 2 2 2 2 2 2 42 2 3 8" xfId="30343"/>
    <cellStyle name="Normal 2 2 2 2 2 2 2 2 2 42 2 3 9" xfId="30344"/>
    <cellStyle name="Normal 2 2 2 2 2 2 2 2 2 42 20" xfId="30345"/>
    <cellStyle name="Normal 2 2 2 2 2 2 2 2 2 42 21" xfId="30346"/>
    <cellStyle name="Normal 2 2 2 2 2 2 2 2 2 42 22" xfId="30347"/>
    <cellStyle name="Normal 2 2 2 2 2 2 2 2 2 42 23" xfId="30348"/>
    <cellStyle name="Normal 2 2 2 2 2 2 2 2 2 42 24" xfId="30349"/>
    <cellStyle name="Normal 2 2 2 2 2 2 2 2 2 42 25" xfId="30350"/>
    <cellStyle name="Normal 2 2 2 2 2 2 2 2 2 42 3" xfId="30351"/>
    <cellStyle name="Normal 2 2 2 2 2 2 2 2 2 42 3 2" xfId="30352"/>
    <cellStyle name="Normal 2 2 2 2 2 2 2 2 2 42 4" xfId="30353"/>
    <cellStyle name="Normal 2 2 2 2 2 2 2 2 2 42 5" xfId="30354"/>
    <cellStyle name="Normal 2 2 2 2 2 2 2 2 2 42 6" xfId="30355"/>
    <cellStyle name="Normal 2 2 2 2 2 2 2 2 2 42 7" xfId="30356"/>
    <cellStyle name="Normal 2 2 2 2 2 2 2 2 2 42 8" xfId="30357"/>
    <cellStyle name="Normal 2 2 2 2 2 2 2 2 2 42 9" xfId="30358"/>
    <cellStyle name="Normal 2 2 2 2 2 2 2 2 2 43" xfId="30359"/>
    <cellStyle name="Normal 2 2 2 2 2 2 2 2 2 44" xfId="30360"/>
    <cellStyle name="Normal 2 2 2 2 2 2 2 2 2 45" xfId="30361"/>
    <cellStyle name="Normal 2 2 2 2 2 2 2 2 2 46" xfId="30362"/>
    <cellStyle name="Normal 2 2 2 2 2 2 2 2 2 47" xfId="30363"/>
    <cellStyle name="Normal 2 2 2 2 2 2 2 2 2 48" xfId="30364"/>
    <cellStyle name="Normal 2 2 2 2 2 2 2 2 2 49" xfId="30365"/>
    <cellStyle name="Normal 2 2 2 2 2 2 2 2 2 5" xfId="30366"/>
    <cellStyle name="Normal 2 2 2 2 2 2 2 2 2 50" xfId="30367"/>
    <cellStyle name="Normal 2 2 2 2 2 2 2 2 2 51" xfId="30368"/>
    <cellStyle name="Normal 2 2 2 2 2 2 2 2 2 52" xfId="30369"/>
    <cellStyle name="Normal 2 2 2 2 2 2 2 2 2 53" xfId="30370"/>
    <cellStyle name="Normal 2 2 2 2 2 2 2 2 2 54" xfId="30371"/>
    <cellStyle name="Normal 2 2 2 2 2 2 2 2 2 55" xfId="30372"/>
    <cellStyle name="Normal 2 2 2 2 2 2 2 2 2 56" xfId="30373"/>
    <cellStyle name="Normal 2 2 2 2 2 2 2 2 2 57" xfId="30374"/>
    <cellStyle name="Normal 2 2 2 2 2 2 2 2 2 58" xfId="30375"/>
    <cellStyle name="Normal 2 2 2 2 2 2 2 2 2 59" xfId="30376"/>
    <cellStyle name="Normal 2 2 2 2 2 2 2 2 2 6" xfId="30377"/>
    <cellStyle name="Normal 2 2 2 2 2 2 2 2 2 60" xfId="30378"/>
    <cellStyle name="Normal 2 2 2 2 2 2 2 2 2 61" xfId="30379"/>
    <cellStyle name="Normal 2 2 2 2 2 2 2 2 2 62" xfId="30380"/>
    <cellStyle name="Normal 2 2 2 2 2 2 2 2 2 63" xfId="30381"/>
    <cellStyle name="Normal 2 2 2 2 2 2 2 2 2 64" xfId="30382"/>
    <cellStyle name="Normal 2 2 2 2 2 2 2 2 2 65" xfId="30383"/>
    <cellStyle name="Normal 2 2 2 2 2 2 2 2 2 66" xfId="30384"/>
    <cellStyle name="Normal 2 2 2 2 2 2 2 2 2 67" xfId="30385"/>
    <cellStyle name="Normal 2 2 2 2 2 2 2 2 2 68" xfId="30386"/>
    <cellStyle name="Normal 2 2 2 2 2 2 2 2 2 69" xfId="30387"/>
    <cellStyle name="Normal 2 2 2 2 2 2 2 2 2 7" xfId="30388"/>
    <cellStyle name="Normal 2 2 2 2 2 2 2 2 2 70" xfId="30389"/>
    <cellStyle name="Normal 2 2 2 2 2 2 2 2 2 71" xfId="30390"/>
    <cellStyle name="Normal 2 2 2 2 2 2 2 2 2 72" xfId="30391"/>
    <cellStyle name="Normal 2 2 2 2 2 2 2 2 2 73" xfId="30392"/>
    <cellStyle name="Normal 2 2 2 2 2 2 2 2 2 74" xfId="30393"/>
    <cellStyle name="Normal 2 2 2 2 2 2 2 2 2 75" xfId="30394"/>
    <cellStyle name="Normal 2 2 2 2 2 2 2 2 2 76" xfId="30395"/>
    <cellStyle name="Normal 2 2 2 2 2 2 2 2 2 77" xfId="30396"/>
    <cellStyle name="Normal 2 2 2 2 2 2 2 2 2 78" xfId="30397"/>
    <cellStyle name="Normal 2 2 2 2 2 2 2 2 2 79" xfId="30398"/>
    <cellStyle name="Normal 2 2 2 2 2 2 2 2 2 8" xfId="30399"/>
    <cellStyle name="Normal 2 2 2 2 2 2 2 2 2 80" xfId="30400"/>
    <cellStyle name="Normal 2 2 2 2 2 2 2 2 2 81" xfId="30401"/>
    <cellStyle name="Normal 2 2 2 2 2 2 2 2 2 81 10" xfId="30402"/>
    <cellStyle name="Normal 2 2 2 2 2 2 2 2 2 81 11" xfId="30403"/>
    <cellStyle name="Normal 2 2 2 2 2 2 2 2 2 81 12" xfId="30404"/>
    <cellStyle name="Normal 2 2 2 2 2 2 2 2 2 81 13" xfId="30405"/>
    <cellStyle name="Normal 2 2 2 2 2 2 2 2 2 81 14" xfId="30406"/>
    <cellStyle name="Normal 2 2 2 2 2 2 2 2 2 81 15" xfId="30407"/>
    <cellStyle name="Normal 2 2 2 2 2 2 2 2 2 81 16" xfId="30408"/>
    <cellStyle name="Normal 2 2 2 2 2 2 2 2 2 81 17" xfId="30409"/>
    <cellStyle name="Normal 2 2 2 2 2 2 2 2 2 81 18" xfId="30410"/>
    <cellStyle name="Normal 2 2 2 2 2 2 2 2 2 81 19" xfId="30411"/>
    <cellStyle name="Normal 2 2 2 2 2 2 2 2 2 81 2" xfId="30412"/>
    <cellStyle name="Normal 2 2 2 2 2 2 2 2 2 81 2 2" xfId="30413"/>
    <cellStyle name="Normal 2 2 2 2 2 2 2 2 2 81 20" xfId="30414"/>
    <cellStyle name="Normal 2 2 2 2 2 2 2 2 2 81 21" xfId="30415"/>
    <cellStyle name="Normal 2 2 2 2 2 2 2 2 2 81 22" xfId="30416"/>
    <cellStyle name="Normal 2 2 2 2 2 2 2 2 2 81 23" xfId="30417"/>
    <cellStyle name="Normal 2 2 2 2 2 2 2 2 2 81 24" xfId="30418"/>
    <cellStyle name="Normal 2 2 2 2 2 2 2 2 2 81 3" xfId="30419"/>
    <cellStyle name="Normal 2 2 2 2 2 2 2 2 2 81 4" xfId="30420"/>
    <cellStyle name="Normal 2 2 2 2 2 2 2 2 2 81 5" xfId="30421"/>
    <cellStyle name="Normal 2 2 2 2 2 2 2 2 2 81 6" xfId="30422"/>
    <cellStyle name="Normal 2 2 2 2 2 2 2 2 2 81 7" xfId="30423"/>
    <cellStyle name="Normal 2 2 2 2 2 2 2 2 2 81 8" xfId="30424"/>
    <cellStyle name="Normal 2 2 2 2 2 2 2 2 2 81 9" xfId="30425"/>
    <cellStyle name="Normal 2 2 2 2 2 2 2 2 2 82" xfId="30426"/>
    <cellStyle name="Normal 2 2 2 2 2 2 2 2 2 82 10" xfId="30427"/>
    <cellStyle name="Normal 2 2 2 2 2 2 2 2 2 82 11" xfId="30428"/>
    <cellStyle name="Normal 2 2 2 2 2 2 2 2 2 82 12" xfId="30429"/>
    <cellStyle name="Normal 2 2 2 2 2 2 2 2 2 82 13" xfId="30430"/>
    <cellStyle name="Normal 2 2 2 2 2 2 2 2 2 82 14" xfId="30431"/>
    <cellStyle name="Normal 2 2 2 2 2 2 2 2 2 82 15" xfId="30432"/>
    <cellStyle name="Normal 2 2 2 2 2 2 2 2 2 82 16" xfId="30433"/>
    <cellStyle name="Normal 2 2 2 2 2 2 2 2 2 82 17" xfId="30434"/>
    <cellStyle name="Normal 2 2 2 2 2 2 2 2 2 82 18" xfId="30435"/>
    <cellStyle name="Normal 2 2 2 2 2 2 2 2 2 82 19" xfId="30436"/>
    <cellStyle name="Normal 2 2 2 2 2 2 2 2 2 82 2" xfId="30437"/>
    <cellStyle name="Normal 2 2 2 2 2 2 2 2 2 82 20" xfId="30438"/>
    <cellStyle name="Normal 2 2 2 2 2 2 2 2 2 82 21" xfId="30439"/>
    <cellStyle name="Normal 2 2 2 2 2 2 2 2 2 82 22" xfId="30440"/>
    <cellStyle name="Normal 2 2 2 2 2 2 2 2 2 82 3" xfId="30441"/>
    <cellStyle name="Normal 2 2 2 2 2 2 2 2 2 82 4" xfId="30442"/>
    <cellStyle name="Normal 2 2 2 2 2 2 2 2 2 82 5" xfId="30443"/>
    <cellStyle name="Normal 2 2 2 2 2 2 2 2 2 82 6" xfId="30444"/>
    <cellStyle name="Normal 2 2 2 2 2 2 2 2 2 82 7" xfId="30445"/>
    <cellStyle name="Normal 2 2 2 2 2 2 2 2 2 82 8" xfId="30446"/>
    <cellStyle name="Normal 2 2 2 2 2 2 2 2 2 82 9" xfId="30447"/>
    <cellStyle name="Normal 2 2 2 2 2 2 2 2 2 83" xfId="30448"/>
    <cellStyle name="Normal 2 2 2 2 2 2 2 2 2 9" xfId="30449"/>
    <cellStyle name="Normal 2 2 2 2 2 2 2 2 20" xfId="30450"/>
    <cellStyle name="Normal 2 2 2 2 2 2 2 2 20 10" xfId="30451"/>
    <cellStyle name="Normal 2 2 2 2 2 2 2 2 20 11" xfId="30452"/>
    <cellStyle name="Normal 2 2 2 2 2 2 2 2 20 12" xfId="30453"/>
    <cellStyle name="Normal 2 2 2 2 2 2 2 2 20 13" xfId="30454"/>
    <cellStyle name="Normal 2 2 2 2 2 2 2 2 20 14" xfId="30455"/>
    <cellStyle name="Normal 2 2 2 2 2 2 2 2 20 15" xfId="30456"/>
    <cellStyle name="Normal 2 2 2 2 2 2 2 2 20 16" xfId="30457"/>
    <cellStyle name="Normal 2 2 2 2 2 2 2 2 20 17" xfId="30458"/>
    <cellStyle name="Normal 2 2 2 2 2 2 2 2 20 18" xfId="30459"/>
    <cellStyle name="Normal 2 2 2 2 2 2 2 2 20 19" xfId="30460"/>
    <cellStyle name="Normal 2 2 2 2 2 2 2 2 20 2" xfId="30461"/>
    <cellStyle name="Normal 2 2 2 2 2 2 2 2 20 20" xfId="30462"/>
    <cellStyle name="Normal 2 2 2 2 2 2 2 2 20 21" xfId="30463"/>
    <cellStyle name="Normal 2 2 2 2 2 2 2 2 20 22" xfId="30464"/>
    <cellStyle name="Normal 2 2 2 2 2 2 2 2 20 3" xfId="30465"/>
    <cellStyle name="Normal 2 2 2 2 2 2 2 2 20 4" xfId="30466"/>
    <cellStyle name="Normal 2 2 2 2 2 2 2 2 20 5" xfId="30467"/>
    <cellStyle name="Normal 2 2 2 2 2 2 2 2 20 6" xfId="30468"/>
    <cellStyle name="Normal 2 2 2 2 2 2 2 2 20 7" xfId="30469"/>
    <cellStyle name="Normal 2 2 2 2 2 2 2 2 20 8" xfId="30470"/>
    <cellStyle name="Normal 2 2 2 2 2 2 2 2 20 9" xfId="30471"/>
    <cellStyle name="Normal 2 2 2 2 2 2 2 2 21" xfId="30472"/>
    <cellStyle name="Normal 2 2 2 2 2 2 2 2 21 10" xfId="30473"/>
    <cellStyle name="Normal 2 2 2 2 2 2 2 2 21 11" xfId="30474"/>
    <cellStyle name="Normal 2 2 2 2 2 2 2 2 21 12" xfId="30475"/>
    <cellStyle name="Normal 2 2 2 2 2 2 2 2 21 13" xfId="30476"/>
    <cellStyle name="Normal 2 2 2 2 2 2 2 2 21 14" xfId="30477"/>
    <cellStyle name="Normal 2 2 2 2 2 2 2 2 21 15" xfId="30478"/>
    <cellStyle name="Normal 2 2 2 2 2 2 2 2 21 16" xfId="30479"/>
    <cellStyle name="Normal 2 2 2 2 2 2 2 2 21 17" xfId="30480"/>
    <cellStyle name="Normal 2 2 2 2 2 2 2 2 21 18" xfId="30481"/>
    <cellStyle name="Normal 2 2 2 2 2 2 2 2 21 19" xfId="30482"/>
    <cellStyle name="Normal 2 2 2 2 2 2 2 2 21 2" xfId="30483"/>
    <cellStyle name="Normal 2 2 2 2 2 2 2 2 21 20" xfId="30484"/>
    <cellStyle name="Normal 2 2 2 2 2 2 2 2 21 21" xfId="30485"/>
    <cellStyle name="Normal 2 2 2 2 2 2 2 2 21 22" xfId="30486"/>
    <cellStyle name="Normal 2 2 2 2 2 2 2 2 21 3" xfId="30487"/>
    <cellStyle name="Normal 2 2 2 2 2 2 2 2 21 4" xfId="30488"/>
    <cellStyle name="Normal 2 2 2 2 2 2 2 2 21 5" xfId="30489"/>
    <cellStyle name="Normal 2 2 2 2 2 2 2 2 21 6" xfId="30490"/>
    <cellStyle name="Normal 2 2 2 2 2 2 2 2 21 7" xfId="30491"/>
    <cellStyle name="Normal 2 2 2 2 2 2 2 2 21 8" xfId="30492"/>
    <cellStyle name="Normal 2 2 2 2 2 2 2 2 21 9" xfId="30493"/>
    <cellStyle name="Normal 2 2 2 2 2 2 2 2 22" xfId="30494"/>
    <cellStyle name="Normal 2 2 2 2 2 2 2 2 22 10" xfId="30495"/>
    <cellStyle name="Normal 2 2 2 2 2 2 2 2 22 11" xfId="30496"/>
    <cellStyle name="Normal 2 2 2 2 2 2 2 2 22 12" xfId="30497"/>
    <cellStyle name="Normal 2 2 2 2 2 2 2 2 22 13" xfId="30498"/>
    <cellStyle name="Normal 2 2 2 2 2 2 2 2 22 14" xfId="30499"/>
    <cellStyle name="Normal 2 2 2 2 2 2 2 2 22 15" xfId="30500"/>
    <cellStyle name="Normal 2 2 2 2 2 2 2 2 22 16" xfId="30501"/>
    <cellStyle name="Normal 2 2 2 2 2 2 2 2 22 17" xfId="30502"/>
    <cellStyle name="Normal 2 2 2 2 2 2 2 2 22 18" xfId="30503"/>
    <cellStyle name="Normal 2 2 2 2 2 2 2 2 22 19" xfId="30504"/>
    <cellStyle name="Normal 2 2 2 2 2 2 2 2 22 2" xfId="30505"/>
    <cellStyle name="Normal 2 2 2 2 2 2 2 2 22 20" xfId="30506"/>
    <cellStyle name="Normal 2 2 2 2 2 2 2 2 22 21" xfId="30507"/>
    <cellStyle name="Normal 2 2 2 2 2 2 2 2 22 22" xfId="30508"/>
    <cellStyle name="Normal 2 2 2 2 2 2 2 2 22 3" xfId="30509"/>
    <cellStyle name="Normal 2 2 2 2 2 2 2 2 22 4" xfId="30510"/>
    <cellStyle name="Normal 2 2 2 2 2 2 2 2 22 5" xfId="30511"/>
    <cellStyle name="Normal 2 2 2 2 2 2 2 2 22 6" xfId="30512"/>
    <cellStyle name="Normal 2 2 2 2 2 2 2 2 22 7" xfId="30513"/>
    <cellStyle name="Normal 2 2 2 2 2 2 2 2 22 8" xfId="30514"/>
    <cellStyle name="Normal 2 2 2 2 2 2 2 2 22 9" xfId="30515"/>
    <cellStyle name="Normal 2 2 2 2 2 2 2 2 23" xfId="30516"/>
    <cellStyle name="Normal 2 2 2 2 2 2 2 2 23 10" xfId="30517"/>
    <cellStyle name="Normal 2 2 2 2 2 2 2 2 23 11" xfId="30518"/>
    <cellStyle name="Normal 2 2 2 2 2 2 2 2 23 12" xfId="30519"/>
    <cellStyle name="Normal 2 2 2 2 2 2 2 2 23 13" xfId="30520"/>
    <cellStyle name="Normal 2 2 2 2 2 2 2 2 23 14" xfId="30521"/>
    <cellStyle name="Normal 2 2 2 2 2 2 2 2 23 15" xfId="30522"/>
    <cellStyle name="Normal 2 2 2 2 2 2 2 2 23 16" xfId="30523"/>
    <cellStyle name="Normal 2 2 2 2 2 2 2 2 23 17" xfId="30524"/>
    <cellStyle name="Normal 2 2 2 2 2 2 2 2 23 18" xfId="30525"/>
    <cellStyle name="Normal 2 2 2 2 2 2 2 2 23 19" xfId="30526"/>
    <cellStyle name="Normal 2 2 2 2 2 2 2 2 23 2" xfId="30527"/>
    <cellStyle name="Normal 2 2 2 2 2 2 2 2 23 20" xfId="30528"/>
    <cellStyle name="Normal 2 2 2 2 2 2 2 2 23 21" xfId="30529"/>
    <cellStyle name="Normal 2 2 2 2 2 2 2 2 23 22" xfId="30530"/>
    <cellStyle name="Normal 2 2 2 2 2 2 2 2 23 3" xfId="30531"/>
    <cellStyle name="Normal 2 2 2 2 2 2 2 2 23 4" xfId="30532"/>
    <cellStyle name="Normal 2 2 2 2 2 2 2 2 23 5" xfId="30533"/>
    <cellStyle name="Normal 2 2 2 2 2 2 2 2 23 6" xfId="30534"/>
    <cellStyle name="Normal 2 2 2 2 2 2 2 2 23 7" xfId="30535"/>
    <cellStyle name="Normal 2 2 2 2 2 2 2 2 23 8" xfId="30536"/>
    <cellStyle name="Normal 2 2 2 2 2 2 2 2 23 9" xfId="30537"/>
    <cellStyle name="Normal 2 2 2 2 2 2 2 2 24" xfId="30538"/>
    <cellStyle name="Normal 2 2 2 2 2 2 2 2 24 10" xfId="30539"/>
    <cellStyle name="Normal 2 2 2 2 2 2 2 2 24 11" xfId="30540"/>
    <cellStyle name="Normal 2 2 2 2 2 2 2 2 24 12" xfId="30541"/>
    <cellStyle name="Normal 2 2 2 2 2 2 2 2 24 13" xfId="30542"/>
    <cellStyle name="Normal 2 2 2 2 2 2 2 2 24 14" xfId="30543"/>
    <cellStyle name="Normal 2 2 2 2 2 2 2 2 24 15" xfId="30544"/>
    <cellStyle name="Normal 2 2 2 2 2 2 2 2 24 16" xfId="30545"/>
    <cellStyle name="Normal 2 2 2 2 2 2 2 2 24 17" xfId="30546"/>
    <cellStyle name="Normal 2 2 2 2 2 2 2 2 24 18" xfId="30547"/>
    <cellStyle name="Normal 2 2 2 2 2 2 2 2 24 19" xfId="30548"/>
    <cellStyle name="Normal 2 2 2 2 2 2 2 2 24 2" xfId="30549"/>
    <cellStyle name="Normal 2 2 2 2 2 2 2 2 24 20" xfId="30550"/>
    <cellStyle name="Normal 2 2 2 2 2 2 2 2 24 21" xfId="30551"/>
    <cellStyle name="Normal 2 2 2 2 2 2 2 2 24 22" xfId="30552"/>
    <cellStyle name="Normal 2 2 2 2 2 2 2 2 24 3" xfId="30553"/>
    <cellStyle name="Normal 2 2 2 2 2 2 2 2 24 4" xfId="30554"/>
    <cellStyle name="Normal 2 2 2 2 2 2 2 2 24 5" xfId="30555"/>
    <cellStyle name="Normal 2 2 2 2 2 2 2 2 24 6" xfId="30556"/>
    <cellStyle name="Normal 2 2 2 2 2 2 2 2 24 7" xfId="30557"/>
    <cellStyle name="Normal 2 2 2 2 2 2 2 2 24 8" xfId="30558"/>
    <cellStyle name="Normal 2 2 2 2 2 2 2 2 24 9" xfId="30559"/>
    <cellStyle name="Normal 2 2 2 2 2 2 2 2 25" xfId="30560"/>
    <cellStyle name="Normal 2 2 2 2 2 2 2 2 25 10" xfId="30561"/>
    <cellStyle name="Normal 2 2 2 2 2 2 2 2 25 11" xfId="30562"/>
    <cellStyle name="Normal 2 2 2 2 2 2 2 2 25 12" xfId="30563"/>
    <cellStyle name="Normal 2 2 2 2 2 2 2 2 25 13" xfId="30564"/>
    <cellStyle name="Normal 2 2 2 2 2 2 2 2 25 14" xfId="30565"/>
    <cellStyle name="Normal 2 2 2 2 2 2 2 2 25 15" xfId="30566"/>
    <cellStyle name="Normal 2 2 2 2 2 2 2 2 25 16" xfId="30567"/>
    <cellStyle name="Normal 2 2 2 2 2 2 2 2 25 17" xfId="30568"/>
    <cellStyle name="Normal 2 2 2 2 2 2 2 2 25 18" xfId="30569"/>
    <cellStyle name="Normal 2 2 2 2 2 2 2 2 25 19" xfId="30570"/>
    <cellStyle name="Normal 2 2 2 2 2 2 2 2 25 2" xfId="30571"/>
    <cellStyle name="Normal 2 2 2 2 2 2 2 2 25 20" xfId="30572"/>
    <cellStyle name="Normal 2 2 2 2 2 2 2 2 25 21" xfId="30573"/>
    <cellStyle name="Normal 2 2 2 2 2 2 2 2 25 22" xfId="30574"/>
    <cellStyle name="Normal 2 2 2 2 2 2 2 2 25 3" xfId="30575"/>
    <cellStyle name="Normal 2 2 2 2 2 2 2 2 25 4" xfId="30576"/>
    <cellStyle name="Normal 2 2 2 2 2 2 2 2 25 5" xfId="30577"/>
    <cellStyle name="Normal 2 2 2 2 2 2 2 2 25 6" xfId="30578"/>
    <cellStyle name="Normal 2 2 2 2 2 2 2 2 25 7" xfId="30579"/>
    <cellStyle name="Normal 2 2 2 2 2 2 2 2 25 8" xfId="30580"/>
    <cellStyle name="Normal 2 2 2 2 2 2 2 2 25 9" xfId="30581"/>
    <cellStyle name="Normal 2 2 2 2 2 2 2 2 26" xfId="30582"/>
    <cellStyle name="Normal 2 2 2 2 2 2 2 2 26 10" xfId="30583"/>
    <cellStyle name="Normal 2 2 2 2 2 2 2 2 26 11" xfId="30584"/>
    <cellStyle name="Normal 2 2 2 2 2 2 2 2 26 12" xfId="30585"/>
    <cellStyle name="Normal 2 2 2 2 2 2 2 2 26 13" xfId="30586"/>
    <cellStyle name="Normal 2 2 2 2 2 2 2 2 26 14" xfId="30587"/>
    <cellStyle name="Normal 2 2 2 2 2 2 2 2 26 15" xfId="30588"/>
    <cellStyle name="Normal 2 2 2 2 2 2 2 2 26 16" xfId="30589"/>
    <cellStyle name="Normal 2 2 2 2 2 2 2 2 26 17" xfId="30590"/>
    <cellStyle name="Normal 2 2 2 2 2 2 2 2 26 18" xfId="30591"/>
    <cellStyle name="Normal 2 2 2 2 2 2 2 2 26 19" xfId="30592"/>
    <cellStyle name="Normal 2 2 2 2 2 2 2 2 26 2" xfId="30593"/>
    <cellStyle name="Normal 2 2 2 2 2 2 2 2 26 20" xfId="30594"/>
    <cellStyle name="Normal 2 2 2 2 2 2 2 2 26 21" xfId="30595"/>
    <cellStyle name="Normal 2 2 2 2 2 2 2 2 26 22" xfId="30596"/>
    <cellStyle name="Normal 2 2 2 2 2 2 2 2 26 3" xfId="30597"/>
    <cellStyle name="Normal 2 2 2 2 2 2 2 2 26 4" xfId="30598"/>
    <cellStyle name="Normal 2 2 2 2 2 2 2 2 26 5" xfId="30599"/>
    <cellStyle name="Normal 2 2 2 2 2 2 2 2 26 6" xfId="30600"/>
    <cellStyle name="Normal 2 2 2 2 2 2 2 2 26 7" xfId="30601"/>
    <cellStyle name="Normal 2 2 2 2 2 2 2 2 26 8" xfId="30602"/>
    <cellStyle name="Normal 2 2 2 2 2 2 2 2 26 9" xfId="30603"/>
    <cellStyle name="Normal 2 2 2 2 2 2 2 2 27" xfId="30604"/>
    <cellStyle name="Normal 2 2 2 2 2 2 2 2 27 10" xfId="30605"/>
    <cellStyle name="Normal 2 2 2 2 2 2 2 2 27 11" xfId="30606"/>
    <cellStyle name="Normal 2 2 2 2 2 2 2 2 27 12" xfId="30607"/>
    <cellStyle name="Normal 2 2 2 2 2 2 2 2 27 13" xfId="30608"/>
    <cellStyle name="Normal 2 2 2 2 2 2 2 2 27 14" xfId="30609"/>
    <cellStyle name="Normal 2 2 2 2 2 2 2 2 27 15" xfId="30610"/>
    <cellStyle name="Normal 2 2 2 2 2 2 2 2 27 16" xfId="30611"/>
    <cellStyle name="Normal 2 2 2 2 2 2 2 2 27 17" xfId="30612"/>
    <cellStyle name="Normal 2 2 2 2 2 2 2 2 27 18" xfId="30613"/>
    <cellStyle name="Normal 2 2 2 2 2 2 2 2 27 19" xfId="30614"/>
    <cellStyle name="Normal 2 2 2 2 2 2 2 2 27 2" xfId="30615"/>
    <cellStyle name="Normal 2 2 2 2 2 2 2 2 27 20" xfId="30616"/>
    <cellStyle name="Normal 2 2 2 2 2 2 2 2 27 21" xfId="30617"/>
    <cellStyle name="Normal 2 2 2 2 2 2 2 2 27 22" xfId="30618"/>
    <cellStyle name="Normal 2 2 2 2 2 2 2 2 27 3" xfId="30619"/>
    <cellStyle name="Normal 2 2 2 2 2 2 2 2 27 4" xfId="30620"/>
    <cellStyle name="Normal 2 2 2 2 2 2 2 2 27 5" xfId="30621"/>
    <cellStyle name="Normal 2 2 2 2 2 2 2 2 27 6" xfId="30622"/>
    <cellStyle name="Normal 2 2 2 2 2 2 2 2 27 7" xfId="30623"/>
    <cellStyle name="Normal 2 2 2 2 2 2 2 2 27 8" xfId="30624"/>
    <cellStyle name="Normal 2 2 2 2 2 2 2 2 27 9" xfId="30625"/>
    <cellStyle name="Normal 2 2 2 2 2 2 2 2 28" xfId="30626"/>
    <cellStyle name="Normal 2 2 2 2 2 2 2 2 28 10" xfId="30627"/>
    <cellStyle name="Normal 2 2 2 2 2 2 2 2 28 11" xfId="30628"/>
    <cellStyle name="Normal 2 2 2 2 2 2 2 2 28 12" xfId="30629"/>
    <cellStyle name="Normal 2 2 2 2 2 2 2 2 28 13" xfId="30630"/>
    <cellStyle name="Normal 2 2 2 2 2 2 2 2 28 14" xfId="30631"/>
    <cellStyle name="Normal 2 2 2 2 2 2 2 2 28 15" xfId="30632"/>
    <cellStyle name="Normal 2 2 2 2 2 2 2 2 28 16" xfId="30633"/>
    <cellStyle name="Normal 2 2 2 2 2 2 2 2 28 17" xfId="30634"/>
    <cellStyle name="Normal 2 2 2 2 2 2 2 2 28 18" xfId="30635"/>
    <cellStyle name="Normal 2 2 2 2 2 2 2 2 28 19" xfId="30636"/>
    <cellStyle name="Normal 2 2 2 2 2 2 2 2 28 2" xfId="30637"/>
    <cellStyle name="Normal 2 2 2 2 2 2 2 2 28 20" xfId="30638"/>
    <cellStyle name="Normal 2 2 2 2 2 2 2 2 28 21" xfId="30639"/>
    <cellStyle name="Normal 2 2 2 2 2 2 2 2 28 22" xfId="30640"/>
    <cellStyle name="Normal 2 2 2 2 2 2 2 2 28 3" xfId="30641"/>
    <cellStyle name="Normal 2 2 2 2 2 2 2 2 28 4" xfId="30642"/>
    <cellStyle name="Normal 2 2 2 2 2 2 2 2 28 5" xfId="30643"/>
    <cellStyle name="Normal 2 2 2 2 2 2 2 2 28 6" xfId="30644"/>
    <cellStyle name="Normal 2 2 2 2 2 2 2 2 28 7" xfId="30645"/>
    <cellStyle name="Normal 2 2 2 2 2 2 2 2 28 8" xfId="30646"/>
    <cellStyle name="Normal 2 2 2 2 2 2 2 2 28 9" xfId="30647"/>
    <cellStyle name="Normal 2 2 2 2 2 2 2 2 29" xfId="30648"/>
    <cellStyle name="Normal 2 2 2 2 2 2 2 2 29 10" xfId="30649"/>
    <cellStyle name="Normal 2 2 2 2 2 2 2 2 29 11" xfId="30650"/>
    <cellStyle name="Normal 2 2 2 2 2 2 2 2 29 12" xfId="30651"/>
    <cellStyle name="Normal 2 2 2 2 2 2 2 2 29 13" xfId="30652"/>
    <cellStyle name="Normal 2 2 2 2 2 2 2 2 29 14" xfId="30653"/>
    <cellStyle name="Normal 2 2 2 2 2 2 2 2 29 15" xfId="30654"/>
    <cellStyle name="Normal 2 2 2 2 2 2 2 2 29 16" xfId="30655"/>
    <cellStyle name="Normal 2 2 2 2 2 2 2 2 29 17" xfId="30656"/>
    <cellStyle name="Normal 2 2 2 2 2 2 2 2 29 18" xfId="30657"/>
    <cellStyle name="Normal 2 2 2 2 2 2 2 2 29 19" xfId="30658"/>
    <cellStyle name="Normal 2 2 2 2 2 2 2 2 29 2" xfId="30659"/>
    <cellStyle name="Normal 2 2 2 2 2 2 2 2 29 20" xfId="30660"/>
    <cellStyle name="Normal 2 2 2 2 2 2 2 2 29 21" xfId="30661"/>
    <cellStyle name="Normal 2 2 2 2 2 2 2 2 29 22" xfId="30662"/>
    <cellStyle name="Normal 2 2 2 2 2 2 2 2 29 3" xfId="30663"/>
    <cellStyle name="Normal 2 2 2 2 2 2 2 2 29 4" xfId="30664"/>
    <cellStyle name="Normal 2 2 2 2 2 2 2 2 29 5" xfId="30665"/>
    <cellStyle name="Normal 2 2 2 2 2 2 2 2 29 6" xfId="30666"/>
    <cellStyle name="Normal 2 2 2 2 2 2 2 2 29 7" xfId="30667"/>
    <cellStyle name="Normal 2 2 2 2 2 2 2 2 29 8" xfId="30668"/>
    <cellStyle name="Normal 2 2 2 2 2 2 2 2 29 9" xfId="30669"/>
    <cellStyle name="Normal 2 2 2 2 2 2 2 2 3" xfId="30670"/>
    <cellStyle name="Normal 2 2 2 2 2 2 2 2 3 10" xfId="30671"/>
    <cellStyle name="Normal 2 2 2 2 2 2 2 2 3 11" xfId="30672"/>
    <cellStyle name="Normal 2 2 2 2 2 2 2 2 3 2" xfId="30673"/>
    <cellStyle name="Normal 2 2 2 2 2 2 2 2 3 2 10" xfId="30674"/>
    <cellStyle name="Normal 2 2 2 2 2 2 2 2 3 2 10 10" xfId="30675"/>
    <cellStyle name="Normal 2 2 2 2 2 2 2 2 3 2 10 11" xfId="30676"/>
    <cellStyle name="Normal 2 2 2 2 2 2 2 2 3 2 10 12" xfId="30677"/>
    <cellStyle name="Normal 2 2 2 2 2 2 2 2 3 2 10 13" xfId="30678"/>
    <cellStyle name="Normal 2 2 2 2 2 2 2 2 3 2 10 14" xfId="30679"/>
    <cellStyle name="Normal 2 2 2 2 2 2 2 2 3 2 10 15" xfId="30680"/>
    <cellStyle name="Normal 2 2 2 2 2 2 2 2 3 2 10 16" xfId="30681"/>
    <cellStyle name="Normal 2 2 2 2 2 2 2 2 3 2 10 17" xfId="30682"/>
    <cellStyle name="Normal 2 2 2 2 2 2 2 2 3 2 10 18" xfId="30683"/>
    <cellStyle name="Normal 2 2 2 2 2 2 2 2 3 2 10 19" xfId="30684"/>
    <cellStyle name="Normal 2 2 2 2 2 2 2 2 3 2 10 2" xfId="30685"/>
    <cellStyle name="Normal 2 2 2 2 2 2 2 2 3 2 10 20" xfId="30686"/>
    <cellStyle name="Normal 2 2 2 2 2 2 2 2 3 2 10 21" xfId="30687"/>
    <cellStyle name="Normal 2 2 2 2 2 2 2 2 3 2 10 22" xfId="30688"/>
    <cellStyle name="Normal 2 2 2 2 2 2 2 2 3 2 10 3" xfId="30689"/>
    <cellStyle name="Normal 2 2 2 2 2 2 2 2 3 2 10 4" xfId="30690"/>
    <cellStyle name="Normal 2 2 2 2 2 2 2 2 3 2 10 5" xfId="30691"/>
    <cellStyle name="Normal 2 2 2 2 2 2 2 2 3 2 10 6" xfId="30692"/>
    <cellStyle name="Normal 2 2 2 2 2 2 2 2 3 2 10 7" xfId="30693"/>
    <cellStyle name="Normal 2 2 2 2 2 2 2 2 3 2 10 8" xfId="30694"/>
    <cellStyle name="Normal 2 2 2 2 2 2 2 2 3 2 10 9" xfId="30695"/>
    <cellStyle name="Normal 2 2 2 2 2 2 2 2 3 2 11" xfId="30696"/>
    <cellStyle name="Normal 2 2 2 2 2 2 2 2 3 2 11 10" xfId="30697"/>
    <cellStyle name="Normal 2 2 2 2 2 2 2 2 3 2 11 11" xfId="30698"/>
    <cellStyle name="Normal 2 2 2 2 2 2 2 2 3 2 11 12" xfId="30699"/>
    <cellStyle name="Normal 2 2 2 2 2 2 2 2 3 2 11 13" xfId="30700"/>
    <cellStyle name="Normal 2 2 2 2 2 2 2 2 3 2 11 14" xfId="30701"/>
    <cellStyle name="Normal 2 2 2 2 2 2 2 2 3 2 11 15" xfId="30702"/>
    <cellStyle name="Normal 2 2 2 2 2 2 2 2 3 2 11 16" xfId="30703"/>
    <cellStyle name="Normal 2 2 2 2 2 2 2 2 3 2 11 17" xfId="30704"/>
    <cellStyle name="Normal 2 2 2 2 2 2 2 2 3 2 11 18" xfId="30705"/>
    <cellStyle name="Normal 2 2 2 2 2 2 2 2 3 2 11 19" xfId="30706"/>
    <cellStyle name="Normal 2 2 2 2 2 2 2 2 3 2 11 2" xfId="30707"/>
    <cellStyle name="Normal 2 2 2 2 2 2 2 2 3 2 11 20" xfId="30708"/>
    <cellStyle name="Normal 2 2 2 2 2 2 2 2 3 2 11 21" xfId="30709"/>
    <cellStyle name="Normal 2 2 2 2 2 2 2 2 3 2 11 22" xfId="30710"/>
    <cellStyle name="Normal 2 2 2 2 2 2 2 2 3 2 11 3" xfId="30711"/>
    <cellStyle name="Normal 2 2 2 2 2 2 2 2 3 2 11 4" xfId="30712"/>
    <cellStyle name="Normal 2 2 2 2 2 2 2 2 3 2 11 5" xfId="30713"/>
    <cellStyle name="Normal 2 2 2 2 2 2 2 2 3 2 11 6" xfId="30714"/>
    <cellStyle name="Normal 2 2 2 2 2 2 2 2 3 2 11 7" xfId="30715"/>
    <cellStyle name="Normal 2 2 2 2 2 2 2 2 3 2 11 8" xfId="30716"/>
    <cellStyle name="Normal 2 2 2 2 2 2 2 2 3 2 11 9" xfId="30717"/>
    <cellStyle name="Normal 2 2 2 2 2 2 2 2 3 2 12" xfId="30718"/>
    <cellStyle name="Normal 2 2 2 2 2 2 2 2 3 2 13" xfId="30719"/>
    <cellStyle name="Normal 2 2 2 2 2 2 2 2 3 2 14" xfId="30720"/>
    <cellStyle name="Normal 2 2 2 2 2 2 2 2 3 2 15" xfId="30721"/>
    <cellStyle name="Normal 2 2 2 2 2 2 2 2 3 2 16" xfId="30722"/>
    <cellStyle name="Normal 2 2 2 2 2 2 2 2 3 2 17" xfId="30723"/>
    <cellStyle name="Normal 2 2 2 2 2 2 2 2 3 2 18" xfId="30724"/>
    <cellStyle name="Normal 2 2 2 2 2 2 2 2 3 2 19" xfId="30725"/>
    <cellStyle name="Normal 2 2 2 2 2 2 2 2 3 2 2" xfId="30726"/>
    <cellStyle name="Normal 2 2 2 2 2 2 2 2 3 2 2 2" xfId="30727"/>
    <cellStyle name="Normal 2 2 2 2 2 2 2 2 3 2 2 2 10" xfId="30728"/>
    <cellStyle name="Normal 2 2 2 2 2 2 2 2 3 2 2 2 11" xfId="30729"/>
    <cellStyle name="Normal 2 2 2 2 2 2 2 2 3 2 2 2 12" xfId="30730"/>
    <cellStyle name="Normal 2 2 2 2 2 2 2 2 3 2 2 2 13" xfId="30731"/>
    <cellStyle name="Normal 2 2 2 2 2 2 2 2 3 2 2 2 14" xfId="30732"/>
    <cellStyle name="Normal 2 2 2 2 2 2 2 2 3 2 2 2 15" xfId="30733"/>
    <cellStyle name="Normal 2 2 2 2 2 2 2 2 3 2 2 2 16" xfId="30734"/>
    <cellStyle name="Normal 2 2 2 2 2 2 2 2 3 2 2 2 17" xfId="30735"/>
    <cellStyle name="Normal 2 2 2 2 2 2 2 2 3 2 2 2 18" xfId="30736"/>
    <cellStyle name="Normal 2 2 2 2 2 2 2 2 3 2 2 2 19" xfId="30737"/>
    <cellStyle name="Normal 2 2 2 2 2 2 2 2 3 2 2 2 2" xfId="30738"/>
    <cellStyle name="Normal 2 2 2 2 2 2 2 2 3 2 2 2 20" xfId="30739"/>
    <cellStyle name="Normal 2 2 2 2 2 2 2 2 3 2 2 2 21" xfId="30740"/>
    <cellStyle name="Normal 2 2 2 2 2 2 2 2 3 2 2 2 22" xfId="30741"/>
    <cellStyle name="Normal 2 2 2 2 2 2 2 2 3 2 2 2 3" xfId="30742"/>
    <cellStyle name="Normal 2 2 2 2 2 2 2 2 3 2 2 2 4" xfId="30743"/>
    <cellStyle name="Normal 2 2 2 2 2 2 2 2 3 2 2 2 5" xfId="30744"/>
    <cellStyle name="Normal 2 2 2 2 2 2 2 2 3 2 2 2 6" xfId="30745"/>
    <cellStyle name="Normal 2 2 2 2 2 2 2 2 3 2 2 2 7" xfId="30746"/>
    <cellStyle name="Normal 2 2 2 2 2 2 2 2 3 2 2 2 8" xfId="30747"/>
    <cellStyle name="Normal 2 2 2 2 2 2 2 2 3 2 2 2 9" xfId="30748"/>
    <cellStyle name="Normal 2 2 2 2 2 2 2 2 3 2 20" xfId="30749"/>
    <cellStyle name="Normal 2 2 2 2 2 2 2 2 3 2 21" xfId="30750"/>
    <cellStyle name="Normal 2 2 2 2 2 2 2 2 3 2 22" xfId="30751"/>
    <cellStyle name="Normal 2 2 2 2 2 2 2 2 3 2 23" xfId="30752"/>
    <cellStyle name="Normal 2 2 2 2 2 2 2 2 3 2 24" xfId="30753"/>
    <cellStyle name="Normal 2 2 2 2 2 2 2 2 3 2 25" xfId="30754"/>
    <cellStyle name="Normal 2 2 2 2 2 2 2 2 3 2 26" xfId="30755"/>
    <cellStyle name="Normal 2 2 2 2 2 2 2 2 3 2 27" xfId="30756"/>
    <cellStyle name="Normal 2 2 2 2 2 2 2 2 3 2 28" xfId="30757"/>
    <cellStyle name="Normal 2 2 2 2 2 2 2 2 3 2 29" xfId="30758"/>
    <cellStyle name="Normal 2 2 2 2 2 2 2 2 3 2 3" xfId="30759"/>
    <cellStyle name="Normal 2 2 2 2 2 2 2 2 3 2 3 10" xfId="30760"/>
    <cellStyle name="Normal 2 2 2 2 2 2 2 2 3 2 3 11" xfId="30761"/>
    <cellStyle name="Normal 2 2 2 2 2 2 2 2 3 2 3 12" xfId="30762"/>
    <cellStyle name="Normal 2 2 2 2 2 2 2 2 3 2 3 13" xfId="30763"/>
    <cellStyle name="Normal 2 2 2 2 2 2 2 2 3 2 3 14" xfId="30764"/>
    <cellStyle name="Normal 2 2 2 2 2 2 2 2 3 2 3 15" xfId="30765"/>
    <cellStyle name="Normal 2 2 2 2 2 2 2 2 3 2 3 16" xfId="30766"/>
    <cellStyle name="Normal 2 2 2 2 2 2 2 2 3 2 3 17" xfId="30767"/>
    <cellStyle name="Normal 2 2 2 2 2 2 2 2 3 2 3 18" xfId="30768"/>
    <cellStyle name="Normal 2 2 2 2 2 2 2 2 3 2 3 19" xfId="30769"/>
    <cellStyle name="Normal 2 2 2 2 2 2 2 2 3 2 3 2" xfId="30770"/>
    <cellStyle name="Normal 2 2 2 2 2 2 2 2 3 2 3 20" xfId="30771"/>
    <cellStyle name="Normal 2 2 2 2 2 2 2 2 3 2 3 21" xfId="30772"/>
    <cellStyle name="Normal 2 2 2 2 2 2 2 2 3 2 3 22" xfId="30773"/>
    <cellStyle name="Normal 2 2 2 2 2 2 2 2 3 2 3 3" xfId="30774"/>
    <cellStyle name="Normal 2 2 2 2 2 2 2 2 3 2 3 4" xfId="30775"/>
    <cellStyle name="Normal 2 2 2 2 2 2 2 2 3 2 3 5" xfId="30776"/>
    <cellStyle name="Normal 2 2 2 2 2 2 2 2 3 2 3 6" xfId="30777"/>
    <cellStyle name="Normal 2 2 2 2 2 2 2 2 3 2 3 7" xfId="30778"/>
    <cellStyle name="Normal 2 2 2 2 2 2 2 2 3 2 3 8" xfId="30779"/>
    <cellStyle name="Normal 2 2 2 2 2 2 2 2 3 2 3 9" xfId="30780"/>
    <cellStyle name="Normal 2 2 2 2 2 2 2 2 3 2 30" xfId="30781"/>
    <cellStyle name="Normal 2 2 2 2 2 2 2 2 3 2 31" xfId="30782"/>
    <cellStyle name="Normal 2 2 2 2 2 2 2 2 3 2 32" xfId="30783"/>
    <cellStyle name="Normal 2 2 2 2 2 2 2 2 3 2 4" xfId="30784"/>
    <cellStyle name="Normal 2 2 2 2 2 2 2 2 3 2 4 10" xfId="30785"/>
    <cellStyle name="Normal 2 2 2 2 2 2 2 2 3 2 4 11" xfId="30786"/>
    <cellStyle name="Normal 2 2 2 2 2 2 2 2 3 2 4 12" xfId="30787"/>
    <cellStyle name="Normal 2 2 2 2 2 2 2 2 3 2 4 13" xfId="30788"/>
    <cellStyle name="Normal 2 2 2 2 2 2 2 2 3 2 4 14" xfId="30789"/>
    <cellStyle name="Normal 2 2 2 2 2 2 2 2 3 2 4 15" xfId="30790"/>
    <cellStyle name="Normal 2 2 2 2 2 2 2 2 3 2 4 16" xfId="30791"/>
    <cellStyle name="Normal 2 2 2 2 2 2 2 2 3 2 4 17" xfId="30792"/>
    <cellStyle name="Normal 2 2 2 2 2 2 2 2 3 2 4 18" xfId="30793"/>
    <cellStyle name="Normal 2 2 2 2 2 2 2 2 3 2 4 19" xfId="30794"/>
    <cellStyle name="Normal 2 2 2 2 2 2 2 2 3 2 4 2" xfId="30795"/>
    <cellStyle name="Normal 2 2 2 2 2 2 2 2 3 2 4 20" xfId="30796"/>
    <cellStyle name="Normal 2 2 2 2 2 2 2 2 3 2 4 21" xfId="30797"/>
    <cellStyle name="Normal 2 2 2 2 2 2 2 2 3 2 4 22" xfId="30798"/>
    <cellStyle name="Normal 2 2 2 2 2 2 2 2 3 2 4 3" xfId="30799"/>
    <cellStyle name="Normal 2 2 2 2 2 2 2 2 3 2 4 4" xfId="30800"/>
    <cellStyle name="Normal 2 2 2 2 2 2 2 2 3 2 4 5" xfId="30801"/>
    <cellStyle name="Normal 2 2 2 2 2 2 2 2 3 2 4 6" xfId="30802"/>
    <cellStyle name="Normal 2 2 2 2 2 2 2 2 3 2 4 7" xfId="30803"/>
    <cellStyle name="Normal 2 2 2 2 2 2 2 2 3 2 4 8" xfId="30804"/>
    <cellStyle name="Normal 2 2 2 2 2 2 2 2 3 2 4 9" xfId="30805"/>
    <cellStyle name="Normal 2 2 2 2 2 2 2 2 3 2 5" xfId="30806"/>
    <cellStyle name="Normal 2 2 2 2 2 2 2 2 3 2 5 10" xfId="30807"/>
    <cellStyle name="Normal 2 2 2 2 2 2 2 2 3 2 5 11" xfId="30808"/>
    <cellStyle name="Normal 2 2 2 2 2 2 2 2 3 2 5 12" xfId="30809"/>
    <cellStyle name="Normal 2 2 2 2 2 2 2 2 3 2 5 13" xfId="30810"/>
    <cellStyle name="Normal 2 2 2 2 2 2 2 2 3 2 5 14" xfId="30811"/>
    <cellStyle name="Normal 2 2 2 2 2 2 2 2 3 2 5 15" xfId="30812"/>
    <cellStyle name="Normal 2 2 2 2 2 2 2 2 3 2 5 16" xfId="30813"/>
    <cellStyle name="Normal 2 2 2 2 2 2 2 2 3 2 5 17" xfId="30814"/>
    <cellStyle name="Normal 2 2 2 2 2 2 2 2 3 2 5 18" xfId="30815"/>
    <cellStyle name="Normal 2 2 2 2 2 2 2 2 3 2 5 19" xfId="30816"/>
    <cellStyle name="Normal 2 2 2 2 2 2 2 2 3 2 5 2" xfId="30817"/>
    <cellStyle name="Normal 2 2 2 2 2 2 2 2 3 2 5 20" xfId="30818"/>
    <cellStyle name="Normal 2 2 2 2 2 2 2 2 3 2 5 21" xfId="30819"/>
    <cellStyle name="Normal 2 2 2 2 2 2 2 2 3 2 5 22" xfId="30820"/>
    <cellStyle name="Normal 2 2 2 2 2 2 2 2 3 2 5 3" xfId="30821"/>
    <cellStyle name="Normal 2 2 2 2 2 2 2 2 3 2 5 4" xfId="30822"/>
    <cellStyle name="Normal 2 2 2 2 2 2 2 2 3 2 5 5" xfId="30823"/>
    <cellStyle name="Normal 2 2 2 2 2 2 2 2 3 2 5 6" xfId="30824"/>
    <cellStyle name="Normal 2 2 2 2 2 2 2 2 3 2 5 7" xfId="30825"/>
    <cellStyle name="Normal 2 2 2 2 2 2 2 2 3 2 5 8" xfId="30826"/>
    <cellStyle name="Normal 2 2 2 2 2 2 2 2 3 2 5 9" xfId="30827"/>
    <cellStyle name="Normal 2 2 2 2 2 2 2 2 3 2 6" xfId="30828"/>
    <cellStyle name="Normal 2 2 2 2 2 2 2 2 3 2 6 10" xfId="30829"/>
    <cellStyle name="Normal 2 2 2 2 2 2 2 2 3 2 6 11" xfId="30830"/>
    <cellStyle name="Normal 2 2 2 2 2 2 2 2 3 2 6 12" xfId="30831"/>
    <cellStyle name="Normal 2 2 2 2 2 2 2 2 3 2 6 13" xfId="30832"/>
    <cellStyle name="Normal 2 2 2 2 2 2 2 2 3 2 6 14" xfId="30833"/>
    <cellStyle name="Normal 2 2 2 2 2 2 2 2 3 2 6 15" xfId="30834"/>
    <cellStyle name="Normal 2 2 2 2 2 2 2 2 3 2 6 16" xfId="30835"/>
    <cellStyle name="Normal 2 2 2 2 2 2 2 2 3 2 6 17" xfId="30836"/>
    <cellStyle name="Normal 2 2 2 2 2 2 2 2 3 2 6 18" xfId="30837"/>
    <cellStyle name="Normal 2 2 2 2 2 2 2 2 3 2 6 19" xfId="30838"/>
    <cellStyle name="Normal 2 2 2 2 2 2 2 2 3 2 6 2" xfId="30839"/>
    <cellStyle name="Normal 2 2 2 2 2 2 2 2 3 2 6 20" xfId="30840"/>
    <cellStyle name="Normal 2 2 2 2 2 2 2 2 3 2 6 21" xfId="30841"/>
    <cellStyle name="Normal 2 2 2 2 2 2 2 2 3 2 6 22" xfId="30842"/>
    <cellStyle name="Normal 2 2 2 2 2 2 2 2 3 2 6 3" xfId="30843"/>
    <cellStyle name="Normal 2 2 2 2 2 2 2 2 3 2 6 4" xfId="30844"/>
    <cellStyle name="Normal 2 2 2 2 2 2 2 2 3 2 6 5" xfId="30845"/>
    <cellStyle name="Normal 2 2 2 2 2 2 2 2 3 2 6 6" xfId="30846"/>
    <cellStyle name="Normal 2 2 2 2 2 2 2 2 3 2 6 7" xfId="30847"/>
    <cellStyle name="Normal 2 2 2 2 2 2 2 2 3 2 6 8" xfId="30848"/>
    <cellStyle name="Normal 2 2 2 2 2 2 2 2 3 2 6 9" xfId="30849"/>
    <cellStyle name="Normal 2 2 2 2 2 2 2 2 3 2 7" xfId="30850"/>
    <cellStyle name="Normal 2 2 2 2 2 2 2 2 3 2 7 10" xfId="30851"/>
    <cellStyle name="Normal 2 2 2 2 2 2 2 2 3 2 7 11" xfId="30852"/>
    <cellStyle name="Normal 2 2 2 2 2 2 2 2 3 2 7 12" xfId="30853"/>
    <cellStyle name="Normal 2 2 2 2 2 2 2 2 3 2 7 13" xfId="30854"/>
    <cellStyle name="Normal 2 2 2 2 2 2 2 2 3 2 7 14" xfId="30855"/>
    <cellStyle name="Normal 2 2 2 2 2 2 2 2 3 2 7 15" xfId="30856"/>
    <cellStyle name="Normal 2 2 2 2 2 2 2 2 3 2 7 16" xfId="30857"/>
    <cellStyle name="Normal 2 2 2 2 2 2 2 2 3 2 7 17" xfId="30858"/>
    <cellStyle name="Normal 2 2 2 2 2 2 2 2 3 2 7 18" xfId="30859"/>
    <cellStyle name="Normal 2 2 2 2 2 2 2 2 3 2 7 19" xfId="30860"/>
    <cellStyle name="Normal 2 2 2 2 2 2 2 2 3 2 7 2" xfId="30861"/>
    <cellStyle name="Normal 2 2 2 2 2 2 2 2 3 2 7 20" xfId="30862"/>
    <cellStyle name="Normal 2 2 2 2 2 2 2 2 3 2 7 21" xfId="30863"/>
    <cellStyle name="Normal 2 2 2 2 2 2 2 2 3 2 7 22" xfId="30864"/>
    <cellStyle name="Normal 2 2 2 2 2 2 2 2 3 2 7 3" xfId="30865"/>
    <cellStyle name="Normal 2 2 2 2 2 2 2 2 3 2 7 4" xfId="30866"/>
    <cellStyle name="Normal 2 2 2 2 2 2 2 2 3 2 7 5" xfId="30867"/>
    <cellStyle name="Normal 2 2 2 2 2 2 2 2 3 2 7 6" xfId="30868"/>
    <cellStyle name="Normal 2 2 2 2 2 2 2 2 3 2 7 7" xfId="30869"/>
    <cellStyle name="Normal 2 2 2 2 2 2 2 2 3 2 7 8" xfId="30870"/>
    <cellStyle name="Normal 2 2 2 2 2 2 2 2 3 2 7 9" xfId="30871"/>
    <cellStyle name="Normal 2 2 2 2 2 2 2 2 3 2 8" xfId="30872"/>
    <cellStyle name="Normal 2 2 2 2 2 2 2 2 3 2 8 10" xfId="30873"/>
    <cellStyle name="Normal 2 2 2 2 2 2 2 2 3 2 8 11" xfId="30874"/>
    <cellStyle name="Normal 2 2 2 2 2 2 2 2 3 2 8 12" xfId="30875"/>
    <cellStyle name="Normal 2 2 2 2 2 2 2 2 3 2 8 13" xfId="30876"/>
    <cellStyle name="Normal 2 2 2 2 2 2 2 2 3 2 8 14" xfId="30877"/>
    <cellStyle name="Normal 2 2 2 2 2 2 2 2 3 2 8 15" xfId="30878"/>
    <cellStyle name="Normal 2 2 2 2 2 2 2 2 3 2 8 16" xfId="30879"/>
    <cellStyle name="Normal 2 2 2 2 2 2 2 2 3 2 8 17" xfId="30880"/>
    <cellStyle name="Normal 2 2 2 2 2 2 2 2 3 2 8 18" xfId="30881"/>
    <cellStyle name="Normal 2 2 2 2 2 2 2 2 3 2 8 19" xfId="30882"/>
    <cellStyle name="Normal 2 2 2 2 2 2 2 2 3 2 8 2" xfId="30883"/>
    <cellStyle name="Normal 2 2 2 2 2 2 2 2 3 2 8 20" xfId="30884"/>
    <cellStyle name="Normal 2 2 2 2 2 2 2 2 3 2 8 21" xfId="30885"/>
    <cellStyle name="Normal 2 2 2 2 2 2 2 2 3 2 8 22" xfId="30886"/>
    <cellStyle name="Normal 2 2 2 2 2 2 2 2 3 2 8 3" xfId="30887"/>
    <cellStyle name="Normal 2 2 2 2 2 2 2 2 3 2 8 4" xfId="30888"/>
    <cellStyle name="Normal 2 2 2 2 2 2 2 2 3 2 8 5" xfId="30889"/>
    <cellStyle name="Normal 2 2 2 2 2 2 2 2 3 2 8 6" xfId="30890"/>
    <cellStyle name="Normal 2 2 2 2 2 2 2 2 3 2 8 7" xfId="30891"/>
    <cellStyle name="Normal 2 2 2 2 2 2 2 2 3 2 8 8" xfId="30892"/>
    <cellStyle name="Normal 2 2 2 2 2 2 2 2 3 2 8 9" xfId="30893"/>
    <cellStyle name="Normal 2 2 2 2 2 2 2 2 3 2 9" xfId="30894"/>
    <cellStyle name="Normal 2 2 2 2 2 2 2 2 3 2 9 10" xfId="30895"/>
    <cellStyle name="Normal 2 2 2 2 2 2 2 2 3 2 9 11" xfId="30896"/>
    <cellStyle name="Normal 2 2 2 2 2 2 2 2 3 2 9 12" xfId="30897"/>
    <cellStyle name="Normal 2 2 2 2 2 2 2 2 3 2 9 13" xfId="30898"/>
    <cellStyle name="Normal 2 2 2 2 2 2 2 2 3 2 9 14" xfId="30899"/>
    <cellStyle name="Normal 2 2 2 2 2 2 2 2 3 2 9 15" xfId="30900"/>
    <cellStyle name="Normal 2 2 2 2 2 2 2 2 3 2 9 16" xfId="30901"/>
    <cellStyle name="Normal 2 2 2 2 2 2 2 2 3 2 9 17" xfId="30902"/>
    <cellStyle name="Normal 2 2 2 2 2 2 2 2 3 2 9 18" xfId="30903"/>
    <cellStyle name="Normal 2 2 2 2 2 2 2 2 3 2 9 19" xfId="30904"/>
    <cellStyle name="Normal 2 2 2 2 2 2 2 2 3 2 9 2" xfId="30905"/>
    <cellStyle name="Normal 2 2 2 2 2 2 2 2 3 2 9 20" xfId="30906"/>
    <cellStyle name="Normal 2 2 2 2 2 2 2 2 3 2 9 21" xfId="30907"/>
    <cellStyle name="Normal 2 2 2 2 2 2 2 2 3 2 9 22" xfId="30908"/>
    <cellStyle name="Normal 2 2 2 2 2 2 2 2 3 2 9 3" xfId="30909"/>
    <cellStyle name="Normal 2 2 2 2 2 2 2 2 3 2 9 4" xfId="30910"/>
    <cellStyle name="Normal 2 2 2 2 2 2 2 2 3 2 9 5" xfId="30911"/>
    <cellStyle name="Normal 2 2 2 2 2 2 2 2 3 2 9 6" xfId="30912"/>
    <cellStyle name="Normal 2 2 2 2 2 2 2 2 3 2 9 7" xfId="30913"/>
    <cellStyle name="Normal 2 2 2 2 2 2 2 2 3 2 9 8" xfId="30914"/>
    <cellStyle name="Normal 2 2 2 2 2 2 2 2 3 2 9 9" xfId="30915"/>
    <cellStyle name="Normal 2 2 2 2 2 2 2 2 3 3" xfId="30916"/>
    <cellStyle name="Normal 2 2 2 2 2 2 2 2 3 3 10" xfId="30917"/>
    <cellStyle name="Normal 2 2 2 2 2 2 2 2 3 3 11" xfId="30918"/>
    <cellStyle name="Normal 2 2 2 2 2 2 2 2 3 3 12" xfId="30919"/>
    <cellStyle name="Normal 2 2 2 2 2 2 2 2 3 3 13" xfId="30920"/>
    <cellStyle name="Normal 2 2 2 2 2 2 2 2 3 3 14" xfId="30921"/>
    <cellStyle name="Normal 2 2 2 2 2 2 2 2 3 3 15" xfId="30922"/>
    <cellStyle name="Normal 2 2 2 2 2 2 2 2 3 3 16" xfId="30923"/>
    <cellStyle name="Normal 2 2 2 2 2 2 2 2 3 3 17" xfId="30924"/>
    <cellStyle name="Normal 2 2 2 2 2 2 2 2 3 3 18" xfId="30925"/>
    <cellStyle name="Normal 2 2 2 2 2 2 2 2 3 3 19" xfId="30926"/>
    <cellStyle name="Normal 2 2 2 2 2 2 2 2 3 3 2" xfId="30927"/>
    <cellStyle name="Normal 2 2 2 2 2 2 2 2 3 3 20" xfId="30928"/>
    <cellStyle name="Normal 2 2 2 2 2 2 2 2 3 3 21" xfId="30929"/>
    <cellStyle name="Normal 2 2 2 2 2 2 2 2 3 3 22" xfId="30930"/>
    <cellStyle name="Normal 2 2 2 2 2 2 2 2 3 3 23" xfId="30931"/>
    <cellStyle name="Normal 2 2 2 2 2 2 2 2 3 3 3" xfId="30932"/>
    <cellStyle name="Normal 2 2 2 2 2 2 2 2 3 3 4" xfId="30933"/>
    <cellStyle name="Normal 2 2 2 2 2 2 2 2 3 3 5" xfId="30934"/>
    <cellStyle name="Normal 2 2 2 2 2 2 2 2 3 3 6" xfId="30935"/>
    <cellStyle name="Normal 2 2 2 2 2 2 2 2 3 3 7" xfId="30936"/>
    <cellStyle name="Normal 2 2 2 2 2 2 2 2 3 3 8" xfId="30937"/>
    <cellStyle name="Normal 2 2 2 2 2 2 2 2 3 3 9" xfId="30938"/>
    <cellStyle name="Normal 2 2 2 2 2 2 2 2 3 4" xfId="30939"/>
    <cellStyle name="Normal 2 2 2 2 2 2 2 2 3 5" xfId="30940"/>
    <cellStyle name="Normal 2 2 2 2 2 2 2 2 3 6" xfId="30941"/>
    <cellStyle name="Normal 2 2 2 2 2 2 2 2 3 7" xfId="30942"/>
    <cellStyle name="Normal 2 2 2 2 2 2 2 2 3 8" xfId="30943"/>
    <cellStyle name="Normal 2 2 2 2 2 2 2 2 3 9" xfId="30944"/>
    <cellStyle name="Normal 2 2 2 2 2 2 2 2 30" xfId="30945"/>
    <cellStyle name="Normal 2 2 2 2 2 2 2 2 30 10" xfId="30946"/>
    <cellStyle name="Normal 2 2 2 2 2 2 2 2 30 11" xfId="30947"/>
    <cellStyle name="Normal 2 2 2 2 2 2 2 2 30 12" xfId="30948"/>
    <cellStyle name="Normal 2 2 2 2 2 2 2 2 30 13" xfId="30949"/>
    <cellStyle name="Normal 2 2 2 2 2 2 2 2 30 14" xfId="30950"/>
    <cellStyle name="Normal 2 2 2 2 2 2 2 2 30 15" xfId="30951"/>
    <cellStyle name="Normal 2 2 2 2 2 2 2 2 30 16" xfId="30952"/>
    <cellStyle name="Normal 2 2 2 2 2 2 2 2 30 17" xfId="30953"/>
    <cellStyle name="Normal 2 2 2 2 2 2 2 2 30 18" xfId="30954"/>
    <cellStyle name="Normal 2 2 2 2 2 2 2 2 30 19" xfId="30955"/>
    <cellStyle name="Normal 2 2 2 2 2 2 2 2 30 2" xfId="30956"/>
    <cellStyle name="Normal 2 2 2 2 2 2 2 2 30 20" xfId="30957"/>
    <cellStyle name="Normal 2 2 2 2 2 2 2 2 30 21" xfId="30958"/>
    <cellStyle name="Normal 2 2 2 2 2 2 2 2 30 22" xfId="30959"/>
    <cellStyle name="Normal 2 2 2 2 2 2 2 2 30 3" xfId="30960"/>
    <cellStyle name="Normal 2 2 2 2 2 2 2 2 30 4" xfId="30961"/>
    <cellStyle name="Normal 2 2 2 2 2 2 2 2 30 5" xfId="30962"/>
    <cellStyle name="Normal 2 2 2 2 2 2 2 2 30 6" xfId="30963"/>
    <cellStyle name="Normal 2 2 2 2 2 2 2 2 30 7" xfId="30964"/>
    <cellStyle name="Normal 2 2 2 2 2 2 2 2 30 8" xfId="30965"/>
    <cellStyle name="Normal 2 2 2 2 2 2 2 2 30 9" xfId="30966"/>
    <cellStyle name="Normal 2 2 2 2 2 2 2 2 31" xfId="30967"/>
    <cellStyle name="Normal 2 2 2 2 2 2 2 2 31 10" xfId="30968"/>
    <cellStyle name="Normal 2 2 2 2 2 2 2 2 31 11" xfId="30969"/>
    <cellStyle name="Normal 2 2 2 2 2 2 2 2 31 12" xfId="30970"/>
    <cellStyle name="Normal 2 2 2 2 2 2 2 2 31 13" xfId="30971"/>
    <cellStyle name="Normal 2 2 2 2 2 2 2 2 31 14" xfId="30972"/>
    <cellStyle name="Normal 2 2 2 2 2 2 2 2 31 15" xfId="30973"/>
    <cellStyle name="Normal 2 2 2 2 2 2 2 2 31 16" xfId="30974"/>
    <cellStyle name="Normal 2 2 2 2 2 2 2 2 31 17" xfId="30975"/>
    <cellStyle name="Normal 2 2 2 2 2 2 2 2 31 18" xfId="30976"/>
    <cellStyle name="Normal 2 2 2 2 2 2 2 2 31 19" xfId="30977"/>
    <cellStyle name="Normal 2 2 2 2 2 2 2 2 31 2" xfId="30978"/>
    <cellStyle name="Normal 2 2 2 2 2 2 2 2 31 20" xfId="30979"/>
    <cellStyle name="Normal 2 2 2 2 2 2 2 2 31 21" xfId="30980"/>
    <cellStyle name="Normal 2 2 2 2 2 2 2 2 31 22" xfId="30981"/>
    <cellStyle name="Normal 2 2 2 2 2 2 2 2 31 3" xfId="30982"/>
    <cellStyle name="Normal 2 2 2 2 2 2 2 2 31 4" xfId="30983"/>
    <cellStyle name="Normal 2 2 2 2 2 2 2 2 31 5" xfId="30984"/>
    <cellStyle name="Normal 2 2 2 2 2 2 2 2 31 6" xfId="30985"/>
    <cellStyle name="Normal 2 2 2 2 2 2 2 2 31 7" xfId="30986"/>
    <cellStyle name="Normal 2 2 2 2 2 2 2 2 31 8" xfId="30987"/>
    <cellStyle name="Normal 2 2 2 2 2 2 2 2 31 9" xfId="30988"/>
    <cellStyle name="Normal 2 2 2 2 2 2 2 2 32" xfId="30989"/>
    <cellStyle name="Normal 2 2 2 2 2 2 2 2 32 2" xfId="30990"/>
    <cellStyle name="Normal 2 2 2 2 2 2 2 2 32 2 10" xfId="30991"/>
    <cellStyle name="Normal 2 2 2 2 2 2 2 2 32 2 11" xfId="30992"/>
    <cellStyle name="Normal 2 2 2 2 2 2 2 2 32 2 12" xfId="30993"/>
    <cellStyle name="Normal 2 2 2 2 2 2 2 2 32 2 13" xfId="30994"/>
    <cellStyle name="Normal 2 2 2 2 2 2 2 2 32 2 14" xfId="30995"/>
    <cellStyle name="Normal 2 2 2 2 2 2 2 2 32 2 15" xfId="30996"/>
    <cellStyle name="Normal 2 2 2 2 2 2 2 2 32 2 16" xfId="30997"/>
    <cellStyle name="Normal 2 2 2 2 2 2 2 2 32 2 17" xfId="30998"/>
    <cellStyle name="Normal 2 2 2 2 2 2 2 2 32 2 18" xfId="30999"/>
    <cellStyle name="Normal 2 2 2 2 2 2 2 2 32 2 19" xfId="31000"/>
    <cellStyle name="Normal 2 2 2 2 2 2 2 2 32 2 2" xfId="31001"/>
    <cellStyle name="Normal 2 2 2 2 2 2 2 2 32 2 20" xfId="31002"/>
    <cellStyle name="Normal 2 2 2 2 2 2 2 2 32 2 21" xfId="31003"/>
    <cellStyle name="Normal 2 2 2 2 2 2 2 2 32 2 22" xfId="31004"/>
    <cellStyle name="Normal 2 2 2 2 2 2 2 2 32 2 3" xfId="31005"/>
    <cellStyle name="Normal 2 2 2 2 2 2 2 2 32 2 4" xfId="31006"/>
    <cellStyle name="Normal 2 2 2 2 2 2 2 2 32 2 5" xfId="31007"/>
    <cellStyle name="Normal 2 2 2 2 2 2 2 2 32 2 6" xfId="31008"/>
    <cellStyle name="Normal 2 2 2 2 2 2 2 2 32 2 7" xfId="31009"/>
    <cellStyle name="Normal 2 2 2 2 2 2 2 2 32 2 8" xfId="31010"/>
    <cellStyle name="Normal 2 2 2 2 2 2 2 2 32 2 9" xfId="31011"/>
    <cellStyle name="Normal 2 2 2 2 2 2 2 2 33" xfId="31012"/>
    <cellStyle name="Normal 2 2 2 2 2 2 2 2 33 10" xfId="31013"/>
    <cellStyle name="Normal 2 2 2 2 2 2 2 2 33 11" xfId="31014"/>
    <cellStyle name="Normal 2 2 2 2 2 2 2 2 33 12" xfId="31015"/>
    <cellStyle name="Normal 2 2 2 2 2 2 2 2 33 13" xfId="31016"/>
    <cellStyle name="Normal 2 2 2 2 2 2 2 2 33 14" xfId="31017"/>
    <cellStyle name="Normal 2 2 2 2 2 2 2 2 33 15" xfId="31018"/>
    <cellStyle name="Normal 2 2 2 2 2 2 2 2 33 16" xfId="31019"/>
    <cellStyle name="Normal 2 2 2 2 2 2 2 2 33 17" xfId="31020"/>
    <cellStyle name="Normal 2 2 2 2 2 2 2 2 33 18" xfId="31021"/>
    <cellStyle name="Normal 2 2 2 2 2 2 2 2 33 19" xfId="31022"/>
    <cellStyle name="Normal 2 2 2 2 2 2 2 2 33 2" xfId="31023"/>
    <cellStyle name="Normal 2 2 2 2 2 2 2 2 33 20" xfId="31024"/>
    <cellStyle name="Normal 2 2 2 2 2 2 2 2 33 21" xfId="31025"/>
    <cellStyle name="Normal 2 2 2 2 2 2 2 2 33 22" xfId="31026"/>
    <cellStyle name="Normal 2 2 2 2 2 2 2 2 33 3" xfId="31027"/>
    <cellStyle name="Normal 2 2 2 2 2 2 2 2 33 4" xfId="31028"/>
    <cellStyle name="Normal 2 2 2 2 2 2 2 2 33 5" xfId="31029"/>
    <cellStyle name="Normal 2 2 2 2 2 2 2 2 33 6" xfId="31030"/>
    <cellStyle name="Normal 2 2 2 2 2 2 2 2 33 7" xfId="31031"/>
    <cellStyle name="Normal 2 2 2 2 2 2 2 2 33 8" xfId="31032"/>
    <cellStyle name="Normal 2 2 2 2 2 2 2 2 33 9" xfId="31033"/>
    <cellStyle name="Normal 2 2 2 2 2 2 2 2 34" xfId="31034"/>
    <cellStyle name="Normal 2 2 2 2 2 2 2 2 34 10" xfId="31035"/>
    <cellStyle name="Normal 2 2 2 2 2 2 2 2 34 11" xfId="31036"/>
    <cellStyle name="Normal 2 2 2 2 2 2 2 2 34 12" xfId="31037"/>
    <cellStyle name="Normal 2 2 2 2 2 2 2 2 34 13" xfId="31038"/>
    <cellStyle name="Normal 2 2 2 2 2 2 2 2 34 14" xfId="31039"/>
    <cellStyle name="Normal 2 2 2 2 2 2 2 2 34 15" xfId="31040"/>
    <cellStyle name="Normal 2 2 2 2 2 2 2 2 34 16" xfId="31041"/>
    <cellStyle name="Normal 2 2 2 2 2 2 2 2 34 17" xfId="31042"/>
    <cellStyle name="Normal 2 2 2 2 2 2 2 2 34 18" xfId="31043"/>
    <cellStyle name="Normal 2 2 2 2 2 2 2 2 34 19" xfId="31044"/>
    <cellStyle name="Normal 2 2 2 2 2 2 2 2 34 2" xfId="31045"/>
    <cellStyle name="Normal 2 2 2 2 2 2 2 2 34 20" xfId="31046"/>
    <cellStyle name="Normal 2 2 2 2 2 2 2 2 34 21" xfId="31047"/>
    <cellStyle name="Normal 2 2 2 2 2 2 2 2 34 22" xfId="31048"/>
    <cellStyle name="Normal 2 2 2 2 2 2 2 2 34 3" xfId="31049"/>
    <cellStyle name="Normal 2 2 2 2 2 2 2 2 34 4" xfId="31050"/>
    <cellStyle name="Normal 2 2 2 2 2 2 2 2 34 5" xfId="31051"/>
    <cellStyle name="Normal 2 2 2 2 2 2 2 2 34 6" xfId="31052"/>
    <cellStyle name="Normal 2 2 2 2 2 2 2 2 34 7" xfId="31053"/>
    <cellStyle name="Normal 2 2 2 2 2 2 2 2 34 8" xfId="31054"/>
    <cellStyle name="Normal 2 2 2 2 2 2 2 2 34 9" xfId="31055"/>
    <cellStyle name="Normal 2 2 2 2 2 2 2 2 35" xfId="31056"/>
    <cellStyle name="Normal 2 2 2 2 2 2 2 2 35 10" xfId="31057"/>
    <cellStyle name="Normal 2 2 2 2 2 2 2 2 35 11" xfId="31058"/>
    <cellStyle name="Normal 2 2 2 2 2 2 2 2 35 12" xfId="31059"/>
    <cellStyle name="Normal 2 2 2 2 2 2 2 2 35 13" xfId="31060"/>
    <cellStyle name="Normal 2 2 2 2 2 2 2 2 35 14" xfId="31061"/>
    <cellStyle name="Normal 2 2 2 2 2 2 2 2 35 15" xfId="31062"/>
    <cellStyle name="Normal 2 2 2 2 2 2 2 2 35 16" xfId="31063"/>
    <cellStyle name="Normal 2 2 2 2 2 2 2 2 35 17" xfId="31064"/>
    <cellStyle name="Normal 2 2 2 2 2 2 2 2 35 18" xfId="31065"/>
    <cellStyle name="Normal 2 2 2 2 2 2 2 2 35 19" xfId="31066"/>
    <cellStyle name="Normal 2 2 2 2 2 2 2 2 35 2" xfId="31067"/>
    <cellStyle name="Normal 2 2 2 2 2 2 2 2 35 20" xfId="31068"/>
    <cellStyle name="Normal 2 2 2 2 2 2 2 2 35 21" xfId="31069"/>
    <cellStyle name="Normal 2 2 2 2 2 2 2 2 35 22" xfId="31070"/>
    <cellStyle name="Normal 2 2 2 2 2 2 2 2 35 3" xfId="31071"/>
    <cellStyle name="Normal 2 2 2 2 2 2 2 2 35 4" xfId="31072"/>
    <cellStyle name="Normal 2 2 2 2 2 2 2 2 35 5" xfId="31073"/>
    <cellStyle name="Normal 2 2 2 2 2 2 2 2 35 6" xfId="31074"/>
    <cellStyle name="Normal 2 2 2 2 2 2 2 2 35 7" xfId="31075"/>
    <cellStyle name="Normal 2 2 2 2 2 2 2 2 35 8" xfId="31076"/>
    <cellStyle name="Normal 2 2 2 2 2 2 2 2 35 9" xfId="31077"/>
    <cellStyle name="Normal 2 2 2 2 2 2 2 2 36" xfId="31078"/>
    <cellStyle name="Normal 2 2 2 2 2 2 2 2 36 10" xfId="31079"/>
    <cellStyle name="Normal 2 2 2 2 2 2 2 2 36 11" xfId="31080"/>
    <cellStyle name="Normal 2 2 2 2 2 2 2 2 36 12" xfId="31081"/>
    <cellStyle name="Normal 2 2 2 2 2 2 2 2 36 13" xfId="31082"/>
    <cellStyle name="Normal 2 2 2 2 2 2 2 2 36 14" xfId="31083"/>
    <cellStyle name="Normal 2 2 2 2 2 2 2 2 36 15" xfId="31084"/>
    <cellStyle name="Normal 2 2 2 2 2 2 2 2 36 16" xfId="31085"/>
    <cellStyle name="Normal 2 2 2 2 2 2 2 2 36 17" xfId="31086"/>
    <cellStyle name="Normal 2 2 2 2 2 2 2 2 36 18" xfId="31087"/>
    <cellStyle name="Normal 2 2 2 2 2 2 2 2 36 19" xfId="31088"/>
    <cellStyle name="Normal 2 2 2 2 2 2 2 2 36 2" xfId="31089"/>
    <cellStyle name="Normal 2 2 2 2 2 2 2 2 36 20" xfId="31090"/>
    <cellStyle name="Normal 2 2 2 2 2 2 2 2 36 21" xfId="31091"/>
    <cellStyle name="Normal 2 2 2 2 2 2 2 2 36 22" xfId="31092"/>
    <cellStyle name="Normal 2 2 2 2 2 2 2 2 36 3" xfId="31093"/>
    <cellStyle name="Normal 2 2 2 2 2 2 2 2 36 4" xfId="31094"/>
    <cellStyle name="Normal 2 2 2 2 2 2 2 2 36 5" xfId="31095"/>
    <cellStyle name="Normal 2 2 2 2 2 2 2 2 36 6" xfId="31096"/>
    <cellStyle name="Normal 2 2 2 2 2 2 2 2 36 7" xfId="31097"/>
    <cellStyle name="Normal 2 2 2 2 2 2 2 2 36 8" xfId="31098"/>
    <cellStyle name="Normal 2 2 2 2 2 2 2 2 36 9" xfId="31099"/>
    <cellStyle name="Normal 2 2 2 2 2 2 2 2 37" xfId="31100"/>
    <cellStyle name="Normal 2 2 2 2 2 2 2 2 37 10" xfId="31101"/>
    <cellStyle name="Normal 2 2 2 2 2 2 2 2 37 11" xfId="31102"/>
    <cellStyle name="Normal 2 2 2 2 2 2 2 2 37 12" xfId="31103"/>
    <cellStyle name="Normal 2 2 2 2 2 2 2 2 37 13" xfId="31104"/>
    <cellStyle name="Normal 2 2 2 2 2 2 2 2 37 14" xfId="31105"/>
    <cellStyle name="Normal 2 2 2 2 2 2 2 2 37 15" xfId="31106"/>
    <cellStyle name="Normal 2 2 2 2 2 2 2 2 37 16" xfId="31107"/>
    <cellStyle name="Normal 2 2 2 2 2 2 2 2 37 17" xfId="31108"/>
    <cellStyle name="Normal 2 2 2 2 2 2 2 2 37 18" xfId="31109"/>
    <cellStyle name="Normal 2 2 2 2 2 2 2 2 37 19" xfId="31110"/>
    <cellStyle name="Normal 2 2 2 2 2 2 2 2 37 2" xfId="31111"/>
    <cellStyle name="Normal 2 2 2 2 2 2 2 2 37 20" xfId="31112"/>
    <cellStyle name="Normal 2 2 2 2 2 2 2 2 37 21" xfId="31113"/>
    <cellStyle name="Normal 2 2 2 2 2 2 2 2 37 22" xfId="31114"/>
    <cellStyle name="Normal 2 2 2 2 2 2 2 2 37 3" xfId="31115"/>
    <cellStyle name="Normal 2 2 2 2 2 2 2 2 37 4" xfId="31116"/>
    <cellStyle name="Normal 2 2 2 2 2 2 2 2 37 5" xfId="31117"/>
    <cellStyle name="Normal 2 2 2 2 2 2 2 2 37 6" xfId="31118"/>
    <cellStyle name="Normal 2 2 2 2 2 2 2 2 37 7" xfId="31119"/>
    <cellStyle name="Normal 2 2 2 2 2 2 2 2 37 8" xfId="31120"/>
    <cellStyle name="Normal 2 2 2 2 2 2 2 2 37 9" xfId="31121"/>
    <cellStyle name="Normal 2 2 2 2 2 2 2 2 38" xfId="31122"/>
    <cellStyle name="Normal 2 2 2 2 2 2 2 2 38 10" xfId="31123"/>
    <cellStyle name="Normal 2 2 2 2 2 2 2 2 38 11" xfId="31124"/>
    <cellStyle name="Normal 2 2 2 2 2 2 2 2 38 12" xfId="31125"/>
    <cellStyle name="Normal 2 2 2 2 2 2 2 2 38 13" xfId="31126"/>
    <cellStyle name="Normal 2 2 2 2 2 2 2 2 38 14" xfId="31127"/>
    <cellStyle name="Normal 2 2 2 2 2 2 2 2 38 15" xfId="31128"/>
    <cellStyle name="Normal 2 2 2 2 2 2 2 2 38 16" xfId="31129"/>
    <cellStyle name="Normal 2 2 2 2 2 2 2 2 38 17" xfId="31130"/>
    <cellStyle name="Normal 2 2 2 2 2 2 2 2 38 18" xfId="31131"/>
    <cellStyle name="Normal 2 2 2 2 2 2 2 2 38 19" xfId="31132"/>
    <cellStyle name="Normal 2 2 2 2 2 2 2 2 38 2" xfId="31133"/>
    <cellStyle name="Normal 2 2 2 2 2 2 2 2 38 20" xfId="31134"/>
    <cellStyle name="Normal 2 2 2 2 2 2 2 2 38 21" xfId="31135"/>
    <cellStyle name="Normal 2 2 2 2 2 2 2 2 38 22" xfId="31136"/>
    <cellStyle name="Normal 2 2 2 2 2 2 2 2 38 3" xfId="31137"/>
    <cellStyle name="Normal 2 2 2 2 2 2 2 2 38 4" xfId="31138"/>
    <cellStyle name="Normal 2 2 2 2 2 2 2 2 38 5" xfId="31139"/>
    <cellStyle name="Normal 2 2 2 2 2 2 2 2 38 6" xfId="31140"/>
    <cellStyle name="Normal 2 2 2 2 2 2 2 2 38 7" xfId="31141"/>
    <cellStyle name="Normal 2 2 2 2 2 2 2 2 38 8" xfId="31142"/>
    <cellStyle name="Normal 2 2 2 2 2 2 2 2 38 9" xfId="31143"/>
    <cellStyle name="Normal 2 2 2 2 2 2 2 2 39" xfId="31144"/>
    <cellStyle name="Normal 2 2 2 2 2 2 2 2 39 10" xfId="31145"/>
    <cellStyle name="Normal 2 2 2 2 2 2 2 2 39 11" xfId="31146"/>
    <cellStyle name="Normal 2 2 2 2 2 2 2 2 39 12" xfId="31147"/>
    <cellStyle name="Normal 2 2 2 2 2 2 2 2 39 13" xfId="31148"/>
    <cellStyle name="Normal 2 2 2 2 2 2 2 2 39 14" xfId="31149"/>
    <cellStyle name="Normal 2 2 2 2 2 2 2 2 39 15" xfId="31150"/>
    <cellStyle name="Normal 2 2 2 2 2 2 2 2 39 16" xfId="31151"/>
    <cellStyle name="Normal 2 2 2 2 2 2 2 2 39 17" xfId="31152"/>
    <cellStyle name="Normal 2 2 2 2 2 2 2 2 39 18" xfId="31153"/>
    <cellStyle name="Normal 2 2 2 2 2 2 2 2 39 19" xfId="31154"/>
    <cellStyle name="Normal 2 2 2 2 2 2 2 2 39 2" xfId="31155"/>
    <cellStyle name="Normal 2 2 2 2 2 2 2 2 39 20" xfId="31156"/>
    <cellStyle name="Normal 2 2 2 2 2 2 2 2 39 21" xfId="31157"/>
    <cellStyle name="Normal 2 2 2 2 2 2 2 2 39 22" xfId="31158"/>
    <cellStyle name="Normal 2 2 2 2 2 2 2 2 39 3" xfId="31159"/>
    <cellStyle name="Normal 2 2 2 2 2 2 2 2 39 4" xfId="31160"/>
    <cellStyle name="Normal 2 2 2 2 2 2 2 2 39 5" xfId="31161"/>
    <cellStyle name="Normal 2 2 2 2 2 2 2 2 39 6" xfId="31162"/>
    <cellStyle name="Normal 2 2 2 2 2 2 2 2 39 7" xfId="31163"/>
    <cellStyle name="Normal 2 2 2 2 2 2 2 2 39 8" xfId="31164"/>
    <cellStyle name="Normal 2 2 2 2 2 2 2 2 39 9" xfId="31165"/>
    <cellStyle name="Normal 2 2 2 2 2 2 2 2 4" xfId="31166"/>
    <cellStyle name="Normal 2 2 2 2 2 2 2 2 4 10" xfId="31167"/>
    <cellStyle name="Normal 2 2 2 2 2 2 2 2 4 11" xfId="31168"/>
    <cellStyle name="Normal 2 2 2 2 2 2 2 2 4 12" xfId="31169"/>
    <cellStyle name="Normal 2 2 2 2 2 2 2 2 4 13" xfId="31170"/>
    <cellStyle name="Normal 2 2 2 2 2 2 2 2 4 14" xfId="31171"/>
    <cellStyle name="Normal 2 2 2 2 2 2 2 2 4 15" xfId="31172"/>
    <cellStyle name="Normal 2 2 2 2 2 2 2 2 4 16" xfId="31173"/>
    <cellStyle name="Normal 2 2 2 2 2 2 2 2 4 17" xfId="31174"/>
    <cellStyle name="Normal 2 2 2 2 2 2 2 2 4 18" xfId="31175"/>
    <cellStyle name="Normal 2 2 2 2 2 2 2 2 4 19" xfId="31176"/>
    <cellStyle name="Normal 2 2 2 2 2 2 2 2 4 2" xfId="31177"/>
    <cellStyle name="Normal 2 2 2 2 2 2 2 2 4 20" xfId="31178"/>
    <cellStyle name="Normal 2 2 2 2 2 2 2 2 4 21" xfId="31179"/>
    <cellStyle name="Normal 2 2 2 2 2 2 2 2 4 22" xfId="31180"/>
    <cellStyle name="Normal 2 2 2 2 2 2 2 2 4 3" xfId="31181"/>
    <cellStyle name="Normal 2 2 2 2 2 2 2 2 4 4" xfId="31182"/>
    <cellStyle name="Normal 2 2 2 2 2 2 2 2 4 5" xfId="31183"/>
    <cellStyle name="Normal 2 2 2 2 2 2 2 2 4 6" xfId="31184"/>
    <cellStyle name="Normal 2 2 2 2 2 2 2 2 4 7" xfId="31185"/>
    <cellStyle name="Normal 2 2 2 2 2 2 2 2 4 8" xfId="31186"/>
    <cellStyle name="Normal 2 2 2 2 2 2 2 2 4 9" xfId="31187"/>
    <cellStyle name="Normal 2 2 2 2 2 2 2 2 40" xfId="31188"/>
    <cellStyle name="Normal 2 2 2 2 2 2 2 2 40 10" xfId="31189"/>
    <cellStyle name="Normal 2 2 2 2 2 2 2 2 40 11" xfId="31190"/>
    <cellStyle name="Normal 2 2 2 2 2 2 2 2 40 12" xfId="31191"/>
    <cellStyle name="Normal 2 2 2 2 2 2 2 2 40 13" xfId="31192"/>
    <cellStyle name="Normal 2 2 2 2 2 2 2 2 40 14" xfId="31193"/>
    <cellStyle name="Normal 2 2 2 2 2 2 2 2 40 15" xfId="31194"/>
    <cellStyle name="Normal 2 2 2 2 2 2 2 2 40 16" xfId="31195"/>
    <cellStyle name="Normal 2 2 2 2 2 2 2 2 40 17" xfId="31196"/>
    <cellStyle name="Normal 2 2 2 2 2 2 2 2 40 18" xfId="31197"/>
    <cellStyle name="Normal 2 2 2 2 2 2 2 2 40 19" xfId="31198"/>
    <cellStyle name="Normal 2 2 2 2 2 2 2 2 40 2" xfId="31199"/>
    <cellStyle name="Normal 2 2 2 2 2 2 2 2 40 20" xfId="31200"/>
    <cellStyle name="Normal 2 2 2 2 2 2 2 2 40 21" xfId="31201"/>
    <cellStyle name="Normal 2 2 2 2 2 2 2 2 40 22" xfId="31202"/>
    <cellStyle name="Normal 2 2 2 2 2 2 2 2 40 3" xfId="31203"/>
    <cellStyle name="Normal 2 2 2 2 2 2 2 2 40 4" xfId="31204"/>
    <cellStyle name="Normal 2 2 2 2 2 2 2 2 40 5" xfId="31205"/>
    <cellStyle name="Normal 2 2 2 2 2 2 2 2 40 6" xfId="31206"/>
    <cellStyle name="Normal 2 2 2 2 2 2 2 2 40 7" xfId="31207"/>
    <cellStyle name="Normal 2 2 2 2 2 2 2 2 40 8" xfId="31208"/>
    <cellStyle name="Normal 2 2 2 2 2 2 2 2 40 9" xfId="31209"/>
    <cellStyle name="Normal 2 2 2 2 2 2 2 2 41" xfId="31210"/>
    <cellStyle name="Normal 2 2 2 2 2 2 2 2 41 10" xfId="31211"/>
    <cellStyle name="Normal 2 2 2 2 2 2 2 2 41 11" xfId="31212"/>
    <cellStyle name="Normal 2 2 2 2 2 2 2 2 41 12" xfId="31213"/>
    <cellStyle name="Normal 2 2 2 2 2 2 2 2 41 13" xfId="31214"/>
    <cellStyle name="Normal 2 2 2 2 2 2 2 2 41 14" xfId="31215"/>
    <cellStyle name="Normal 2 2 2 2 2 2 2 2 41 15" xfId="31216"/>
    <cellStyle name="Normal 2 2 2 2 2 2 2 2 41 16" xfId="31217"/>
    <cellStyle name="Normal 2 2 2 2 2 2 2 2 41 17" xfId="31218"/>
    <cellStyle name="Normal 2 2 2 2 2 2 2 2 41 18" xfId="31219"/>
    <cellStyle name="Normal 2 2 2 2 2 2 2 2 41 19" xfId="31220"/>
    <cellStyle name="Normal 2 2 2 2 2 2 2 2 41 2" xfId="31221"/>
    <cellStyle name="Normal 2 2 2 2 2 2 2 2 41 20" xfId="31222"/>
    <cellStyle name="Normal 2 2 2 2 2 2 2 2 41 21" xfId="31223"/>
    <cellStyle name="Normal 2 2 2 2 2 2 2 2 41 22" xfId="31224"/>
    <cellStyle name="Normal 2 2 2 2 2 2 2 2 41 3" xfId="31225"/>
    <cellStyle name="Normal 2 2 2 2 2 2 2 2 41 4" xfId="31226"/>
    <cellStyle name="Normal 2 2 2 2 2 2 2 2 41 5" xfId="31227"/>
    <cellStyle name="Normal 2 2 2 2 2 2 2 2 41 6" xfId="31228"/>
    <cellStyle name="Normal 2 2 2 2 2 2 2 2 41 7" xfId="31229"/>
    <cellStyle name="Normal 2 2 2 2 2 2 2 2 41 8" xfId="31230"/>
    <cellStyle name="Normal 2 2 2 2 2 2 2 2 41 9" xfId="31231"/>
    <cellStyle name="Normal 2 2 2 2 2 2 2 2 42" xfId="31232"/>
    <cellStyle name="Normal 2 2 2 2 2 2 2 2 42 2" xfId="31233"/>
    <cellStyle name="Normal 2 2 2 2 2 2 2 2 42 2 10" xfId="31234"/>
    <cellStyle name="Normal 2 2 2 2 2 2 2 2 42 2 11" xfId="31235"/>
    <cellStyle name="Normal 2 2 2 2 2 2 2 2 42 2 12" xfId="31236"/>
    <cellStyle name="Normal 2 2 2 2 2 2 2 2 42 2 13" xfId="31237"/>
    <cellStyle name="Normal 2 2 2 2 2 2 2 2 42 2 14" xfId="31238"/>
    <cellStyle name="Normal 2 2 2 2 2 2 2 2 42 2 15" xfId="31239"/>
    <cellStyle name="Normal 2 2 2 2 2 2 2 2 42 2 16" xfId="31240"/>
    <cellStyle name="Normal 2 2 2 2 2 2 2 2 42 2 17" xfId="31241"/>
    <cellStyle name="Normal 2 2 2 2 2 2 2 2 42 2 18" xfId="31242"/>
    <cellStyle name="Normal 2 2 2 2 2 2 2 2 42 2 19" xfId="31243"/>
    <cellStyle name="Normal 2 2 2 2 2 2 2 2 42 2 2" xfId="31244"/>
    <cellStyle name="Normal 2 2 2 2 2 2 2 2 42 2 2 2" xfId="31245"/>
    <cellStyle name="Normal 2 2 2 2 2 2 2 2 42 2 2 2 10" xfId="31246"/>
    <cellStyle name="Normal 2 2 2 2 2 2 2 2 42 2 2 2 11" xfId="31247"/>
    <cellStyle name="Normal 2 2 2 2 2 2 2 2 42 2 2 2 12" xfId="31248"/>
    <cellStyle name="Normal 2 2 2 2 2 2 2 2 42 2 2 2 13" xfId="31249"/>
    <cellStyle name="Normal 2 2 2 2 2 2 2 2 42 2 2 2 14" xfId="31250"/>
    <cellStyle name="Normal 2 2 2 2 2 2 2 2 42 2 2 2 15" xfId="31251"/>
    <cellStyle name="Normal 2 2 2 2 2 2 2 2 42 2 2 2 16" xfId="31252"/>
    <cellStyle name="Normal 2 2 2 2 2 2 2 2 42 2 2 2 17" xfId="31253"/>
    <cellStyle name="Normal 2 2 2 2 2 2 2 2 42 2 2 2 18" xfId="31254"/>
    <cellStyle name="Normal 2 2 2 2 2 2 2 2 42 2 2 2 19" xfId="31255"/>
    <cellStyle name="Normal 2 2 2 2 2 2 2 2 42 2 2 2 2" xfId="31256"/>
    <cellStyle name="Normal 2 2 2 2 2 2 2 2 42 2 2 2 20" xfId="31257"/>
    <cellStyle name="Normal 2 2 2 2 2 2 2 2 42 2 2 2 21" xfId="31258"/>
    <cellStyle name="Normal 2 2 2 2 2 2 2 2 42 2 2 2 22" xfId="31259"/>
    <cellStyle name="Normal 2 2 2 2 2 2 2 2 42 2 2 2 3" xfId="31260"/>
    <cellStyle name="Normal 2 2 2 2 2 2 2 2 42 2 2 2 4" xfId="31261"/>
    <cellStyle name="Normal 2 2 2 2 2 2 2 2 42 2 2 2 5" xfId="31262"/>
    <cellStyle name="Normal 2 2 2 2 2 2 2 2 42 2 2 2 6" xfId="31263"/>
    <cellStyle name="Normal 2 2 2 2 2 2 2 2 42 2 2 2 7" xfId="31264"/>
    <cellStyle name="Normal 2 2 2 2 2 2 2 2 42 2 2 2 8" xfId="31265"/>
    <cellStyle name="Normal 2 2 2 2 2 2 2 2 42 2 2 2 9" xfId="31266"/>
    <cellStyle name="Normal 2 2 2 2 2 2 2 2 42 2 2 3" xfId="31267"/>
    <cellStyle name="Normal 2 2 2 2 2 2 2 2 42 2 2 3 10" xfId="31268"/>
    <cellStyle name="Normal 2 2 2 2 2 2 2 2 42 2 2 3 11" xfId="31269"/>
    <cellStyle name="Normal 2 2 2 2 2 2 2 2 42 2 2 3 12" xfId="31270"/>
    <cellStyle name="Normal 2 2 2 2 2 2 2 2 42 2 2 3 13" xfId="31271"/>
    <cellStyle name="Normal 2 2 2 2 2 2 2 2 42 2 2 3 14" xfId="31272"/>
    <cellStyle name="Normal 2 2 2 2 2 2 2 2 42 2 2 3 15" xfId="31273"/>
    <cellStyle name="Normal 2 2 2 2 2 2 2 2 42 2 2 3 16" xfId="31274"/>
    <cellStyle name="Normal 2 2 2 2 2 2 2 2 42 2 2 3 17" xfId="31275"/>
    <cellStyle name="Normal 2 2 2 2 2 2 2 2 42 2 2 3 18" xfId="31276"/>
    <cellStyle name="Normal 2 2 2 2 2 2 2 2 42 2 2 3 19" xfId="31277"/>
    <cellStyle name="Normal 2 2 2 2 2 2 2 2 42 2 2 3 2" xfId="31278"/>
    <cellStyle name="Normal 2 2 2 2 2 2 2 2 42 2 2 3 20" xfId="31279"/>
    <cellStyle name="Normal 2 2 2 2 2 2 2 2 42 2 2 3 21" xfId="31280"/>
    <cellStyle name="Normal 2 2 2 2 2 2 2 2 42 2 2 3 22" xfId="31281"/>
    <cellStyle name="Normal 2 2 2 2 2 2 2 2 42 2 2 3 3" xfId="31282"/>
    <cellStyle name="Normal 2 2 2 2 2 2 2 2 42 2 2 3 4" xfId="31283"/>
    <cellStyle name="Normal 2 2 2 2 2 2 2 2 42 2 2 3 5" xfId="31284"/>
    <cellStyle name="Normal 2 2 2 2 2 2 2 2 42 2 2 3 6" xfId="31285"/>
    <cellStyle name="Normal 2 2 2 2 2 2 2 2 42 2 2 3 7" xfId="31286"/>
    <cellStyle name="Normal 2 2 2 2 2 2 2 2 42 2 2 3 8" xfId="31287"/>
    <cellStyle name="Normal 2 2 2 2 2 2 2 2 42 2 2 3 9" xfId="31288"/>
    <cellStyle name="Normal 2 2 2 2 2 2 2 2 42 2 20" xfId="31289"/>
    <cellStyle name="Normal 2 2 2 2 2 2 2 2 42 2 21" xfId="31290"/>
    <cellStyle name="Normal 2 2 2 2 2 2 2 2 42 2 22" xfId="31291"/>
    <cellStyle name="Normal 2 2 2 2 2 2 2 2 42 2 23" xfId="31292"/>
    <cellStyle name="Normal 2 2 2 2 2 2 2 2 42 2 24" xfId="31293"/>
    <cellStyle name="Normal 2 2 2 2 2 2 2 2 42 2 3" xfId="31294"/>
    <cellStyle name="Normal 2 2 2 2 2 2 2 2 42 2 3 2" xfId="31295"/>
    <cellStyle name="Normal 2 2 2 2 2 2 2 2 42 2 4" xfId="31296"/>
    <cellStyle name="Normal 2 2 2 2 2 2 2 2 42 2 5" xfId="31297"/>
    <cellStyle name="Normal 2 2 2 2 2 2 2 2 42 2 6" xfId="31298"/>
    <cellStyle name="Normal 2 2 2 2 2 2 2 2 42 2 7" xfId="31299"/>
    <cellStyle name="Normal 2 2 2 2 2 2 2 2 42 2 8" xfId="31300"/>
    <cellStyle name="Normal 2 2 2 2 2 2 2 2 42 2 9" xfId="31301"/>
    <cellStyle name="Normal 2 2 2 2 2 2 2 2 42 3" xfId="31302"/>
    <cellStyle name="Normal 2 2 2 2 2 2 2 2 42 3 10" xfId="31303"/>
    <cellStyle name="Normal 2 2 2 2 2 2 2 2 42 3 11" xfId="31304"/>
    <cellStyle name="Normal 2 2 2 2 2 2 2 2 42 3 12" xfId="31305"/>
    <cellStyle name="Normal 2 2 2 2 2 2 2 2 42 3 13" xfId="31306"/>
    <cellStyle name="Normal 2 2 2 2 2 2 2 2 42 3 14" xfId="31307"/>
    <cellStyle name="Normal 2 2 2 2 2 2 2 2 42 3 15" xfId="31308"/>
    <cellStyle name="Normal 2 2 2 2 2 2 2 2 42 3 16" xfId="31309"/>
    <cellStyle name="Normal 2 2 2 2 2 2 2 2 42 3 17" xfId="31310"/>
    <cellStyle name="Normal 2 2 2 2 2 2 2 2 42 3 18" xfId="31311"/>
    <cellStyle name="Normal 2 2 2 2 2 2 2 2 42 3 19" xfId="31312"/>
    <cellStyle name="Normal 2 2 2 2 2 2 2 2 42 3 2" xfId="31313"/>
    <cellStyle name="Normal 2 2 2 2 2 2 2 2 42 3 20" xfId="31314"/>
    <cellStyle name="Normal 2 2 2 2 2 2 2 2 42 3 21" xfId="31315"/>
    <cellStyle name="Normal 2 2 2 2 2 2 2 2 42 3 22" xfId="31316"/>
    <cellStyle name="Normal 2 2 2 2 2 2 2 2 42 3 3" xfId="31317"/>
    <cellStyle name="Normal 2 2 2 2 2 2 2 2 42 3 4" xfId="31318"/>
    <cellStyle name="Normal 2 2 2 2 2 2 2 2 42 3 5" xfId="31319"/>
    <cellStyle name="Normal 2 2 2 2 2 2 2 2 42 3 6" xfId="31320"/>
    <cellStyle name="Normal 2 2 2 2 2 2 2 2 42 3 7" xfId="31321"/>
    <cellStyle name="Normal 2 2 2 2 2 2 2 2 42 3 8" xfId="31322"/>
    <cellStyle name="Normal 2 2 2 2 2 2 2 2 42 3 9" xfId="31323"/>
    <cellStyle name="Normal 2 2 2 2 2 2 2 2 42 4" xfId="31324"/>
    <cellStyle name="Normal 2 2 2 2 2 2 2 2 42 4 10" xfId="31325"/>
    <cellStyle name="Normal 2 2 2 2 2 2 2 2 42 4 11" xfId="31326"/>
    <cellStyle name="Normal 2 2 2 2 2 2 2 2 42 4 12" xfId="31327"/>
    <cellStyle name="Normal 2 2 2 2 2 2 2 2 42 4 13" xfId="31328"/>
    <cellStyle name="Normal 2 2 2 2 2 2 2 2 42 4 14" xfId="31329"/>
    <cellStyle name="Normal 2 2 2 2 2 2 2 2 42 4 15" xfId="31330"/>
    <cellStyle name="Normal 2 2 2 2 2 2 2 2 42 4 16" xfId="31331"/>
    <cellStyle name="Normal 2 2 2 2 2 2 2 2 42 4 17" xfId="31332"/>
    <cellStyle name="Normal 2 2 2 2 2 2 2 2 42 4 18" xfId="31333"/>
    <cellStyle name="Normal 2 2 2 2 2 2 2 2 42 4 19" xfId="31334"/>
    <cellStyle name="Normal 2 2 2 2 2 2 2 2 42 4 2" xfId="31335"/>
    <cellStyle name="Normal 2 2 2 2 2 2 2 2 42 4 20" xfId="31336"/>
    <cellStyle name="Normal 2 2 2 2 2 2 2 2 42 4 21" xfId="31337"/>
    <cellStyle name="Normal 2 2 2 2 2 2 2 2 42 4 22" xfId="31338"/>
    <cellStyle name="Normal 2 2 2 2 2 2 2 2 42 4 3" xfId="31339"/>
    <cellStyle name="Normal 2 2 2 2 2 2 2 2 42 4 4" xfId="31340"/>
    <cellStyle name="Normal 2 2 2 2 2 2 2 2 42 4 5" xfId="31341"/>
    <cellStyle name="Normal 2 2 2 2 2 2 2 2 42 4 6" xfId="31342"/>
    <cellStyle name="Normal 2 2 2 2 2 2 2 2 42 4 7" xfId="31343"/>
    <cellStyle name="Normal 2 2 2 2 2 2 2 2 42 4 8" xfId="31344"/>
    <cellStyle name="Normal 2 2 2 2 2 2 2 2 42 4 9" xfId="31345"/>
    <cellStyle name="Normal 2 2 2 2 2 2 2 2 43" xfId="31346"/>
    <cellStyle name="Normal 2 2 2 2 2 2 2 2 43 10" xfId="31347"/>
    <cellStyle name="Normal 2 2 2 2 2 2 2 2 43 11" xfId="31348"/>
    <cellStyle name="Normal 2 2 2 2 2 2 2 2 43 12" xfId="31349"/>
    <cellStyle name="Normal 2 2 2 2 2 2 2 2 43 13" xfId="31350"/>
    <cellStyle name="Normal 2 2 2 2 2 2 2 2 43 14" xfId="31351"/>
    <cellStyle name="Normal 2 2 2 2 2 2 2 2 43 15" xfId="31352"/>
    <cellStyle name="Normal 2 2 2 2 2 2 2 2 43 16" xfId="31353"/>
    <cellStyle name="Normal 2 2 2 2 2 2 2 2 43 17" xfId="31354"/>
    <cellStyle name="Normal 2 2 2 2 2 2 2 2 43 18" xfId="31355"/>
    <cellStyle name="Normal 2 2 2 2 2 2 2 2 43 19" xfId="31356"/>
    <cellStyle name="Normal 2 2 2 2 2 2 2 2 43 2" xfId="31357"/>
    <cellStyle name="Normal 2 2 2 2 2 2 2 2 43 20" xfId="31358"/>
    <cellStyle name="Normal 2 2 2 2 2 2 2 2 43 21" xfId="31359"/>
    <cellStyle name="Normal 2 2 2 2 2 2 2 2 43 22" xfId="31360"/>
    <cellStyle name="Normal 2 2 2 2 2 2 2 2 43 3" xfId="31361"/>
    <cellStyle name="Normal 2 2 2 2 2 2 2 2 43 4" xfId="31362"/>
    <cellStyle name="Normal 2 2 2 2 2 2 2 2 43 5" xfId="31363"/>
    <cellStyle name="Normal 2 2 2 2 2 2 2 2 43 6" xfId="31364"/>
    <cellStyle name="Normal 2 2 2 2 2 2 2 2 43 7" xfId="31365"/>
    <cellStyle name="Normal 2 2 2 2 2 2 2 2 43 8" xfId="31366"/>
    <cellStyle name="Normal 2 2 2 2 2 2 2 2 43 9" xfId="31367"/>
    <cellStyle name="Normal 2 2 2 2 2 2 2 2 44" xfId="31368"/>
    <cellStyle name="Normal 2 2 2 2 2 2 2 2 44 10" xfId="31369"/>
    <cellStyle name="Normal 2 2 2 2 2 2 2 2 44 11" xfId="31370"/>
    <cellStyle name="Normal 2 2 2 2 2 2 2 2 44 12" xfId="31371"/>
    <cellStyle name="Normal 2 2 2 2 2 2 2 2 44 13" xfId="31372"/>
    <cellStyle name="Normal 2 2 2 2 2 2 2 2 44 14" xfId="31373"/>
    <cellStyle name="Normal 2 2 2 2 2 2 2 2 44 15" xfId="31374"/>
    <cellStyle name="Normal 2 2 2 2 2 2 2 2 44 16" xfId="31375"/>
    <cellStyle name="Normal 2 2 2 2 2 2 2 2 44 17" xfId="31376"/>
    <cellStyle name="Normal 2 2 2 2 2 2 2 2 44 18" xfId="31377"/>
    <cellStyle name="Normal 2 2 2 2 2 2 2 2 44 19" xfId="31378"/>
    <cellStyle name="Normal 2 2 2 2 2 2 2 2 44 2" xfId="31379"/>
    <cellStyle name="Normal 2 2 2 2 2 2 2 2 44 20" xfId="31380"/>
    <cellStyle name="Normal 2 2 2 2 2 2 2 2 44 21" xfId="31381"/>
    <cellStyle name="Normal 2 2 2 2 2 2 2 2 44 22" xfId="31382"/>
    <cellStyle name="Normal 2 2 2 2 2 2 2 2 44 3" xfId="31383"/>
    <cellStyle name="Normal 2 2 2 2 2 2 2 2 44 4" xfId="31384"/>
    <cellStyle name="Normal 2 2 2 2 2 2 2 2 44 5" xfId="31385"/>
    <cellStyle name="Normal 2 2 2 2 2 2 2 2 44 6" xfId="31386"/>
    <cellStyle name="Normal 2 2 2 2 2 2 2 2 44 7" xfId="31387"/>
    <cellStyle name="Normal 2 2 2 2 2 2 2 2 44 8" xfId="31388"/>
    <cellStyle name="Normal 2 2 2 2 2 2 2 2 44 9" xfId="31389"/>
    <cellStyle name="Normal 2 2 2 2 2 2 2 2 45" xfId="31390"/>
    <cellStyle name="Normal 2 2 2 2 2 2 2 2 45 10" xfId="31391"/>
    <cellStyle name="Normal 2 2 2 2 2 2 2 2 45 11" xfId="31392"/>
    <cellStyle name="Normal 2 2 2 2 2 2 2 2 45 12" xfId="31393"/>
    <cellStyle name="Normal 2 2 2 2 2 2 2 2 45 13" xfId="31394"/>
    <cellStyle name="Normal 2 2 2 2 2 2 2 2 45 14" xfId="31395"/>
    <cellStyle name="Normal 2 2 2 2 2 2 2 2 45 15" xfId="31396"/>
    <cellStyle name="Normal 2 2 2 2 2 2 2 2 45 16" xfId="31397"/>
    <cellStyle name="Normal 2 2 2 2 2 2 2 2 45 17" xfId="31398"/>
    <cellStyle name="Normal 2 2 2 2 2 2 2 2 45 18" xfId="31399"/>
    <cellStyle name="Normal 2 2 2 2 2 2 2 2 45 19" xfId="31400"/>
    <cellStyle name="Normal 2 2 2 2 2 2 2 2 45 2" xfId="31401"/>
    <cellStyle name="Normal 2 2 2 2 2 2 2 2 45 20" xfId="31402"/>
    <cellStyle name="Normal 2 2 2 2 2 2 2 2 45 21" xfId="31403"/>
    <cellStyle name="Normal 2 2 2 2 2 2 2 2 45 22" xfId="31404"/>
    <cellStyle name="Normal 2 2 2 2 2 2 2 2 45 3" xfId="31405"/>
    <cellStyle name="Normal 2 2 2 2 2 2 2 2 45 4" xfId="31406"/>
    <cellStyle name="Normal 2 2 2 2 2 2 2 2 45 5" xfId="31407"/>
    <cellStyle name="Normal 2 2 2 2 2 2 2 2 45 6" xfId="31408"/>
    <cellStyle name="Normal 2 2 2 2 2 2 2 2 45 7" xfId="31409"/>
    <cellStyle name="Normal 2 2 2 2 2 2 2 2 45 8" xfId="31410"/>
    <cellStyle name="Normal 2 2 2 2 2 2 2 2 45 9" xfId="31411"/>
    <cellStyle name="Normal 2 2 2 2 2 2 2 2 46" xfId="31412"/>
    <cellStyle name="Normal 2 2 2 2 2 2 2 2 46 10" xfId="31413"/>
    <cellStyle name="Normal 2 2 2 2 2 2 2 2 46 11" xfId="31414"/>
    <cellStyle name="Normal 2 2 2 2 2 2 2 2 46 12" xfId="31415"/>
    <cellStyle name="Normal 2 2 2 2 2 2 2 2 46 13" xfId="31416"/>
    <cellStyle name="Normal 2 2 2 2 2 2 2 2 46 14" xfId="31417"/>
    <cellStyle name="Normal 2 2 2 2 2 2 2 2 46 15" xfId="31418"/>
    <cellStyle name="Normal 2 2 2 2 2 2 2 2 46 16" xfId="31419"/>
    <cellStyle name="Normal 2 2 2 2 2 2 2 2 46 17" xfId="31420"/>
    <cellStyle name="Normal 2 2 2 2 2 2 2 2 46 18" xfId="31421"/>
    <cellStyle name="Normal 2 2 2 2 2 2 2 2 46 19" xfId="31422"/>
    <cellStyle name="Normal 2 2 2 2 2 2 2 2 46 2" xfId="31423"/>
    <cellStyle name="Normal 2 2 2 2 2 2 2 2 46 20" xfId="31424"/>
    <cellStyle name="Normal 2 2 2 2 2 2 2 2 46 21" xfId="31425"/>
    <cellStyle name="Normal 2 2 2 2 2 2 2 2 46 22" xfId="31426"/>
    <cellStyle name="Normal 2 2 2 2 2 2 2 2 46 3" xfId="31427"/>
    <cellStyle name="Normal 2 2 2 2 2 2 2 2 46 4" xfId="31428"/>
    <cellStyle name="Normal 2 2 2 2 2 2 2 2 46 5" xfId="31429"/>
    <cellStyle name="Normal 2 2 2 2 2 2 2 2 46 6" xfId="31430"/>
    <cellStyle name="Normal 2 2 2 2 2 2 2 2 46 7" xfId="31431"/>
    <cellStyle name="Normal 2 2 2 2 2 2 2 2 46 8" xfId="31432"/>
    <cellStyle name="Normal 2 2 2 2 2 2 2 2 46 9" xfId="31433"/>
    <cellStyle name="Normal 2 2 2 2 2 2 2 2 47" xfId="31434"/>
    <cellStyle name="Normal 2 2 2 2 2 2 2 2 47 10" xfId="31435"/>
    <cellStyle name="Normal 2 2 2 2 2 2 2 2 47 11" xfId="31436"/>
    <cellStyle name="Normal 2 2 2 2 2 2 2 2 47 12" xfId="31437"/>
    <cellStyle name="Normal 2 2 2 2 2 2 2 2 47 13" xfId="31438"/>
    <cellStyle name="Normal 2 2 2 2 2 2 2 2 47 14" xfId="31439"/>
    <cellStyle name="Normal 2 2 2 2 2 2 2 2 47 15" xfId="31440"/>
    <cellStyle name="Normal 2 2 2 2 2 2 2 2 47 16" xfId="31441"/>
    <cellStyle name="Normal 2 2 2 2 2 2 2 2 47 17" xfId="31442"/>
    <cellStyle name="Normal 2 2 2 2 2 2 2 2 47 18" xfId="31443"/>
    <cellStyle name="Normal 2 2 2 2 2 2 2 2 47 19" xfId="31444"/>
    <cellStyle name="Normal 2 2 2 2 2 2 2 2 47 2" xfId="31445"/>
    <cellStyle name="Normal 2 2 2 2 2 2 2 2 47 20" xfId="31446"/>
    <cellStyle name="Normal 2 2 2 2 2 2 2 2 47 21" xfId="31447"/>
    <cellStyle name="Normal 2 2 2 2 2 2 2 2 47 22" xfId="31448"/>
    <cellStyle name="Normal 2 2 2 2 2 2 2 2 47 3" xfId="31449"/>
    <cellStyle name="Normal 2 2 2 2 2 2 2 2 47 4" xfId="31450"/>
    <cellStyle name="Normal 2 2 2 2 2 2 2 2 47 5" xfId="31451"/>
    <cellStyle name="Normal 2 2 2 2 2 2 2 2 47 6" xfId="31452"/>
    <cellStyle name="Normal 2 2 2 2 2 2 2 2 47 7" xfId="31453"/>
    <cellStyle name="Normal 2 2 2 2 2 2 2 2 47 8" xfId="31454"/>
    <cellStyle name="Normal 2 2 2 2 2 2 2 2 47 9" xfId="31455"/>
    <cellStyle name="Normal 2 2 2 2 2 2 2 2 48" xfId="31456"/>
    <cellStyle name="Normal 2 2 2 2 2 2 2 2 48 10" xfId="31457"/>
    <cellStyle name="Normal 2 2 2 2 2 2 2 2 48 11" xfId="31458"/>
    <cellStyle name="Normal 2 2 2 2 2 2 2 2 48 12" xfId="31459"/>
    <cellStyle name="Normal 2 2 2 2 2 2 2 2 48 13" xfId="31460"/>
    <cellStyle name="Normal 2 2 2 2 2 2 2 2 48 14" xfId="31461"/>
    <cellStyle name="Normal 2 2 2 2 2 2 2 2 48 15" xfId="31462"/>
    <cellStyle name="Normal 2 2 2 2 2 2 2 2 48 16" xfId="31463"/>
    <cellStyle name="Normal 2 2 2 2 2 2 2 2 48 17" xfId="31464"/>
    <cellStyle name="Normal 2 2 2 2 2 2 2 2 48 18" xfId="31465"/>
    <cellStyle name="Normal 2 2 2 2 2 2 2 2 48 19" xfId="31466"/>
    <cellStyle name="Normal 2 2 2 2 2 2 2 2 48 2" xfId="31467"/>
    <cellStyle name="Normal 2 2 2 2 2 2 2 2 48 20" xfId="31468"/>
    <cellStyle name="Normal 2 2 2 2 2 2 2 2 48 21" xfId="31469"/>
    <cellStyle name="Normal 2 2 2 2 2 2 2 2 48 22" xfId="31470"/>
    <cellStyle name="Normal 2 2 2 2 2 2 2 2 48 3" xfId="31471"/>
    <cellStyle name="Normal 2 2 2 2 2 2 2 2 48 4" xfId="31472"/>
    <cellStyle name="Normal 2 2 2 2 2 2 2 2 48 5" xfId="31473"/>
    <cellStyle name="Normal 2 2 2 2 2 2 2 2 48 6" xfId="31474"/>
    <cellStyle name="Normal 2 2 2 2 2 2 2 2 48 7" xfId="31475"/>
    <cellStyle name="Normal 2 2 2 2 2 2 2 2 48 8" xfId="31476"/>
    <cellStyle name="Normal 2 2 2 2 2 2 2 2 48 9" xfId="31477"/>
    <cellStyle name="Normal 2 2 2 2 2 2 2 2 49" xfId="31478"/>
    <cellStyle name="Normal 2 2 2 2 2 2 2 2 49 10" xfId="31479"/>
    <cellStyle name="Normal 2 2 2 2 2 2 2 2 49 11" xfId="31480"/>
    <cellStyle name="Normal 2 2 2 2 2 2 2 2 49 12" xfId="31481"/>
    <cellStyle name="Normal 2 2 2 2 2 2 2 2 49 13" xfId="31482"/>
    <cellStyle name="Normal 2 2 2 2 2 2 2 2 49 14" xfId="31483"/>
    <cellStyle name="Normal 2 2 2 2 2 2 2 2 49 15" xfId="31484"/>
    <cellStyle name="Normal 2 2 2 2 2 2 2 2 49 16" xfId="31485"/>
    <cellStyle name="Normal 2 2 2 2 2 2 2 2 49 17" xfId="31486"/>
    <cellStyle name="Normal 2 2 2 2 2 2 2 2 49 18" xfId="31487"/>
    <cellStyle name="Normal 2 2 2 2 2 2 2 2 49 19" xfId="31488"/>
    <cellStyle name="Normal 2 2 2 2 2 2 2 2 49 2" xfId="31489"/>
    <cellStyle name="Normal 2 2 2 2 2 2 2 2 49 20" xfId="31490"/>
    <cellStyle name="Normal 2 2 2 2 2 2 2 2 49 21" xfId="31491"/>
    <cellStyle name="Normal 2 2 2 2 2 2 2 2 49 22" xfId="31492"/>
    <cellStyle name="Normal 2 2 2 2 2 2 2 2 49 3" xfId="31493"/>
    <cellStyle name="Normal 2 2 2 2 2 2 2 2 49 4" xfId="31494"/>
    <cellStyle name="Normal 2 2 2 2 2 2 2 2 49 5" xfId="31495"/>
    <cellStyle name="Normal 2 2 2 2 2 2 2 2 49 6" xfId="31496"/>
    <cellStyle name="Normal 2 2 2 2 2 2 2 2 49 7" xfId="31497"/>
    <cellStyle name="Normal 2 2 2 2 2 2 2 2 49 8" xfId="31498"/>
    <cellStyle name="Normal 2 2 2 2 2 2 2 2 49 9" xfId="31499"/>
    <cellStyle name="Normal 2 2 2 2 2 2 2 2 5" xfId="31500"/>
    <cellStyle name="Normal 2 2 2 2 2 2 2 2 5 10" xfId="31501"/>
    <cellStyle name="Normal 2 2 2 2 2 2 2 2 5 11" xfId="31502"/>
    <cellStyle name="Normal 2 2 2 2 2 2 2 2 5 12" xfId="31503"/>
    <cellStyle name="Normal 2 2 2 2 2 2 2 2 5 13" xfId="31504"/>
    <cellStyle name="Normal 2 2 2 2 2 2 2 2 5 14" xfId="31505"/>
    <cellStyle name="Normal 2 2 2 2 2 2 2 2 5 15" xfId="31506"/>
    <cellStyle name="Normal 2 2 2 2 2 2 2 2 5 16" xfId="31507"/>
    <cellStyle name="Normal 2 2 2 2 2 2 2 2 5 17" xfId="31508"/>
    <cellStyle name="Normal 2 2 2 2 2 2 2 2 5 18" xfId="31509"/>
    <cellStyle name="Normal 2 2 2 2 2 2 2 2 5 19" xfId="31510"/>
    <cellStyle name="Normal 2 2 2 2 2 2 2 2 5 2" xfId="31511"/>
    <cellStyle name="Normal 2 2 2 2 2 2 2 2 5 20" xfId="31512"/>
    <cellStyle name="Normal 2 2 2 2 2 2 2 2 5 21" xfId="31513"/>
    <cellStyle name="Normal 2 2 2 2 2 2 2 2 5 22" xfId="31514"/>
    <cellStyle name="Normal 2 2 2 2 2 2 2 2 5 3" xfId="31515"/>
    <cellStyle name="Normal 2 2 2 2 2 2 2 2 5 4" xfId="31516"/>
    <cellStyle name="Normal 2 2 2 2 2 2 2 2 5 5" xfId="31517"/>
    <cellStyle name="Normal 2 2 2 2 2 2 2 2 5 6" xfId="31518"/>
    <cellStyle name="Normal 2 2 2 2 2 2 2 2 5 7" xfId="31519"/>
    <cellStyle name="Normal 2 2 2 2 2 2 2 2 5 8" xfId="31520"/>
    <cellStyle name="Normal 2 2 2 2 2 2 2 2 5 9" xfId="31521"/>
    <cellStyle name="Normal 2 2 2 2 2 2 2 2 50" xfId="31522"/>
    <cellStyle name="Normal 2 2 2 2 2 2 2 2 50 10" xfId="31523"/>
    <cellStyle name="Normal 2 2 2 2 2 2 2 2 50 11" xfId="31524"/>
    <cellStyle name="Normal 2 2 2 2 2 2 2 2 50 12" xfId="31525"/>
    <cellStyle name="Normal 2 2 2 2 2 2 2 2 50 13" xfId="31526"/>
    <cellStyle name="Normal 2 2 2 2 2 2 2 2 50 14" xfId="31527"/>
    <cellStyle name="Normal 2 2 2 2 2 2 2 2 50 15" xfId="31528"/>
    <cellStyle name="Normal 2 2 2 2 2 2 2 2 50 16" xfId="31529"/>
    <cellStyle name="Normal 2 2 2 2 2 2 2 2 50 17" xfId="31530"/>
    <cellStyle name="Normal 2 2 2 2 2 2 2 2 50 18" xfId="31531"/>
    <cellStyle name="Normal 2 2 2 2 2 2 2 2 50 19" xfId="31532"/>
    <cellStyle name="Normal 2 2 2 2 2 2 2 2 50 2" xfId="31533"/>
    <cellStyle name="Normal 2 2 2 2 2 2 2 2 50 20" xfId="31534"/>
    <cellStyle name="Normal 2 2 2 2 2 2 2 2 50 21" xfId="31535"/>
    <cellStyle name="Normal 2 2 2 2 2 2 2 2 50 22" xfId="31536"/>
    <cellStyle name="Normal 2 2 2 2 2 2 2 2 50 3" xfId="31537"/>
    <cellStyle name="Normal 2 2 2 2 2 2 2 2 50 4" xfId="31538"/>
    <cellStyle name="Normal 2 2 2 2 2 2 2 2 50 5" xfId="31539"/>
    <cellStyle name="Normal 2 2 2 2 2 2 2 2 50 6" xfId="31540"/>
    <cellStyle name="Normal 2 2 2 2 2 2 2 2 50 7" xfId="31541"/>
    <cellStyle name="Normal 2 2 2 2 2 2 2 2 50 8" xfId="31542"/>
    <cellStyle name="Normal 2 2 2 2 2 2 2 2 50 9" xfId="31543"/>
    <cellStyle name="Normal 2 2 2 2 2 2 2 2 51" xfId="31544"/>
    <cellStyle name="Normal 2 2 2 2 2 2 2 2 51 10" xfId="31545"/>
    <cellStyle name="Normal 2 2 2 2 2 2 2 2 51 11" xfId="31546"/>
    <cellStyle name="Normal 2 2 2 2 2 2 2 2 51 12" xfId="31547"/>
    <cellStyle name="Normal 2 2 2 2 2 2 2 2 51 13" xfId="31548"/>
    <cellStyle name="Normal 2 2 2 2 2 2 2 2 51 14" xfId="31549"/>
    <cellStyle name="Normal 2 2 2 2 2 2 2 2 51 15" xfId="31550"/>
    <cellStyle name="Normal 2 2 2 2 2 2 2 2 51 16" xfId="31551"/>
    <cellStyle name="Normal 2 2 2 2 2 2 2 2 51 17" xfId="31552"/>
    <cellStyle name="Normal 2 2 2 2 2 2 2 2 51 18" xfId="31553"/>
    <cellStyle name="Normal 2 2 2 2 2 2 2 2 51 19" xfId="31554"/>
    <cellStyle name="Normal 2 2 2 2 2 2 2 2 51 2" xfId="31555"/>
    <cellStyle name="Normal 2 2 2 2 2 2 2 2 51 20" xfId="31556"/>
    <cellStyle name="Normal 2 2 2 2 2 2 2 2 51 21" xfId="31557"/>
    <cellStyle name="Normal 2 2 2 2 2 2 2 2 51 22" xfId="31558"/>
    <cellStyle name="Normal 2 2 2 2 2 2 2 2 51 3" xfId="31559"/>
    <cellStyle name="Normal 2 2 2 2 2 2 2 2 51 4" xfId="31560"/>
    <cellStyle name="Normal 2 2 2 2 2 2 2 2 51 5" xfId="31561"/>
    <cellStyle name="Normal 2 2 2 2 2 2 2 2 51 6" xfId="31562"/>
    <cellStyle name="Normal 2 2 2 2 2 2 2 2 51 7" xfId="31563"/>
    <cellStyle name="Normal 2 2 2 2 2 2 2 2 51 8" xfId="31564"/>
    <cellStyle name="Normal 2 2 2 2 2 2 2 2 51 9" xfId="31565"/>
    <cellStyle name="Normal 2 2 2 2 2 2 2 2 52" xfId="31566"/>
    <cellStyle name="Normal 2 2 2 2 2 2 2 2 52 10" xfId="31567"/>
    <cellStyle name="Normal 2 2 2 2 2 2 2 2 52 11" xfId="31568"/>
    <cellStyle name="Normal 2 2 2 2 2 2 2 2 52 12" xfId="31569"/>
    <cellStyle name="Normal 2 2 2 2 2 2 2 2 52 13" xfId="31570"/>
    <cellStyle name="Normal 2 2 2 2 2 2 2 2 52 14" xfId="31571"/>
    <cellStyle name="Normal 2 2 2 2 2 2 2 2 52 15" xfId="31572"/>
    <cellStyle name="Normal 2 2 2 2 2 2 2 2 52 16" xfId="31573"/>
    <cellStyle name="Normal 2 2 2 2 2 2 2 2 52 17" xfId="31574"/>
    <cellStyle name="Normal 2 2 2 2 2 2 2 2 52 18" xfId="31575"/>
    <cellStyle name="Normal 2 2 2 2 2 2 2 2 52 19" xfId="31576"/>
    <cellStyle name="Normal 2 2 2 2 2 2 2 2 52 2" xfId="31577"/>
    <cellStyle name="Normal 2 2 2 2 2 2 2 2 52 20" xfId="31578"/>
    <cellStyle name="Normal 2 2 2 2 2 2 2 2 52 21" xfId="31579"/>
    <cellStyle name="Normal 2 2 2 2 2 2 2 2 52 22" xfId="31580"/>
    <cellStyle name="Normal 2 2 2 2 2 2 2 2 52 3" xfId="31581"/>
    <cellStyle name="Normal 2 2 2 2 2 2 2 2 52 4" xfId="31582"/>
    <cellStyle name="Normal 2 2 2 2 2 2 2 2 52 5" xfId="31583"/>
    <cellStyle name="Normal 2 2 2 2 2 2 2 2 52 6" xfId="31584"/>
    <cellStyle name="Normal 2 2 2 2 2 2 2 2 52 7" xfId="31585"/>
    <cellStyle name="Normal 2 2 2 2 2 2 2 2 52 8" xfId="31586"/>
    <cellStyle name="Normal 2 2 2 2 2 2 2 2 52 9" xfId="31587"/>
    <cellStyle name="Normal 2 2 2 2 2 2 2 2 53" xfId="31588"/>
    <cellStyle name="Normal 2 2 2 2 2 2 2 2 53 10" xfId="31589"/>
    <cellStyle name="Normal 2 2 2 2 2 2 2 2 53 11" xfId="31590"/>
    <cellStyle name="Normal 2 2 2 2 2 2 2 2 53 12" xfId="31591"/>
    <cellStyle name="Normal 2 2 2 2 2 2 2 2 53 13" xfId="31592"/>
    <cellStyle name="Normal 2 2 2 2 2 2 2 2 53 14" xfId="31593"/>
    <cellStyle name="Normal 2 2 2 2 2 2 2 2 53 15" xfId="31594"/>
    <cellStyle name="Normal 2 2 2 2 2 2 2 2 53 16" xfId="31595"/>
    <cellStyle name="Normal 2 2 2 2 2 2 2 2 53 17" xfId="31596"/>
    <cellStyle name="Normal 2 2 2 2 2 2 2 2 53 18" xfId="31597"/>
    <cellStyle name="Normal 2 2 2 2 2 2 2 2 53 19" xfId="31598"/>
    <cellStyle name="Normal 2 2 2 2 2 2 2 2 53 2" xfId="31599"/>
    <cellStyle name="Normal 2 2 2 2 2 2 2 2 53 20" xfId="31600"/>
    <cellStyle name="Normal 2 2 2 2 2 2 2 2 53 21" xfId="31601"/>
    <cellStyle name="Normal 2 2 2 2 2 2 2 2 53 22" xfId="31602"/>
    <cellStyle name="Normal 2 2 2 2 2 2 2 2 53 3" xfId="31603"/>
    <cellStyle name="Normal 2 2 2 2 2 2 2 2 53 4" xfId="31604"/>
    <cellStyle name="Normal 2 2 2 2 2 2 2 2 53 5" xfId="31605"/>
    <cellStyle name="Normal 2 2 2 2 2 2 2 2 53 6" xfId="31606"/>
    <cellStyle name="Normal 2 2 2 2 2 2 2 2 53 7" xfId="31607"/>
    <cellStyle name="Normal 2 2 2 2 2 2 2 2 53 8" xfId="31608"/>
    <cellStyle name="Normal 2 2 2 2 2 2 2 2 53 9" xfId="31609"/>
    <cellStyle name="Normal 2 2 2 2 2 2 2 2 54" xfId="31610"/>
    <cellStyle name="Normal 2 2 2 2 2 2 2 2 54 10" xfId="31611"/>
    <cellStyle name="Normal 2 2 2 2 2 2 2 2 54 11" xfId="31612"/>
    <cellStyle name="Normal 2 2 2 2 2 2 2 2 54 12" xfId="31613"/>
    <cellStyle name="Normal 2 2 2 2 2 2 2 2 54 13" xfId="31614"/>
    <cellStyle name="Normal 2 2 2 2 2 2 2 2 54 14" xfId="31615"/>
    <cellStyle name="Normal 2 2 2 2 2 2 2 2 54 15" xfId="31616"/>
    <cellStyle name="Normal 2 2 2 2 2 2 2 2 54 16" xfId="31617"/>
    <cellStyle name="Normal 2 2 2 2 2 2 2 2 54 17" xfId="31618"/>
    <cellStyle name="Normal 2 2 2 2 2 2 2 2 54 18" xfId="31619"/>
    <cellStyle name="Normal 2 2 2 2 2 2 2 2 54 19" xfId="31620"/>
    <cellStyle name="Normal 2 2 2 2 2 2 2 2 54 2" xfId="31621"/>
    <cellStyle name="Normal 2 2 2 2 2 2 2 2 54 20" xfId="31622"/>
    <cellStyle name="Normal 2 2 2 2 2 2 2 2 54 21" xfId="31623"/>
    <cellStyle name="Normal 2 2 2 2 2 2 2 2 54 22" xfId="31624"/>
    <cellStyle name="Normal 2 2 2 2 2 2 2 2 54 3" xfId="31625"/>
    <cellStyle name="Normal 2 2 2 2 2 2 2 2 54 4" xfId="31626"/>
    <cellStyle name="Normal 2 2 2 2 2 2 2 2 54 5" xfId="31627"/>
    <cellStyle name="Normal 2 2 2 2 2 2 2 2 54 6" xfId="31628"/>
    <cellStyle name="Normal 2 2 2 2 2 2 2 2 54 7" xfId="31629"/>
    <cellStyle name="Normal 2 2 2 2 2 2 2 2 54 8" xfId="31630"/>
    <cellStyle name="Normal 2 2 2 2 2 2 2 2 54 9" xfId="31631"/>
    <cellStyle name="Normal 2 2 2 2 2 2 2 2 55" xfId="31632"/>
    <cellStyle name="Normal 2 2 2 2 2 2 2 2 55 10" xfId="31633"/>
    <cellStyle name="Normal 2 2 2 2 2 2 2 2 55 11" xfId="31634"/>
    <cellStyle name="Normal 2 2 2 2 2 2 2 2 55 12" xfId="31635"/>
    <cellStyle name="Normal 2 2 2 2 2 2 2 2 55 13" xfId="31636"/>
    <cellStyle name="Normal 2 2 2 2 2 2 2 2 55 14" xfId="31637"/>
    <cellStyle name="Normal 2 2 2 2 2 2 2 2 55 15" xfId="31638"/>
    <cellStyle name="Normal 2 2 2 2 2 2 2 2 55 16" xfId="31639"/>
    <cellStyle name="Normal 2 2 2 2 2 2 2 2 55 17" xfId="31640"/>
    <cellStyle name="Normal 2 2 2 2 2 2 2 2 55 18" xfId="31641"/>
    <cellStyle name="Normal 2 2 2 2 2 2 2 2 55 19" xfId="31642"/>
    <cellStyle name="Normal 2 2 2 2 2 2 2 2 55 2" xfId="31643"/>
    <cellStyle name="Normal 2 2 2 2 2 2 2 2 55 20" xfId="31644"/>
    <cellStyle name="Normal 2 2 2 2 2 2 2 2 55 21" xfId="31645"/>
    <cellStyle name="Normal 2 2 2 2 2 2 2 2 55 22" xfId="31646"/>
    <cellStyle name="Normal 2 2 2 2 2 2 2 2 55 3" xfId="31647"/>
    <cellStyle name="Normal 2 2 2 2 2 2 2 2 55 4" xfId="31648"/>
    <cellStyle name="Normal 2 2 2 2 2 2 2 2 55 5" xfId="31649"/>
    <cellStyle name="Normal 2 2 2 2 2 2 2 2 55 6" xfId="31650"/>
    <cellStyle name="Normal 2 2 2 2 2 2 2 2 55 7" xfId="31651"/>
    <cellStyle name="Normal 2 2 2 2 2 2 2 2 55 8" xfId="31652"/>
    <cellStyle name="Normal 2 2 2 2 2 2 2 2 55 9" xfId="31653"/>
    <cellStyle name="Normal 2 2 2 2 2 2 2 2 56" xfId="31654"/>
    <cellStyle name="Normal 2 2 2 2 2 2 2 2 56 10" xfId="31655"/>
    <cellStyle name="Normal 2 2 2 2 2 2 2 2 56 11" xfId="31656"/>
    <cellStyle name="Normal 2 2 2 2 2 2 2 2 56 12" xfId="31657"/>
    <cellStyle name="Normal 2 2 2 2 2 2 2 2 56 13" xfId="31658"/>
    <cellStyle name="Normal 2 2 2 2 2 2 2 2 56 14" xfId="31659"/>
    <cellStyle name="Normal 2 2 2 2 2 2 2 2 56 15" xfId="31660"/>
    <cellStyle name="Normal 2 2 2 2 2 2 2 2 56 16" xfId="31661"/>
    <cellStyle name="Normal 2 2 2 2 2 2 2 2 56 17" xfId="31662"/>
    <cellStyle name="Normal 2 2 2 2 2 2 2 2 56 18" xfId="31663"/>
    <cellStyle name="Normal 2 2 2 2 2 2 2 2 56 19" xfId="31664"/>
    <cellStyle name="Normal 2 2 2 2 2 2 2 2 56 2" xfId="31665"/>
    <cellStyle name="Normal 2 2 2 2 2 2 2 2 56 20" xfId="31666"/>
    <cellStyle name="Normal 2 2 2 2 2 2 2 2 56 21" xfId="31667"/>
    <cellStyle name="Normal 2 2 2 2 2 2 2 2 56 22" xfId="31668"/>
    <cellStyle name="Normal 2 2 2 2 2 2 2 2 56 3" xfId="31669"/>
    <cellStyle name="Normal 2 2 2 2 2 2 2 2 56 4" xfId="31670"/>
    <cellStyle name="Normal 2 2 2 2 2 2 2 2 56 5" xfId="31671"/>
    <cellStyle name="Normal 2 2 2 2 2 2 2 2 56 6" xfId="31672"/>
    <cellStyle name="Normal 2 2 2 2 2 2 2 2 56 7" xfId="31673"/>
    <cellStyle name="Normal 2 2 2 2 2 2 2 2 56 8" xfId="31674"/>
    <cellStyle name="Normal 2 2 2 2 2 2 2 2 56 9" xfId="31675"/>
    <cellStyle name="Normal 2 2 2 2 2 2 2 2 57" xfId="31676"/>
    <cellStyle name="Normal 2 2 2 2 2 2 2 2 57 10" xfId="31677"/>
    <cellStyle name="Normal 2 2 2 2 2 2 2 2 57 11" xfId="31678"/>
    <cellStyle name="Normal 2 2 2 2 2 2 2 2 57 12" xfId="31679"/>
    <cellStyle name="Normal 2 2 2 2 2 2 2 2 57 13" xfId="31680"/>
    <cellStyle name="Normal 2 2 2 2 2 2 2 2 57 14" xfId="31681"/>
    <cellStyle name="Normal 2 2 2 2 2 2 2 2 57 15" xfId="31682"/>
    <cellStyle name="Normal 2 2 2 2 2 2 2 2 57 16" xfId="31683"/>
    <cellStyle name="Normal 2 2 2 2 2 2 2 2 57 17" xfId="31684"/>
    <cellStyle name="Normal 2 2 2 2 2 2 2 2 57 18" xfId="31685"/>
    <cellStyle name="Normal 2 2 2 2 2 2 2 2 57 19" xfId="31686"/>
    <cellStyle name="Normal 2 2 2 2 2 2 2 2 57 2" xfId="31687"/>
    <cellStyle name="Normal 2 2 2 2 2 2 2 2 57 20" xfId="31688"/>
    <cellStyle name="Normal 2 2 2 2 2 2 2 2 57 21" xfId="31689"/>
    <cellStyle name="Normal 2 2 2 2 2 2 2 2 57 22" xfId="31690"/>
    <cellStyle name="Normal 2 2 2 2 2 2 2 2 57 3" xfId="31691"/>
    <cellStyle name="Normal 2 2 2 2 2 2 2 2 57 4" xfId="31692"/>
    <cellStyle name="Normal 2 2 2 2 2 2 2 2 57 5" xfId="31693"/>
    <cellStyle name="Normal 2 2 2 2 2 2 2 2 57 6" xfId="31694"/>
    <cellStyle name="Normal 2 2 2 2 2 2 2 2 57 7" xfId="31695"/>
    <cellStyle name="Normal 2 2 2 2 2 2 2 2 57 8" xfId="31696"/>
    <cellStyle name="Normal 2 2 2 2 2 2 2 2 57 9" xfId="31697"/>
    <cellStyle name="Normal 2 2 2 2 2 2 2 2 58" xfId="31698"/>
    <cellStyle name="Normal 2 2 2 2 2 2 2 2 58 10" xfId="31699"/>
    <cellStyle name="Normal 2 2 2 2 2 2 2 2 58 11" xfId="31700"/>
    <cellStyle name="Normal 2 2 2 2 2 2 2 2 58 12" xfId="31701"/>
    <cellStyle name="Normal 2 2 2 2 2 2 2 2 58 13" xfId="31702"/>
    <cellStyle name="Normal 2 2 2 2 2 2 2 2 58 14" xfId="31703"/>
    <cellStyle name="Normal 2 2 2 2 2 2 2 2 58 15" xfId="31704"/>
    <cellStyle name="Normal 2 2 2 2 2 2 2 2 58 16" xfId="31705"/>
    <cellStyle name="Normal 2 2 2 2 2 2 2 2 58 17" xfId="31706"/>
    <cellStyle name="Normal 2 2 2 2 2 2 2 2 58 18" xfId="31707"/>
    <cellStyle name="Normal 2 2 2 2 2 2 2 2 58 19" xfId="31708"/>
    <cellStyle name="Normal 2 2 2 2 2 2 2 2 58 2" xfId="31709"/>
    <cellStyle name="Normal 2 2 2 2 2 2 2 2 58 20" xfId="31710"/>
    <cellStyle name="Normal 2 2 2 2 2 2 2 2 58 21" xfId="31711"/>
    <cellStyle name="Normal 2 2 2 2 2 2 2 2 58 22" xfId="31712"/>
    <cellStyle name="Normal 2 2 2 2 2 2 2 2 58 3" xfId="31713"/>
    <cellStyle name="Normal 2 2 2 2 2 2 2 2 58 4" xfId="31714"/>
    <cellStyle name="Normal 2 2 2 2 2 2 2 2 58 5" xfId="31715"/>
    <cellStyle name="Normal 2 2 2 2 2 2 2 2 58 6" xfId="31716"/>
    <cellStyle name="Normal 2 2 2 2 2 2 2 2 58 7" xfId="31717"/>
    <cellStyle name="Normal 2 2 2 2 2 2 2 2 58 8" xfId="31718"/>
    <cellStyle name="Normal 2 2 2 2 2 2 2 2 58 9" xfId="31719"/>
    <cellStyle name="Normal 2 2 2 2 2 2 2 2 59" xfId="31720"/>
    <cellStyle name="Normal 2 2 2 2 2 2 2 2 59 10" xfId="31721"/>
    <cellStyle name="Normal 2 2 2 2 2 2 2 2 59 11" xfId="31722"/>
    <cellStyle name="Normal 2 2 2 2 2 2 2 2 59 12" xfId="31723"/>
    <cellStyle name="Normal 2 2 2 2 2 2 2 2 59 13" xfId="31724"/>
    <cellStyle name="Normal 2 2 2 2 2 2 2 2 59 14" xfId="31725"/>
    <cellStyle name="Normal 2 2 2 2 2 2 2 2 59 15" xfId="31726"/>
    <cellStyle name="Normal 2 2 2 2 2 2 2 2 59 16" xfId="31727"/>
    <cellStyle name="Normal 2 2 2 2 2 2 2 2 59 17" xfId="31728"/>
    <cellStyle name="Normal 2 2 2 2 2 2 2 2 59 18" xfId="31729"/>
    <cellStyle name="Normal 2 2 2 2 2 2 2 2 59 19" xfId="31730"/>
    <cellStyle name="Normal 2 2 2 2 2 2 2 2 59 2" xfId="31731"/>
    <cellStyle name="Normal 2 2 2 2 2 2 2 2 59 20" xfId="31732"/>
    <cellStyle name="Normal 2 2 2 2 2 2 2 2 59 21" xfId="31733"/>
    <cellStyle name="Normal 2 2 2 2 2 2 2 2 59 22" xfId="31734"/>
    <cellStyle name="Normal 2 2 2 2 2 2 2 2 59 3" xfId="31735"/>
    <cellStyle name="Normal 2 2 2 2 2 2 2 2 59 4" xfId="31736"/>
    <cellStyle name="Normal 2 2 2 2 2 2 2 2 59 5" xfId="31737"/>
    <cellStyle name="Normal 2 2 2 2 2 2 2 2 59 6" xfId="31738"/>
    <cellStyle name="Normal 2 2 2 2 2 2 2 2 59 7" xfId="31739"/>
    <cellStyle name="Normal 2 2 2 2 2 2 2 2 59 8" xfId="31740"/>
    <cellStyle name="Normal 2 2 2 2 2 2 2 2 59 9" xfId="31741"/>
    <cellStyle name="Normal 2 2 2 2 2 2 2 2 6" xfId="31742"/>
    <cellStyle name="Normal 2 2 2 2 2 2 2 2 6 10" xfId="31743"/>
    <cellStyle name="Normal 2 2 2 2 2 2 2 2 6 11" xfId="31744"/>
    <cellStyle name="Normal 2 2 2 2 2 2 2 2 6 12" xfId="31745"/>
    <cellStyle name="Normal 2 2 2 2 2 2 2 2 6 13" xfId="31746"/>
    <cellStyle name="Normal 2 2 2 2 2 2 2 2 6 14" xfId="31747"/>
    <cellStyle name="Normal 2 2 2 2 2 2 2 2 6 15" xfId="31748"/>
    <cellStyle name="Normal 2 2 2 2 2 2 2 2 6 16" xfId="31749"/>
    <cellStyle name="Normal 2 2 2 2 2 2 2 2 6 17" xfId="31750"/>
    <cellStyle name="Normal 2 2 2 2 2 2 2 2 6 18" xfId="31751"/>
    <cellStyle name="Normal 2 2 2 2 2 2 2 2 6 19" xfId="31752"/>
    <cellStyle name="Normal 2 2 2 2 2 2 2 2 6 2" xfId="31753"/>
    <cellStyle name="Normal 2 2 2 2 2 2 2 2 6 20" xfId="31754"/>
    <cellStyle name="Normal 2 2 2 2 2 2 2 2 6 21" xfId="31755"/>
    <cellStyle name="Normal 2 2 2 2 2 2 2 2 6 22" xfId="31756"/>
    <cellStyle name="Normal 2 2 2 2 2 2 2 2 6 3" xfId="31757"/>
    <cellStyle name="Normal 2 2 2 2 2 2 2 2 6 4" xfId="31758"/>
    <cellStyle name="Normal 2 2 2 2 2 2 2 2 6 5" xfId="31759"/>
    <cellStyle name="Normal 2 2 2 2 2 2 2 2 6 6" xfId="31760"/>
    <cellStyle name="Normal 2 2 2 2 2 2 2 2 6 7" xfId="31761"/>
    <cellStyle name="Normal 2 2 2 2 2 2 2 2 6 8" xfId="31762"/>
    <cellStyle name="Normal 2 2 2 2 2 2 2 2 6 9" xfId="31763"/>
    <cellStyle name="Normal 2 2 2 2 2 2 2 2 60" xfId="31764"/>
    <cellStyle name="Normal 2 2 2 2 2 2 2 2 60 10" xfId="31765"/>
    <cellStyle name="Normal 2 2 2 2 2 2 2 2 60 11" xfId="31766"/>
    <cellStyle name="Normal 2 2 2 2 2 2 2 2 60 12" xfId="31767"/>
    <cellStyle name="Normal 2 2 2 2 2 2 2 2 60 13" xfId="31768"/>
    <cellStyle name="Normal 2 2 2 2 2 2 2 2 60 14" xfId="31769"/>
    <cellStyle name="Normal 2 2 2 2 2 2 2 2 60 15" xfId="31770"/>
    <cellStyle name="Normal 2 2 2 2 2 2 2 2 60 16" xfId="31771"/>
    <cellStyle name="Normal 2 2 2 2 2 2 2 2 60 17" xfId="31772"/>
    <cellStyle name="Normal 2 2 2 2 2 2 2 2 60 18" xfId="31773"/>
    <cellStyle name="Normal 2 2 2 2 2 2 2 2 60 19" xfId="31774"/>
    <cellStyle name="Normal 2 2 2 2 2 2 2 2 60 2" xfId="31775"/>
    <cellStyle name="Normal 2 2 2 2 2 2 2 2 60 20" xfId="31776"/>
    <cellStyle name="Normal 2 2 2 2 2 2 2 2 60 21" xfId="31777"/>
    <cellStyle name="Normal 2 2 2 2 2 2 2 2 60 22" xfId="31778"/>
    <cellStyle name="Normal 2 2 2 2 2 2 2 2 60 3" xfId="31779"/>
    <cellStyle name="Normal 2 2 2 2 2 2 2 2 60 4" xfId="31780"/>
    <cellStyle name="Normal 2 2 2 2 2 2 2 2 60 5" xfId="31781"/>
    <cellStyle name="Normal 2 2 2 2 2 2 2 2 60 6" xfId="31782"/>
    <cellStyle name="Normal 2 2 2 2 2 2 2 2 60 7" xfId="31783"/>
    <cellStyle name="Normal 2 2 2 2 2 2 2 2 60 8" xfId="31784"/>
    <cellStyle name="Normal 2 2 2 2 2 2 2 2 60 9" xfId="31785"/>
    <cellStyle name="Normal 2 2 2 2 2 2 2 2 61" xfId="31786"/>
    <cellStyle name="Normal 2 2 2 2 2 2 2 2 61 10" xfId="31787"/>
    <cellStyle name="Normal 2 2 2 2 2 2 2 2 61 11" xfId="31788"/>
    <cellStyle name="Normal 2 2 2 2 2 2 2 2 61 12" xfId="31789"/>
    <cellStyle name="Normal 2 2 2 2 2 2 2 2 61 13" xfId="31790"/>
    <cellStyle name="Normal 2 2 2 2 2 2 2 2 61 14" xfId="31791"/>
    <cellStyle name="Normal 2 2 2 2 2 2 2 2 61 15" xfId="31792"/>
    <cellStyle name="Normal 2 2 2 2 2 2 2 2 61 16" xfId="31793"/>
    <cellStyle name="Normal 2 2 2 2 2 2 2 2 61 17" xfId="31794"/>
    <cellStyle name="Normal 2 2 2 2 2 2 2 2 61 18" xfId="31795"/>
    <cellStyle name="Normal 2 2 2 2 2 2 2 2 61 19" xfId="31796"/>
    <cellStyle name="Normal 2 2 2 2 2 2 2 2 61 2" xfId="31797"/>
    <cellStyle name="Normal 2 2 2 2 2 2 2 2 61 20" xfId="31798"/>
    <cellStyle name="Normal 2 2 2 2 2 2 2 2 61 21" xfId="31799"/>
    <cellStyle name="Normal 2 2 2 2 2 2 2 2 61 22" xfId="31800"/>
    <cellStyle name="Normal 2 2 2 2 2 2 2 2 61 3" xfId="31801"/>
    <cellStyle name="Normal 2 2 2 2 2 2 2 2 61 4" xfId="31802"/>
    <cellStyle name="Normal 2 2 2 2 2 2 2 2 61 5" xfId="31803"/>
    <cellStyle name="Normal 2 2 2 2 2 2 2 2 61 6" xfId="31804"/>
    <cellStyle name="Normal 2 2 2 2 2 2 2 2 61 7" xfId="31805"/>
    <cellStyle name="Normal 2 2 2 2 2 2 2 2 61 8" xfId="31806"/>
    <cellStyle name="Normal 2 2 2 2 2 2 2 2 61 9" xfId="31807"/>
    <cellStyle name="Normal 2 2 2 2 2 2 2 2 62" xfId="31808"/>
    <cellStyle name="Normal 2 2 2 2 2 2 2 2 62 10" xfId="31809"/>
    <cellStyle name="Normal 2 2 2 2 2 2 2 2 62 11" xfId="31810"/>
    <cellStyle name="Normal 2 2 2 2 2 2 2 2 62 12" xfId="31811"/>
    <cellStyle name="Normal 2 2 2 2 2 2 2 2 62 13" xfId="31812"/>
    <cellStyle name="Normal 2 2 2 2 2 2 2 2 62 14" xfId="31813"/>
    <cellStyle name="Normal 2 2 2 2 2 2 2 2 62 15" xfId="31814"/>
    <cellStyle name="Normal 2 2 2 2 2 2 2 2 62 16" xfId="31815"/>
    <cellStyle name="Normal 2 2 2 2 2 2 2 2 62 17" xfId="31816"/>
    <cellStyle name="Normal 2 2 2 2 2 2 2 2 62 18" xfId="31817"/>
    <cellStyle name="Normal 2 2 2 2 2 2 2 2 62 19" xfId="31818"/>
    <cellStyle name="Normal 2 2 2 2 2 2 2 2 62 2" xfId="31819"/>
    <cellStyle name="Normal 2 2 2 2 2 2 2 2 62 20" xfId="31820"/>
    <cellStyle name="Normal 2 2 2 2 2 2 2 2 62 21" xfId="31821"/>
    <cellStyle name="Normal 2 2 2 2 2 2 2 2 62 22" xfId="31822"/>
    <cellStyle name="Normal 2 2 2 2 2 2 2 2 62 3" xfId="31823"/>
    <cellStyle name="Normal 2 2 2 2 2 2 2 2 62 4" xfId="31824"/>
    <cellStyle name="Normal 2 2 2 2 2 2 2 2 62 5" xfId="31825"/>
    <cellStyle name="Normal 2 2 2 2 2 2 2 2 62 6" xfId="31826"/>
    <cellStyle name="Normal 2 2 2 2 2 2 2 2 62 7" xfId="31827"/>
    <cellStyle name="Normal 2 2 2 2 2 2 2 2 62 8" xfId="31828"/>
    <cellStyle name="Normal 2 2 2 2 2 2 2 2 62 9" xfId="31829"/>
    <cellStyle name="Normal 2 2 2 2 2 2 2 2 63" xfId="31830"/>
    <cellStyle name="Normal 2 2 2 2 2 2 2 2 63 10" xfId="31831"/>
    <cellStyle name="Normal 2 2 2 2 2 2 2 2 63 11" xfId="31832"/>
    <cellStyle name="Normal 2 2 2 2 2 2 2 2 63 12" xfId="31833"/>
    <cellStyle name="Normal 2 2 2 2 2 2 2 2 63 13" xfId="31834"/>
    <cellStyle name="Normal 2 2 2 2 2 2 2 2 63 14" xfId="31835"/>
    <cellStyle name="Normal 2 2 2 2 2 2 2 2 63 15" xfId="31836"/>
    <cellStyle name="Normal 2 2 2 2 2 2 2 2 63 16" xfId="31837"/>
    <cellStyle name="Normal 2 2 2 2 2 2 2 2 63 17" xfId="31838"/>
    <cellStyle name="Normal 2 2 2 2 2 2 2 2 63 18" xfId="31839"/>
    <cellStyle name="Normal 2 2 2 2 2 2 2 2 63 19" xfId="31840"/>
    <cellStyle name="Normal 2 2 2 2 2 2 2 2 63 2" xfId="31841"/>
    <cellStyle name="Normal 2 2 2 2 2 2 2 2 63 20" xfId="31842"/>
    <cellStyle name="Normal 2 2 2 2 2 2 2 2 63 21" xfId="31843"/>
    <cellStyle name="Normal 2 2 2 2 2 2 2 2 63 22" xfId="31844"/>
    <cellStyle name="Normal 2 2 2 2 2 2 2 2 63 3" xfId="31845"/>
    <cellStyle name="Normal 2 2 2 2 2 2 2 2 63 4" xfId="31846"/>
    <cellStyle name="Normal 2 2 2 2 2 2 2 2 63 5" xfId="31847"/>
    <cellStyle name="Normal 2 2 2 2 2 2 2 2 63 6" xfId="31848"/>
    <cellStyle name="Normal 2 2 2 2 2 2 2 2 63 7" xfId="31849"/>
    <cellStyle name="Normal 2 2 2 2 2 2 2 2 63 8" xfId="31850"/>
    <cellStyle name="Normal 2 2 2 2 2 2 2 2 63 9" xfId="31851"/>
    <cellStyle name="Normal 2 2 2 2 2 2 2 2 64" xfId="31852"/>
    <cellStyle name="Normal 2 2 2 2 2 2 2 2 64 10" xfId="31853"/>
    <cellStyle name="Normal 2 2 2 2 2 2 2 2 64 11" xfId="31854"/>
    <cellStyle name="Normal 2 2 2 2 2 2 2 2 64 12" xfId="31855"/>
    <cellStyle name="Normal 2 2 2 2 2 2 2 2 64 13" xfId="31856"/>
    <cellStyle name="Normal 2 2 2 2 2 2 2 2 64 14" xfId="31857"/>
    <cellStyle name="Normal 2 2 2 2 2 2 2 2 64 15" xfId="31858"/>
    <cellStyle name="Normal 2 2 2 2 2 2 2 2 64 16" xfId="31859"/>
    <cellStyle name="Normal 2 2 2 2 2 2 2 2 64 17" xfId="31860"/>
    <cellStyle name="Normal 2 2 2 2 2 2 2 2 64 18" xfId="31861"/>
    <cellStyle name="Normal 2 2 2 2 2 2 2 2 64 19" xfId="31862"/>
    <cellStyle name="Normal 2 2 2 2 2 2 2 2 64 2" xfId="31863"/>
    <cellStyle name="Normal 2 2 2 2 2 2 2 2 64 20" xfId="31864"/>
    <cellStyle name="Normal 2 2 2 2 2 2 2 2 64 21" xfId="31865"/>
    <cellStyle name="Normal 2 2 2 2 2 2 2 2 64 22" xfId="31866"/>
    <cellStyle name="Normal 2 2 2 2 2 2 2 2 64 3" xfId="31867"/>
    <cellStyle name="Normal 2 2 2 2 2 2 2 2 64 4" xfId="31868"/>
    <cellStyle name="Normal 2 2 2 2 2 2 2 2 64 5" xfId="31869"/>
    <cellStyle name="Normal 2 2 2 2 2 2 2 2 64 6" xfId="31870"/>
    <cellStyle name="Normal 2 2 2 2 2 2 2 2 64 7" xfId="31871"/>
    <cellStyle name="Normal 2 2 2 2 2 2 2 2 64 8" xfId="31872"/>
    <cellStyle name="Normal 2 2 2 2 2 2 2 2 64 9" xfId="31873"/>
    <cellStyle name="Normal 2 2 2 2 2 2 2 2 65" xfId="31874"/>
    <cellStyle name="Normal 2 2 2 2 2 2 2 2 65 10" xfId="31875"/>
    <cellStyle name="Normal 2 2 2 2 2 2 2 2 65 11" xfId="31876"/>
    <cellStyle name="Normal 2 2 2 2 2 2 2 2 65 12" xfId="31877"/>
    <cellStyle name="Normal 2 2 2 2 2 2 2 2 65 13" xfId="31878"/>
    <cellStyle name="Normal 2 2 2 2 2 2 2 2 65 14" xfId="31879"/>
    <cellStyle name="Normal 2 2 2 2 2 2 2 2 65 15" xfId="31880"/>
    <cellStyle name="Normal 2 2 2 2 2 2 2 2 65 16" xfId="31881"/>
    <cellStyle name="Normal 2 2 2 2 2 2 2 2 65 17" xfId="31882"/>
    <cellStyle name="Normal 2 2 2 2 2 2 2 2 65 18" xfId="31883"/>
    <cellStyle name="Normal 2 2 2 2 2 2 2 2 65 19" xfId="31884"/>
    <cellStyle name="Normal 2 2 2 2 2 2 2 2 65 2" xfId="31885"/>
    <cellStyle name="Normal 2 2 2 2 2 2 2 2 65 20" xfId="31886"/>
    <cellStyle name="Normal 2 2 2 2 2 2 2 2 65 21" xfId="31887"/>
    <cellStyle name="Normal 2 2 2 2 2 2 2 2 65 22" xfId="31888"/>
    <cellStyle name="Normal 2 2 2 2 2 2 2 2 65 3" xfId="31889"/>
    <cellStyle name="Normal 2 2 2 2 2 2 2 2 65 4" xfId="31890"/>
    <cellStyle name="Normal 2 2 2 2 2 2 2 2 65 5" xfId="31891"/>
    <cellStyle name="Normal 2 2 2 2 2 2 2 2 65 6" xfId="31892"/>
    <cellStyle name="Normal 2 2 2 2 2 2 2 2 65 7" xfId="31893"/>
    <cellStyle name="Normal 2 2 2 2 2 2 2 2 65 8" xfId="31894"/>
    <cellStyle name="Normal 2 2 2 2 2 2 2 2 65 9" xfId="31895"/>
    <cellStyle name="Normal 2 2 2 2 2 2 2 2 66" xfId="31896"/>
    <cellStyle name="Normal 2 2 2 2 2 2 2 2 66 10" xfId="31897"/>
    <cellStyle name="Normal 2 2 2 2 2 2 2 2 66 11" xfId="31898"/>
    <cellStyle name="Normal 2 2 2 2 2 2 2 2 66 12" xfId="31899"/>
    <cellStyle name="Normal 2 2 2 2 2 2 2 2 66 13" xfId="31900"/>
    <cellStyle name="Normal 2 2 2 2 2 2 2 2 66 14" xfId="31901"/>
    <cellStyle name="Normal 2 2 2 2 2 2 2 2 66 15" xfId="31902"/>
    <cellStyle name="Normal 2 2 2 2 2 2 2 2 66 16" xfId="31903"/>
    <cellStyle name="Normal 2 2 2 2 2 2 2 2 66 17" xfId="31904"/>
    <cellStyle name="Normal 2 2 2 2 2 2 2 2 66 18" xfId="31905"/>
    <cellStyle name="Normal 2 2 2 2 2 2 2 2 66 19" xfId="31906"/>
    <cellStyle name="Normal 2 2 2 2 2 2 2 2 66 2" xfId="31907"/>
    <cellStyle name="Normal 2 2 2 2 2 2 2 2 66 20" xfId="31908"/>
    <cellStyle name="Normal 2 2 2 2 2 2 2 2 66 21" xfId="31909"/>
    <cellStyle name="Normal 2 2 2 2 2 2 2 2 66 22" xfId="31910"/>
    <cellStyle name="Normal 2 2 2 2 2 2 2 2 66 3" xfId="31911"/>
    <cellStyle name="Normal 2 2 2 2 2 2 2 2 66 4" xfId="31912"/>
    <cellStyle name="Normal 2 2 2 2 2 2 2 2 66 5" xfId="31913"/>
    <cellStyle name="Normal 2 2 2 2 2 2 2 2 66 6" xfId="31914"/>
    <cellStyle name="Normal 2 2 2 2 2 2 2 2 66 7" xfId="31915"/>
    <cellStyle name="Normal 2 2 2 2 2 2 2 2 66 8" xfId="31916"/>
    <cellStyle name="Normal 2 2 2 2 2 2 2 2 66 9" xfId="31917"/>
    <cellStyle name="Normal 2 2 2 2 2 2 2 2 67" xfId="31918"/>
    <cellStyle name="Normal 2 2 2 2 2 2 2 2 67 10" xfId="31919"/>
    <cellStyle name="Normal 2 2 2 2 2 2 2 2 67 11" xfId="31920"/>
    <cellStyle name="Normal 2 2 2 2 2 2 2 2 67 12" xfId="31921"/>
    <cellStyle name="Normal 2 2 2 2 2 2 2 2 67 13" xfId="31922"/>
    <cellStyle name="Normal 2 2 2 2 2 2 2 2 67 14" xfId="31923"/>
    <cellStyle name="Normal 2 2 2 2 2 2 2 2 67 15" xfId="31924"/>
    <cellStyle name="Normal 2 2 2 2 2 2 2 2 67 16" xfId="31925"/>
    <cellStyle name="Normal 2 2 2 2 2 2 2 2 67 17" xfId="31926"/>
    <cellStyle name="Normal 2 2 2 2 2 2 2 2 67 18" xfId="31927"/>
    <cellStyle name="Normal 2 2 2 2 2 2 2 2 67 19" xfId="31928"/>
    <cellStyle name="Normal 2 2 2 2 2 2 2 2 67 2" xfId="31929"/>
    <cellStyle name="Normal 2 2 2 2 2 2 2 2 67 20" xfId="31930"/>
    <cellStyle name="Normal 2 2 2 2 2 2 2 2 67 21" xfId="31931"/>
    <cellStyle name="Normal 2 2 2 2 2 2 2 2 67 22" xfId="31932"/>
    <cellStyle name="Normal 2 2 2 2 2 2 2 2 67 3" xfId="31933"/>
    <cellStyle name="Normal 2 2 2 2 2 2 2 2 67 4" xfId="31934"/>
    <cellStyle name="Normal 2 2 2 2 2 2 2 2 67 5" xfId="31935"/>
    <cellStyle name="Normal 2 2 2 2 2 2 2 2 67 6" xfId="31936"/>
    <cellStyle name="Normal 2 2 2 2 2 2 2 2 67 7" xfId="31937"/>
    <cellStyle name="Normal 2 2 2 2 2 2 2 2 67 8" xfId="31938"/>
    <cellStyle name="Normal 2 2 2 2 2 2 2 2 67 9" xfId="31939"/>
    <cellStyle name="Normal 2 2 2 2 2 2 2 2 68" xfId="31940"/>
    <cellStyle name="Normal 2 2 2 2 2 2 2 2 68 10" xfId="31941"/>
    <cellStyle name="Normal 2 2 2 2 2 2 2 2 68 11" xfId="31942"/>
    <cellStyle name="Normal 2 2 2 2 2 2 2 2 68 12" xfId="31943"/>
    <cellStyle name="Normal 2 2 2 2 2 2 2 2 68 13" xfId="31944"/>
    <cellStyle name="Normal 2 2 2 2 2 2 2 2 68 14" xfId="31945"/>
    <cellStyle name="Normal 2 2 2 2 2 2 2 2 68 15" xfId="31946"/>
    <cellStyle name="Normal 2 2 2 2 2 2 2 2 68 16" xfId="31947"/>
    <cellStyle name="Normal 2 2 2 2 2 2 2 2 68 17" xfId="31948"/>
    <cellStyle name="Normal 2 2 2 2 2 2 2 2 68 18" xfId="31949"/>
    <cellStyle name="Normal 2 2 2 2 2 2 2 2 68 19" xfId="31950"/>
    <cellStyle name="Normal 2 2 2 2 2 2 2 2 68 2" xfId="31951"/>
    <cellStyle name="Normal 2 2 2 2 2 2 2 2 68 20" xfId="31952"/>
    <cellStyle name="Normal 2 2 2 2 2 2 2 2 68 21" xfId="31953"/>
    <cellStyle name="Normal 2 2 2 2 2 2 2 2 68 22" xfId="31954"/>
    <cellStyle name="Normal 2 2 2 2 2 2 2 2 68 3" xfId="31955"/>
    <cellStyle name="Normal 2 2 2 2 2 2 2 2 68 4" xfId="31956"/>
    <cellStyle name="Normal 2 2 2 2 2 2 2 2 68 5" xfId="31957"/>
    <cellStyle name="Normal 2 2 2 2 2 2 2 2 68 6" xfId="31958"/>
    <cellStyle name="Normal 2 2 2 2 2 2 2 2 68 7" xfId="31959"/>
    <cellStyle name="Normal 2 2 2 2 2 2 2 2 68 8" xfId="31960"/>
    <cellStyle name="Normal 2 2 2 2 2 2 2 2 68 9" xfId="31961"/>
    <cellStyle name="Normal 2 2 2 2 2 2 2 2 69" xfId="31962"/>
    <cellStyle name="Normal 2 2 2 2 2 2 2 2 69 10" xfId="31963"/>
    <cellStyle name="Normal 2 2 2 2 2 2 2 2 69 11" xfId="31964"/>
    <cellStyle name="Normal 2 2 2 2 2 2 2 2 69 12" xfId="31965"/>
    <cellStyle name="Normal 2 2 2 2 2 2 2 2 69 13" xfId="31966"/>
    <cellStyle name="Normal 2 2 2 2 2 2 2 2 69 14" xfId="31967"/>
    <cellStyle name="Normal 2 2 2 2 2 2 2 2 69 15" xfId="31968"/>
    <cellStyle name="Normal 2 2 2 2 2 2 2 2 69 16" xfId="31969"/>
    <cellStyle name="Normal 2 2 2 2 2 2 2 2 69 17" xfId="31970"/>
    <cellStyle name="Normal 2 2 2 2 2 2 2 2 69 18" xfId="31971"/>
    <cellStyle name="Normal 2 2 2 2 2 2 2 2 69 19" xfId="31972"/>
    <cellStyle name="Normal 2 2 2 2 2 2 2 2 69 2" xfId="31973"/>
    <cellStyle name="Normal 2 2 2 2 2 2 2 2 69 20" xfId="31974"/>
    <cellStyle name="Normal 2 2 2 2 2 2 2 2 69 21" xfId="31975"/>
    <cellStyle name="Normal 2 2 2 2 2 2 2 2 69 22" xfId="31976"/>
    <cellStyle name="Normal 2 2 2 2 2 2 2 2 69 3" xfId="31977"/>
    <cellStyle name="Normal 2 2 2 2 2 2 2 2 69 4" xfId="31978"/>
    <cellStyle name="Normal 2 2 2 2 2 2 2 2 69 5" xfId="31979"/>
    <cellStyle name="Normal 2 2 2 2 2 2 2 2 69 6" xfId="31980"/>
    <cellStyle name="Normal 2 2 2 2 2 2 2 2 69 7" xfId="31981"/>
    <cellStyle name="Normal 2 2 2 2 2 2 2 2 69 8" xfId="31982"/>
    <cellStyle name="Normal 2 2 2 2 2 2 2 2 69 9" xfId="31983"/>
    <cellStyle name="Normal 2 2 2 2 2 2 2 2 7" xfId="31984"/>
    <cellStyle name="Normal 2 2 2 2 2 2 2 2 7 10" xfId="31985"/>
    <cellStyle name="Normal 2 2 2 2 2 2 2 2 7 11" xfId="31986"/>
    <cellStyle name="Normal 2 2 2 2 2 2 2 2 7 12" xfId="31987"/>
    <cellStyle name="Normal 2 2 2 2 2 2 2 2 7 13" xfId="31988"/>
    <cellStyle name="Normal 2 2 2 2 2 2 2 2 7 14" xfId="31989"/>
    <cellStyle name="Normal 2 2 2 2 2 2 2 2 7 15" xfId="31990"/>
    <cellStyle name="Normal 2 2 2 2 2 2 2 2 7 16" xfId="31991"/>
    <cellStyle name="Normal 2 2 2 2 2 2 2 2 7 17" xfId="31992"/>
    <cellStyle name="Normal 2 2 2 2 2 2 2 2 7 18" xfId="31993"/>
    <cellStyle name="Normal 2 2 2 2 2 2 2 2 7 19" xfId="31994"/>
    <cellStyle name="Normal 2 2 2 2 2 2 2 2 7 2" xfId="31995"/>
    <cellStyle name="Normal 2 2 2 2 2 2 2 2 7 20" xfId="31996"/>
    <cellStyle name="Normal 2 2 2 2 2 2 2 2 7 21" xfId="31997"/>
    <cellStyle name="Normal 2 2 2 2 2 2 2 2 7 22" xfId="31998"/>
    <cellStyle name="Normal 2 2 2 2 2 2 2 2 7 3" xfId="31999"/>
    <cellStyle name="Normal 2 2 2 2 2 2 2 2 7 4" xfId="32000"/>
    <cellStyle name="Normal 2 2 2 2 2 2 2 2 7 5" xfId="32001"/>
    <cellStyle name="Normal 2 2 2 2 2 2 2 2 7 6" xfId="32002"/>
    <cellStyle name="Normal 2 2 2 2 2 2 2 2 7 7" xfId="32003"/>
    <cellStyle name="Normal 2 2 2 2 2 2 2 2 7 8" xfId="32004"/>
    <cellStyle name="Normal 2 2 2 2 2 2 2 2 7 9" xfId="32005"/>
    <cellStyle name="Normal 2 2 2 2 2 2 2 2 70" xfId="32006"/>
    <cellStyle name="Normal 2 2 2 2 2 2 2 2 70 10" xfId="32007"/>
    <cellStyle name="Normal 2 2 2 2 2 2 2 2 70 11" xfId="32008"/>
    <cellStyle name="Normal 2 2 2 2 2 2 2 2 70 12" xfId="32009"/>
    <cellStyle name="Normal 2 2 2 2 2 2 2 2 70 13" xfId="32010"/>
    <cellStyle name="Normal 2 2 2 2 2 2 2 2 70 14" xfId="32011"/>
    <cellStyle name="Normal 2 2 2 2 2 2 2 2 70 15" xfId="32012"/>
    <cellStyle name="Normal 2 2 2 2 2 2 2 2 70 16" xfId="32013"/>
    <cellStyle name="Normal 2 2 2 2 2 2 2 2 70 17" xfId="32014"/>
    <cellStyle name="Normal 2 2 2 2 2 2 2 2 70 18" xfId="32015"/>
    <cellStyle name="Normal 2 2 2 2 2 2 2 2 70 19" xfId="32016"/>
    <cellStyle name="Normal 2 2 2 2 2 2 2 2 70 2" xfId="32017"/>
    <cellStyle name="Normal 2 2 2 2 2 2 2 2 70 20" xfId="32018"/>
    <cellStyle name="Normal 2 2 2 2 2 2 2 2 70 21" xfId="32019"/>
    <cellStyle name="Normal 2 2 2 2 2 2 2 2 70 22" xfId="32020"/>
    <cellStyle name="Normal 2 2 2 2 2 2 2 2 70 3" xfId="32021"/>
    <cellStyle name="Normal 2 2 2 2 2 2 2 2 70 4" xfId="32022"/>
    <cellStyle name="Normal 2 2 2 2 2 2 2 2 70 5" xfId="32023"/>
    <cellStyle name="Normal 2 2 2 2 2 2 2 2 70 6" xfId="32024"/>
    <cellStyle name="Normal 2 2 2 2 2 2 2 2 70 7" xfId="32025"/>
    <cellStyle name="Normal 2 2 2 2 2 2 2 2 70 8" xfId="32026"/>
    <cellStyle name="Normal 2 2 2 2 2 2 2 2 70 9" xfId="32027"/>
    <cellStyle name="Normal 2 2 2 2 2 2 2 2 71" xfId="32028"/>
    <cellStyle name="Normal 2 2 2 2 2 2 2 2 71 10" xfId="32029"/>
    <cellStyle name="Normal 2 2 2 2 2 2 2 2 71 11" xfId="32030"/>
    <cellStyle name="Normal 2 2 2 2 2 2 2 2 71 12" xfId="32031"/>
    <cellStyle name="Normal 2 2 2 2 2 2 2 2 71 13" xfId="32032"/>
    <cellStyle name="Normal 2 2 2 2 2 2 2 2 71 14" xfId="32033"/>
    <cellStyle name="Normal 2 2 2 2 2 2 2 2 71 15" xfId="32034"/>
    <cellStyle name="Normal 2 2 2 2 2 2 2 2 71 16" xfId="32035"/>
    <cellStyle name="Normal 2 2 2 2 2 2 2 2 71 17" xfId="32036"/>
    <cellStyle name="Normal 2 2 2 2 2 2 2 2 71 18" xfId="32037"/>
    <cellStyle name="Normal 2 2 2 2 2 2 2 2 71 19" xfId="32038"/>
    <cellStyle name="Normal 2 2 2 2 2 2 2 2 71 2" xfId="32039"/>
    <cellStyle name="Normal 2 2 2 2 2 2 2 2 71 20" xfId="32040"/>
    <cellStyle name="Normal 2 2 2 2 2 2 2 2 71 21" xfId="32041"/>
    <cellStyle name="Normal 2 2 2 2 2 2 2 2 71 22" xfId="32042"/>
    <cellStyle name="Normal 2 2 2 2 2 2 2 2 71 3" xfId="32043"/>
    <cellStyle name="Normal 2 2 2 2 2 2 2 2 71 4" xfId="32044"/>
    <cellStyle name="Normal 2 2 2 2 2 2 2 2 71 5" xfId="32045"/>
    <cellStyle name="Normal 2 2 2 2 2 2 2 2 71 6" xfId="32046"/>
    <cellStyle name="Normal 2 2 2 2 2 2 2 2 71 7" xfId="32047"/>
    <cellStyle name="Normal 2 2 2 2 2 2 2 2 71 8" xfId="32048"/>
    <cellStyle name="Normal 2 2 2 2 2 2 2 2 71 9" xfId="32049"/>
    <cellStyle name="Normal 2 2 2 2 2 2 2 2 72" xfId="32050"/>
    <cellStyle name="Normal 2 2 2 2 2 2 2 2 72 10" xfId="32051"/>
    <cellStyle name="Normal 2 2 2 2 2 2 2 2 72 11" xfId="32052"/>
    <cellStyle name="Normal 2 2 2 2 2 2 2 2 72 12" xfId="32053"/>
    <cellStyle name="Normal 2 2 2 2 2 2 2 2 72 13" xfId="32054"/>
    <cellStyle name="Normal 2 2 2 2 2 2 2 2 72 14" xfId="32055"/>
    <cellStyle name="Normal 2 2 2 2 2 2 2 2 72 15" xfId="32056"/>
    <cellStyle name="Normal 2 2 2 2 2 2 2 2 72 16" xfId="32057"/>
    <cellStyle name="Normal 2 2 2 2 2 2 2 2 72 17" xfId="32058"/>
    <cellStyle name="Normal 2 2 2 2 2 2 2 2 72 18" xfId="32059"/>
    <cellStyle name="Normal 2 2 2 2 2 2 2 2 72 19" xfId="32060"/>
    <cellStyle name="Normal 2 2 2 2 2 2 2 2 72 2" xfId="32061"/>
    <cellStyle name="Normal 2 2 2 2 2 2 2 2 72 20" xfId="32062"/>
    <cellStyle name="Normal 2 2 2 2 2 2 2 2 72 21" xfId="32063"/>
    <cellStyle name="Normal 2 2 2 2 2 2 2 2 72 22" xfId="32064"/>
    <cellStyle name="Normal 2 2 2 2 2 2 2 2 72 3" xfId="32065"/>
    <cellStyle name="Normal 2 2 2 2 2 2 2 2 72 4" xfId="32066"/>
    <cellStyle name="Normal 2 2 2 2 2 2 2 2 72 5" xfId="32067"/>
    <cellStyle name="Normal 2 2 2 2 2 2 2 2 72 6" xfId="32068"/>
    <cellStyle name="Normal 2 2 2 2 2 2 2 2 72 7" xfId="32069"/>
    <cellStyle name="Normal 2 2 2 2 2 2 2 2 72 8" xfId="32070"/>
    <cellStyle name="Normal 2 2 2 2 2 2 2 2 72 9" xfId="32071"/>
    <cellStyle name="Normal 2 2 2 2 2 2 2 2 73" xfId="32072"/>
    <cellStyle name="Normal 2 2 2 2 2 2 2 2 73 10" xfId="32073"/>
    <cellStyle name="Normal 2 2 2 2 2 2 2 2 73 11" xfId="32074"/>
    <cellStyle name="Normal 2 2 2 2 2 2 2 2 73 12" xfId="32075"/>
    <cellStyle name="Normal 2 2 2 2 2 2 2 2 73 13" xfId="32076"/>
    <cellStyle name="Normal 2 2 2 2 2 2 2 2 73 14" xfId="32077"/>
    <cellStyle name="Normal 2 2 2 2 2 2 2 2 73 15" xfId="32078"/>
    <cellStyle name="Normal 2 2 2 2 2 2 2 2 73 16" xfId="32079"/>
    <cellStyle name="Normal 2 2 2 2 2 2 2 2 73 17" xfId="32080"/>
    <cellStyle name="Normal 2 2 2 2 2 2 2 2 73 18" xfId="32081"/>
    <cellStyle name="Normal 2 2 2 2 2 2 2 2 73 19" xfId="32082"/>
    <cellStyle name="Normal 2 2 2 2 2 2 2 2 73 2" xfId="32083"/>
    <cellStyle name="Normal 2 2 2 2 2 2 2 2 73 20" xfId="32084"/>
    <cellStyle name="Normal 2 2 2 2 2 2 2 2 73 21" xfId="32085"/>
    <cellStyle name="Normal 2 2 2 2 2 2 2 2 73 22" xfId="32086"/>
    <cellStyle name="Normal 2 2 2 2 2 2 2 2 73 3" xfId="32087"/>
    <cellStyle name="Normal 2 2 2 2 2 2 2 2 73 4" xfId="32088"/>
    <cellStyle name="Normal 2 2 2 2 2 2 2 2 73 5" xfId="32089"/>
    <cellStyle name="Normal 2 2 2 2 2 2 2 2 73 6" xfId="32090"/>
    <cellStyle name="Normal 2 2 2 2 2 2 2 2 73 7" xfId="32091"/>
    <cellStyle name="Normal 2 2 2 2 2 2 2 2 73 8" xfId="32092"/>
    <cellStyle name="Normal 2 2 2 2 2 2 2 2 73 9" xfId="32093"/>
    <cellStyle name="Normal 2 2 2 2 2 2 2 2 74" xfId="32094"/>
    <cellStyle name="Normal 2 2 2 2 2 2 2 2 74 10" xfId="32095"/>
    <cellStyle name="Normal 2 2 2 2 2 2 2 2 74 11" xfId="32096"/>
    <cellStyle name="Normal 2 2 2 2 2 2 2 2 74 12" xfId="32097"/>
    <cellStyle name="Normal 2 2 2 2 2 2 2 2 74 13" xfId="32098"/>
    <cellStyle name="Normal 2 2 2 2 2 2 2 2 74 14" xfId="32099"/>
    <cellStyle name="Normal 2 2 2 2 2 2 2 2 74 15" xfId="32100"/>
    <cellStyle name="Normal 2 2 2 2 2 2 2 2 74 16" xfId="32101"/>
    <cellStyle name="Normal 2 2 2 2 2 2 2 2 74 17" xfId="32102"/>
    <cellStyle name="Normal 2 2 2 2 2 2 2 2 74 18" xfId="32103"/>
    <cellStyle name="Normal 2 2 2 2 2 2 2 2 74 19" xfId="32104"/>
    <cellStyle name="Normal 2 2 2 2 2 2 2 2 74 2" xfId="32105"/>
    <cellStyle name="Normal 2 2 2 2 2 2 2 2 74 20" xfId="32106"/>
    <cellStyle name="Normal 2 2 2 2 2 2 2 2 74 21" xfId="32107"/>
    <cellStyle name="Normal 2 2 2 2 2 2 2 2 74 22" xfId="32108"/>
    <cellStyle name="Normal 2 2 2 2 2 2 2 2 74 3" xfId="32109"/>
    <cellStyle name="Normal 2 2 2 2 2 2 2 2 74 4" xfId="32110"/>
    <cellStyle name="Normal 2 2 2 2 2 2 2 2 74 5" xfId="32111"/>
    <cellStyle name="Normal 2 2 2 2 2 2 2 2 74 6" xfId="32112"/>
    <cellStyle name="Normal 2 2 2 2 2 2 2 2 74 7" xfId="32113"/>
    <cellStyle name="Normal 2 2 2 2 2 2 2 2 74 8" xfId="32114"/>
    <cellStyle name="Normal 2 2 2 2 2 2 2 2 74 9" xfId="32115"/>
    <cellStyle name="Normal 2 2 2 2 2 2 2 2 75" xfId="32116"/>
    <cellStyle name="Normal 2 2 2 2 2 2 2 2 75 10" xfId="32117"/>
    <cellStyle name="Normal 2 2 2 2 2 2 2 2 75 11" xfId="32118"/>
    <cellStyle name="Normal 2 2 2 2 2 2 2 2 75 12" xfId="32119"/>
    <cellStyle name="Normal 2 2 2 2 2 2 2 2 75 13" xfId="32120"/>
    <cellStyle name="Normal 2 2 2 2 2 2 2 2 75 14" xfId="32121"/>
    <cellStyle name="Normal 2 2 2 2 2 2 2 2 75 15" xfId="32122"/>
    <cellStyle name="Normal 2 2 2 2 2 2 2 2 75 16" xfId="32123"/>
    <cellStyle name="Normal 2 2 2 2 2 2 2 2 75 17" xfId="32124"/>
    <cellStyle name="Normal 2 2 2 2 2 2 2 2 75 18" xfId="32125"/>
    <cellStyle name="Normal 2 2 2 2 2 2 2 2 75 19" xfId="32126"/>
    <cellStyle name="Normal 2 2 2 2 2 2 2 2 75 2" xfId="32127"/>
    <cellStyle name="Normal 2 2 2 2 2 2 2 2 75 20" xfId="32128"/>
    <cellStyle name="Normal 2 2 2 2 2 2 2 2 75 21" xfId="32129"/>
    <cellStyle name="Normal 2 2 2 2 2 2 2 2 75 22" xfId="32130"/>
    <cellStyle name="Normal 2 2 2 2 2 2 2 2 75 3" xfId="32131"/>
    <cellStyle name="Normal 2 2 2 2 2 2 2 2 75 4" xfId="32132"/>
    <cellStyle name="Normal 2 2 2 2 2 2 2 2 75 5" xfId="32133"/>
    <cellStyle name="Normal 2 2 2 2 2 2 2 2 75 6" xfId="32134"/>
    <cellStyle name="Normal 2 2 2 2 2 2 2 2 75 7" xfId="32135"/>
    <cellStyle name="Normal 2 2 2 2 2 2 2 2 75 8" xfId="32136"/>
    <cellStyle name="Normal 2 2 2 2 2 2 2 2 75 9" xfId="32137"/>
    <cellStyle name="Normal 2 2 2 2 2 2 2 2 76" xfId="32138"/>
    <cellStyle name="Normal 2 2 2 2 2 2 2 2 76 10" xfId="32139"/>
    <cellStyle name="Normal 2 2 2 2 2 2 2 2 76 11" xfId="32140"/>
    <cellStyle name="Normal 2 2 2 2 2 2 2 2 76 12" xfId="32141"/>
    <cellStyle name="Normal 2 2 2 2 2 2 2 2 76 13" xfId="32142"/>
    <cellStyle name="Normal 2 2 2 2 2 2 2 2 76 14" xfId="32143"/>
    <cellStyle name="Normal 2 2 2 2 2 2 2 2 76 15" xfId="32144"/>
    <cellStyle name="Normal 2 2 2 2 2 2 2 2 76 16" xfId="32145"/>
    <cellStyle name="Normal 2 2 2 2 2 2 2 2 76 17" xfId="32146"/>
    <cellStyle name="Normal 2 2 2 2 2 2 2 2 76 18" xfId="32147"/>
    <cellStyle name="Normal 2 2 2 2 2 2 2 2 76 19" xfId="32148"/>
    <cellStyle name="Normal 2 2 2 2 2 2 2 2 76 2" xfId="32149"/>
    <cellStyle name="Normal 2 2 2 2 2 2 2 2 76 20" xfId="32150"/>
    <cellStyle name="Normal 2 2 2 2 2 2 2 2 76 21" xfId="32151"/>
    <cellStyle name="Normal 2 2 2 2 2 2 2 2 76 22" xfId="32152"/>
    <cellStyle name="Normal 2 2 2 2 2 2 2 2 76 3" xfId="32153"/>
    <cellStyle name="Normal 2 2 2 2 2 2 2 2 76 4" xfId="32154"/>
    <cellStyle name="Normal 2 2 2 2 2 2 2 2 76 5" xfId="32155"/>
    <cellStyle name="Normal 2 2 2 2 2 2 2 2 76 6" xfId="32156"/>
    <cellStyle name="Normal 2 2 2 2 2 2 2 2 76 7" xfId="32157"/>
    <cellStyle name="Normal 2 2 2 2 2 2 2 2 76 8" xfId="32158"/>
    <cellStyle name="Normal 2 2 2 2 2 2 2 2 76 9" xfId="32159"/>
    <cellStyle name="Normal 2 2 2 2 2 2 2 2 77" xfId="32160"/>
    <cellStyle name="Normal 2 2 2 2 2 2 2 2 77 10" xfId="32161"/>
    <cellStyle name="Normal 2 2 2 2 2 2 2 2 77 11" xfId="32162"/>
    <cellStyle name="Normal 2 2 2 2 2 2 2 2 77 12" xfId="32163"/>
    <cellStyle name="Normal 2 2 2 2 2 2 2 2 77 13" xfId="32164"/>
    <cellStyle name="Normal 2 2 2 2 2 2 2 2 77 14" xfId="32165"/>
    <cellStyle name="Normal 2 2 2 2 2 2 2 2 77 15" xfId="32166"/>
    <cellStyle name="Normal 2 2 2 2 2 2 2 2 77 16" xfId="32167"/>
    <cellStyle name="Normal 2 2 2 2 2 2 2 2 77 17" xfId="32168"/>
    <cellStyle name="Normal 2 2 2 2 2 2 2 2 77 18" xfId="32169"/>
    <cellStyle name="Normal 2 2 2 2 2 2 2 2 77 19" xfId="32170"/>
    <cellStyle name="Normal 2 2 2 2 2 2 2 2 77 2" xfId="32171"/>
    <cellStyle name="Normal 2 2 2 2 2 2 2 2 77 20" xfId="32172"/>
    <cellStyle name="Normal 2 2 2 2 2 2 2 2 77 21" xfId="32173"/>
    <cellStyle name="Normal 2 2 2 2 2 2 2 2 77 22" xfId="32174"/>
    <cellStyle name="Normal 2 2 2 2 2 2 2 2 77 3" xfId="32175"/>
    <cellStyle name="Normal 2 2 2 2 2 2 2 2 77 4" xfId="32176"/>
    <cellStyle name="Normal 2 2 2 2 2 2 2 2 77 5" xfId="32177"/>
    <cellStyle name="Normal 2 2 2 2 2 2 2 2 77 6" xfId="32178"/>
    <cellStyle name="Normal 2 2 2 2 2 2 2 2 77 7" xfId="32179"/>
    <cellStyle name="Normal 2 2 2 2 2 2 2 2 77 8" xfId="32180"/>
    <cellStyle name="Normal 2 2 2 2 2 2 2 2 77 9" xfId="32181"/>
    <cellStyle name="Normal 2 2 2 2 2 2 2 2 78" xfId="32182"/>
    <cellStyle name="Normal 2 2 2 2 2 2 2 2 78 10" xfId="32183"/>
    <cellStyle name="Normal 2 2 2 2 2 2 2 2 78 11" xfId="32184"/>
    <cellStyle name="Normal 2 2 2 2 2 2 2 2 78 12" xfId="32185"/>
    <cellStyle name="Normal 2 2 2 2 2 2 2 2 78 13" xfId="32186"/>
    <cellStyle name="Normal 2 2 2 2 2 2 2 2 78 14" xfId="32187"/>
    <cellStyle name="Normal 2 2 2 2 2 2 2 2 78 15" xfId="32188"/>
    <cellStyle name="Normal 2 2 2 2 2 2 2 2 78 16" xfId="32189"/>
    <cellStyle name="Normal 2 2 2 2 2 2 2 2 78 17" xfId="32190"/>
    <cellStyle name="Normal 2 2 2 2 2 2 2 2 78 18" xfId="32191"/>
    <cellStyle name="Normal 2 2 2 2 2 2 2 2 78 19" xfId="32192"/>
    <cellStyle name="Normal 2 2 2 2 2 2 2 2 78 2" xfId="32193"/>
    <cellStyle name="Normal 2 2 2 2 2 2 2 2 78 20" xfId="32194"/>
    <cellStyle name="Normal 2 2 2 2 2 2 2 2 78 21" xfId="32195"/>
    <cellStyle name="Normal 2 2 2 2 2 2 2 2 78 22" xfId="32196"/>
    <cellStyle name="Normal 2 2 2 2 2 2 2 2 78 3" xfId="32197"/>
    <cellStyle name="Normal 2 2 2 2 2 2 2 2 78 4" xfId="32198"/>
    <cellStyle name="Normal 2 2 2 2 2 2 2 2 78 5" xfId="32199"/>
    <cellStyle name="Normal 2 2 2 2 2 2 2 2 78 6" xfId="32200"/>
    <cellStyle name="Normal 2 2 2 2 2 2 2 2 78 7" xfId="32201"/>
    <cellStyle name="Normal 2 2 2 2 2 2 2 2 78 8" xfId="32202"/>
    <cellStyle name="Normal 2 2 2 2 2 2 2 2 78 9" xfId="32203"/>
    <cellStyle name="Normal 2 2 2 2 2 2 2 2 79" xfId="32204"/>
    <cellStyle name="Normal 2 2 2 2 2 2 2 2 79 10" xfId="32205"/>
    <cellStyle name="Normal 2 2 2 2 2 2 2 2 79 11" xfId="32206"/>
    <cellStyle name="Normal 2 2 2 2 2 2 2 2 79 12" xfId="32207"/>
    <cellStyle name="Normal 2 2 2 2 2 2 2 2 79 13" xfId="32208"/>
    <cellStyle name="Normal 2 2 2 2 2 2 2 2 79 14" xfId="32209"/>
    <cellStyle name="Normal 2 2 2 2 2 2 2 2 79 15" xfId="32210"/>
    <cellStyle name="Normal 2 2 2 2 2 2 2 2 79 16" xfId="32211"/>
    <cellStyle name="Normal 2 2 2 2 2 2 2 2 79 17" xfId="32212"/>
    <cellStyle name="Normal 2 2 2 2 2 2 2 2 79 18" xfId="32213"/>
    <cellStyle name="Normal 2 2 2 2 2 2 2 2 79 19" xfId="32214"/>
    <cellStyle name="Normal 2 2 2 2 2 2 2 2 79 2" xfId="32215"/>
    <cellStyle name="Normal 2 2 2 2 2 2 2 2 79 20" xfId="32216"/>
    <cellStyle name="Normal 2 2 2 2 2 2 2 2 79 21" xfId="32217"/>
    <cellStyle name="Normal 2 2 2 2 2 2 2 2 79 22" xfId="32218"/>
    <cellStyle name="Normal 2 2 2 2 2 2 2 2 79 3" xfId="32219"/>
    <cellStyle name="Normal 2 2 2 2 2 2 2 2 79 4" xfId="32220"/>
    <cellStyle name="Normal 2 2 2 2 2 2 2 2 79 5" xfId="32221"/>
    <cellStyle name="Normal 2 2 2 2 2 2 2 2 79 6" xfId="32222"/>
    <cellStyle name="Normal 2 2 2 2 2 2 2 2 79 7" xfId="32223"/>
    <cellStyle name="Normal 2 2 2 2 2 2 2 2 79 8" xfId="32224"/>
    <cellStyle name="Normal 2 2 2 2 2 2 2 2 79 9" xfId="32225"/>
    <cellStyle name="Normal 2 2 2 2 2 2 2 2 8" xfId="32226"/>
    <cellStyle name="Normal 2 2 2 2 2 2 2 2 8 10" xfId="32227"/>
    <cellStyle name="Normal 2 2 2 2 2 2 2 2 8 11" xfId="32228"/>
    <cellStyle name="Normal 2 2 2 2 2 2 2 2 8 12" xfId="32229"/>
    <cellStyle name="Normal 2 2 2 2 2 2 2 2 8 13" xfId="32230"/>
    <cellStyle name="Normal 2 2 2 2 2 2 2 2 8 14" xfId="32231"/>
    <cellStyle name="Normal 2 2 2 2 2 2 2 2 8 15" xfId="32232"/>
    <cellStyle name="Normal 2 2 2 2 2 2 2 2 8 16" xfId="32233"/>
    <cellStyle name="Normal 2 2 2 2 2 2 2 2 8 17" xfId="32234"/>
    <cellStyle name="Normal 2 2 2 2 2 2 2 2 8 18" xfId="32235"/>
    <cellStyle name="Normal 2 2 2 2 2 2 2 2 8 19" xfId="32236"/>
    <cellStyle name="Normal 2 2 2 2 2 2 2 2 8 2" xfId="32237"/>
    <cellStyle name="Normal 2 2 2 2 2 2 2 2 8 20" xfId="32238"/>
    <cellStyle name="Normal 2 2 2 2 2 2 2 2 8 21" xfId="32239"/>
    <cellStyle name="Normal 2 2 2 2 2 2 2 2 8 22" xfId="32240"/>
    <cellStyle name="Normal 2 2 2 2 2 2 2 2 8 3" xfId="32241"/>
    <cellStyle name="Normal 2 2 2 2 2 2 2 2 8 4" xfId="32242"/>
    <cellStyle name="Normal 2 2 2 2 2 2 2 2 8 5" xfId="32243"/>
    <cellStyle name="Normal 2 2 2 2 2 2 2 2 8 6" xfId="32244"/>
    <cellStyle name="Normal 2 2 2 2 2 2 2 2 8 7" xfId="32245"/>
    <cellStyle name="Normal 2 2 2 2 2 2 2 2 8 8" xfId="32246"/>
    <cellStyle name="Normal 2 2 2 2 2 2 2 2 8 9" xfId="32247"/>
    <cellStyle name="Normal 2 2 2 2 2 2 2 2 80" xfId="32248"/>
    <cellStyle name="Normal 2 2 2 2 2 2 2 2 80 10" xfId="32249"/>
    <cellStyle name="Normal 2 2 2 2 2 2 2 2 80 11" xfId="32250"/>
    <cellStyle name="Normal 2 2 2 2 2 2 2 2 80 12" xfId="32251"/>
    <cellStyle name="Normal 2 2 2 2 2 2 2 2 80 13" xfId="32252"/>
    <cellStyle name="Normal 2 2 2 2 2 2 2 2 80 14" xfId="32253"/>
    <cellStyle name="Normal 2 2 2 2 2 2 2 2 80 15" xfId="32254"/>
    <cellStyle name="Normal 2 2 2 2 2 2 2 2 80 16" xfId="32255"/>
    <cellStyle name="Normal 2 2 2 2 2 2 2 2 80 17" xfId="32256"/>
    <cellStyle name="Normal 2 2 2 2 2 2 2 2 80 18" xfId="32257"/>
    <cellStyle name="Normal 2 2 2 2 2 2 2 2 80 19" xfId="32258"/>
    <cellStyle name="Normal 2 2 2 2 2 2 2 2 80 2" xfId="32259"/>
    <cellStyle name="Normal 2 2 2 2 2 2 2 2 80 20" xfId="32260"/>
    <cellStyle name="Normal 2 2 2 2 2 2 2 2 80 21" xfId="32261"/>
    <cellStyle name="Normal 2 2 2 2 2 2 2 2 80 22" xfId="32262"/>
    <cellStyle name="Normal 2 2 2 2 2 2 2 2 80 3" xfId="32263"/>
    <cellStyle name="Normal 2 2 2 2 2 2 2 2 80 4" xfId="32264"/>
    <cellStyle name="Normal 2 2 2 2 2 2 2 2 80 5" xfId="32265"/>
    <cellStyle name="Normal 2 2 2 2 2 2 2 2 80 6" xfId="32266"/>
    <cellStyle name="Normal 2 2 2 2 2 2 2 2 80 7" xfId="32267"/>
    <cellStyle name="Normal 2 2 2 2 2 2 2 2 80 8" xfId="32268"/>
    <cellStyle name="Normal 2 2 2 2 2 2 2 2 80 9" xfId="32269"/>
    <cellStyle name="Normal 2 2 2 2 2 2 2 2 81" xfId="32270"/>
    <cellStyle name="Normal 2 2 2 2 2 2 2 2 81 2" xfId="32271"/>
    <cellStyle name="Normal 2 2 2 2 2 2 2 2 81 2 10" xfId="32272"/>
    <cellStyle name="Normal 2 2 2 2 2 2 2 2 81 2 11" xfId="32273"/>
    <cellStyle name="Normal 2 2 2 2 2 2 2 2 81 2 12" xfId="32274"/>
    <cellStyle name="Normal 2 2 2 2 2 2 2 2 81 2 13" xfId="32275"/>
    <cellStyle name="Normal 2 2 2 2 2 2 2 2 81 2 14" xfId="32276"/>
    <cellStyle name="Normal 2 2 2 2 2 2 2 2 81 2 15" xfId="32277"/>
    <cellStyle name="Normal 2 2 2 2 2 2 2 2 81 2 16" xfId="32278"/>
    <cellStyle name="Normal 2 2 2 2 2 2 2 2 81 2 17" xfId="32279"/>
    <cellStyle name="Normal 2 2 2 2 2 2 2 2 81 2 18" xfId="32280"/>
    <cellStyle name="Normal 2 2 2 2 2 2 2 2 81 2 19" xfId="32281"/>
    <cellStyle name="Normal 2 2 2 2 2 2 2 2 81 2 2" xfId="32282"/>
    <cellStyle name="Normal 2 2 2 2 2 2 2 2 81 2 20" xfId="32283"/>
    <cellStyle name="Normal 2 2 2 2 2 2 2 2 81 2 21" xfId="32284"/>
    <cellStyle name="Normal 2 2 2 2 2 2 2 2 81 2 22" xfId="32285"/>
    <cellStyle name="Normal 2 2 2 2 2 2 2 2 81 2 3" xfId="32286"/>
    <cellStyle name="Normal 2 2 2 2 2 2 2 2 81 2 4" xfId="32287"/>
    <cellStyle name="Normal 2 2 2 2 2 2 2 2 81 2 5" xfId="32288"/>
    <cellStyle name="Normal 2 2 2 2 2 2 2 2 81 2 6" xfId="32289"/>
    <cellStyle name="Normal 2 2 2 2 2 2 2 2 81 2 7" xfId="32290"/>
    <cellStyle name="Normal 2 2 2 2 2 2 2 2 81 2 8" xfId="32291"/>
    <cellStyle name="Normal 2 2 2 2 2 2 2 2 81 2 9" xfId="32292"/>
    <cellStyle name="Normal 2 2 2 2 2 2 2 2 81 3" xfId="32293"/>
    <cellStyle name="Normal 2 2 2 2 2 2 2 2 81 3 10" xfId="32294"/>
    <cellStyle name="Normal 2 2 2 2 2 2 2 2 81 3 11" xfId="32295"/>
    <cellStyle name="Normal 2 2 2 2 2 2 2 2 81 3 12" xfId="32296"/>
    <cellStyle name="Normal 2 2 2 2 2 2 2 2 81 3 13" xfId="32297"/>
    <cellStyle name="Normal 2 2 2 2 2 2 2 2 81 3 14" xfId="32298"/>
    <cellStyle name="Normal 2 2 2 2 2 2 2 2 81 3 15" xfId="32299"/>
    <cellStyle name="Normal 2 2 2 2 2 2 2 2 81 3 16" xfId="32300"/>
    <cellStyle name="Normal 2 2 2 2 2 2 2 2 81 3 17" xfId="32301"/>
    <cellStyle name="Normal 2 2 2 2 2 2 2 2 81 3 18" xfId="32302"/>
    <cellStyle name="Normal 2 2 2 2 2 2 2 2 81 3 19" xfId="32303"/>
    <cellStyle name="Normal 2 2 2 2 2 2 2 2 81 3 2" xfId="32304"/>
    <cellStyle name="Normal 2 2 2 2 2 2 2 2 81 3 20" xfId="32305"/>
    <cellStyle name="Normal 2 2 2 2 2 2 2 2 81 3 21" xfId="32306"/>
    <cellStyle name="Normal 2 2 2 2 2 2 2 2 81 3 22" xfId="32307"/>
    <cellStyle name="Normal 2 2 2 2 2 2 2 2 81 3 3" xfId="32308"/>
    <cellStyle name="Normal 2 2 2 2 2 2 2 2 81 3 4" xfId="32309"/>
    <cellStyle name="Normal 2 2 2 2 2 2 2 2 81 3 5" xfId="32310"/>
    <cellStyle name="Normal 2 2 2 2 2 2 2 2 81 3 6" xfId="32311"/>
    <cellStyle name="Normal 2 2 2 2 2 2 2 2 81 3 7" xfId="32312"/>
    <cellStyle name="Normal 2 2 2 2 2 2 2 2 81 3 8" xfId="32313"/>
    <cellStyle name="Normal 2 2 2 2 2 2 2 2 81 3 9" xfId="32314"/>
    <cellStyle name="Normal 2 2 2 2 2 2 2 2 82" xfId="32315"/>
    <cellStyle name="Normal 2 2 2 2 2 2 2 2 82 2" xfId="32316"/>
    <cellStyle name="Normal 2 2 2 2 2 2 2 2 83" xfId="32317"/>
    <cellStyle name="Normal 2 2 2 2 2 2 2 2 84" xfId="32318"/>
    <cellStyle name="Normal 2 2 2 2 2 2 2 2 85" xfId="32319"/>
    <cellStyle name="Normal 2 2 2 2 2 2 2 2 86" xfId="32320"/>
    <cellStyle name="Normal 2 2 2 2 2 2 2 2 87" xfId="32321"/>
    <cellStyle name="Normal 2 2 2 2 2 2 2 2 88" xfId="32322"/>
    <cellStyle name="Normal 2 2 2 2 2 2 2 2 89" xfId="32323"/>
    <cellStyle name="Normal 2 2 2 2 2 2 2 2 9" xfId="32324"/>
    <cellStyle name="Normal 2 2 2 2 2 2 2 2 9 10" xfId="32325"/>
    <cellStyle name="Normal 2 2 2 2 2 2 2 2 9 11" xfId="32326"/>
    <cellStyle name="Normal 2 2 2 2 2 2 2 2 9 12" xfId="32327"/>
    <cellStyle name="Normal 2 2 2 2 2 2 2 2 9 13" xfId="32328"/>
    <cellStyle name="Normal 2 2 2 2 2 2 2 2 9 14" xfId="32329"/>
    <cellStyle name="Normal 2 2 2 2 2 2 2 2 9 15" xfId="32330"/>
    <cellStyle name="Normal 2 2 2 2 2 2 2 2 9 16" xfId="32331"/>
    <cellStyle name="Normal 2 2 2 2 2 2 2 2 9 17" xfId="32332"/>
    <cellStyle name="Normal 2 2 2 2 2 2 2 2 9 18" xfId="32333"/>
    <cellStyle name="Normal 2 2 2 2 2 2 2 2 9 19" xfId="32334"/>
    <cellStyle name="Normal 2 2 2 2 2 2 2 2 9 2" xfId="32335"/>
    <cellStyle name="Normal 2 2 2 2 2 2 2 2 9 20" xfId="32336"/>
    <cellStyle name="Normal 2 2 2 2 2 2 2 2 9 21" xfId="32337"/>
    <cellStyle name="Normal 2 2 2 2 2 2 2 2 9 22" xfId="32338"/>
    <cellStyle name="Normal 2 2 2 2 2 2 2 2 9 3" xfId="32339"/>
    <cellStyle name="Normal 2 2 2 2 2 2 2 2 9 4" xfId="32340"/>
    <cellStyle name="Normal 2 2 2 2 2 2 2 2 9 5" xfId="32341"/>
    <cellStyle name="Normal 2 2 2 2 2 2 2 2 9 6" xfId="32342"/>
    <cellStyle name="Normal 2 2 2 2 2 2 2 2 9 7" xfId="32343"/>
    <cellStyle name="Normal 2 2 2 2 2 2 2 2 9 8" xfId="32344"/>
    <cellStyle name="Normal 2 2 2 2 2 2 2 2 9 9" xfId="32345"/>
    <cellStyle name="Normal 2 2 2 2 2 2 2 2 90" xfId="32346"/>
    <cellStyle name="Normal 2 2 2 2 2 2 2 2 91" xfId="32347"/>
    <cellStyle name="Normal 2 2 2 2 2 2 2 2 92" xfId="32348"/>
    <cellStyle name="Normal 2 2 2 2 2 2 2 2 93" xfId="32349"/>
    <cellStyle name="Normal 2 2 2 2 2 2 2 2 94" xfId="32350"/>
    <cellStyle name="Normal 2 2 2 2 2 2 2 2 95" xfId="32351"/>
    <cellStyle name="Normal 2 2 2 2 2 2 2 2 96" xfId="32352"/>
    <cellStyle name="Normal 2 2 2 2 2 2 2 2 97" xfId="32353"/>
    <cellStyle name="Normal 2 2 2 2 2 2 2 2 98" xfId="32354"/>
    <cellStyle name="Normal 2 2 2 2 2 2 2 2 99" xfId="32355"/>
    <cellStyle name="Normal 2 2 2 2 2 2 2 20" xfId="32356"/>
    <cellStyle name="Normal 2 2 2 2 2 2 2 21" xfId="32357"/>
    <cellStyle name="Normal 2 2 2 2 2 2 2 22" xfId="32358"/>
    <cellStyle name="Normal 2 2 2 2 2 2 2 23" xfId="32359"/>
    <cellStyle name="Normal 2 2 2 2 2 2 2 24" xfId="32360"/>
    <cellStyle name="Normal 2 2 2 2 2 2 2 25" xfId="32361"/>
    <cellStyle name="Normal 2 2 2 2 2 2 2 26" xfId="32362"/>
    <cellStyle name="Normal 2 2 2 2 2 2 2 27" xfId="32363"/>
    <cellStyle name="Normal 2 2 2 2 2 2 2 28" xfId="32364"/>
    <cellStyle name="Normal 2 2 2 2 2 2 2 29" xfId="32365"/>
    <cellStyle name="Normal 2 2 2 2 2 2 2 3" xfId="32366"/>
    <cellStyle name="Normal 2 2 2 2 2 2 2 30" xfId="32367"/>
    <cellStyle name="Normal 2 2 2 2 2 2 2 31" xfId="32368"/>
    <cellStyle name="Normal 2 2 2 2 2 2 2 32" xfId="32369"/>
    <cellStyle name="Normal 2 2 2 2 2 2 2 33" xfId="32370"/>
    <cellStyle name="Normal 2 2 2 2 2 2 2 33 10" xfId="32371"/>
    <cellStyle name="Normal 2 2 2 2 2 2 2 33 11" xfId="32372"/>
    <cellStyle name="Normal 2 2 2 2 2 2 2 33 12" xfId="32373"/>
    <cellStyle name="Normal 2 2 2 2 2 2 2 33 13" xfId="32374"/>
    <cellStyle name="Normal 2 2 2 2 2 2 2 33 14" xfId="32375"/>
    <cellStyle name="Normal 2 2 2 2 2 2 2 33 15" xfId="32376"/>
    <cellStyle name="Normal 2 2 2 2 2 2 2 33 16" xfId="32377"/>
    <cellStyle name="Normal 2 2 2 2 2 2 2 33 17" xfId="32378"/>
    <cellStyle name="Normal 2 2 2 2 2 2 2 33 18" xfId="32379"/>
    <cellStyle name="Normal 2 2 2 2 2 2 2 33 19" xfId="32380"/>
    <cellStyle name="Normal 2 2 2 2 2 2 2 33 2" xfId="32381"/>
    <cellStyle name="Normal 2 2 2 2 2 2 2 33 20" xfId="32382"/>
    <cellStyle name="Normal 2 2 2 2 2 2 2 33 21" xfId="32383"/>
    <cellStyle name="Normal 2 2 2 2 2 2 2 33 22" xfId="32384"/>
    <cellStyle name="Normal 2 2 2 2 2 2 2 33 23" xfId="32385"/>
    <cellStyle name="Normal 2 2 2 2 2 2 2 33 3" xfId="32386"/>
    <cellStyle name="Normal 2 2 2 2 2 2 2 33 4" xfId="32387"/>
    <cellStyle name="Normal 2 2 2 2 2 2 2 33 5" xfId="32388"/>
    <cellStyle name="Normal 2 2 2 2 2 2 2 33 6" xfId="32389"/>
    <cellStyle name="Normal 2 2 2 2 2 2 2 33 7" xfId="32390"/>
    <cellStyle name="Normal 2 2 2 2 2 2 2 33 8" xfId="32391"/>
    <cellStyle name="Normal 2 2 2 2 2 2 2 33 9" xfId="32392"/>
    <cellStyle name="Normal 2 2 2 2 2 2 2 34" xfId="32393"/>
    <cellStyle name="Normal 2 2 2 2 2 2 2 35" xfId="32394"/>
    <cellStyle name="Normal 2 2 2 2 2 2 2 36" xfId="32395"/>
    <cellStyle name="Normal 2 2 2 2 2 2 2 37" xfId="32396"/>
    <cellStyle name="Normal 2 2 2 2 2 2 2 38" xfId="32397"/>
    <cellStyle name="Normal 2 2 2 2 2 2 2 39" xfId="32398"/>
    <cellStyle name="Normal 2 2 2 2 2 2 2 4" xfId="32399"/>
    <cellStyle name="Normal 2 2 2 2 2 2 2 4 10" xfId="32400"/>
    <cellStyle name="Normal 2 2 2 2 2 2 2 4 10 10" xfId="32401"/>
    <cellStyle name="Normal 2 2 2 2 2 2 2 4 10 11" xfId="32402"/>
    <cellStyle name="Normal 2 2 2 2 2 2 2 4 10 12" xfId="32403"/>
    <cellStyle name="Normal 2 2 2 2 2 2 2 4 10 13" xfId="32404"/>
    <cellStyle name="Normal 2 2 2 2 2 2 2 4 10 14" xfId="32405"/>
    <cellStyle name="Normal 2 2 2 2 2 2 2 4 10 15" xfId="32406"/>
    <cellStyle name="Normal 2 2 2 2 2 2 2 4 10 16" xfId="32407"/>
    <cellStyle name="Normal 2 2 2 2 2 2 2 4 10 17" xfId="32408"/>
    <cellStyle name="Normal 2 2 2 2 2 2 2 4 10 18" xfId="32409"/>
    <cellStyle name="Normal 2 2 2 2 2 2 2 4 10 19" xfId="32410"/>
    <cellStyle name="Normal 2 2 2 2 2 2 2 4 10 2" xfId="32411"/>
    <cellStyle name="Normal 2 2 2 2 2 2 2 4 10 20" xfId="32412"/>
    <cellStyle name="Normal 2 2 2 2 2 2 2 4 10 21" xfId="32413"/>
    <cellStyle name="Normal 2 2 2 2 2 2 2 4 10 22" xfId="32414"/>
    <cellStyle name="Normal 2 2 2 2 2 2 2 4 10 3" xfId="32415"/>
    <cellStyle name="Normal 2 2 2 2 2 2 2 4 10 4" xfId="32416"/>
    <cellStyle name="Normal 2 2 2 2 2 2 2 4 10 5" xfId="32417"/>
    <cellStyle name="Normal 2 2 2 2 2 2 2 4 10 6" xfId="32418"/>
    <cellStyle name="Normal 2 2 2 2 2 2 2 4 10 7" xfId="32419"/>
    <cellStyle name="Normal 2 2 2 2 2 2 2 4 10 8" xfId="32420"/>
    <cellStyle name="Normal 2 2 2 2 2 2 2 4 10 9" xfId="32421"/>
    <cellStyle name="Normal 2 2 2 2 2 2 2 4 11" xfId="32422"/>
    <cellStyle name="Normal 2 2 2 2 2 2 2 4 11 10" xfId="32423"/>
    <cellStyle name="Normal 2 2 2 2 2 2 2 4 11 11" xfId="32424"/>
    <cellStyle name="Normal 2 2 2 2 2 2 2 4 11 12" xfId="32425"/>
    <cellStyle name="Normal 2 2 2 2 2 2 2 4 11 13" xfId="32426"/>
    <cellStyle name="Normal 2 2 2 2 2 2 2 4 11 14" xfId="32427"/>
    <cellStyle name="Normal 2 2 2 2 2 2 2 4 11 15" xfId="32428"/>
    <cellStyle name="Normal 2 2 2 2 2 2 2 4 11 16" xfId="32429"/>
    <cellStyle name="Normal 2 2 2 2 2 2 2 4 11 17" xfId="32430"/>
    <cellStyle name="Normal 2 2 2 2 2 2 2 4 11 18" xfId="32431"/>
    <cellStyle name="Normal 2 2 2 2 2 2 2 4 11 19" xfId="32432"/>
    <cellStyle name="Normal 2 2 2 2 2 2 2 4 11 2" xfId="32433"/>
    <cellStyle name="Normal 2 2 2 2 2 2 2 4 11 20" xfId="32434"/>
    <cellStyle name="Normal 2 2 2 2 2 2 2 4 11 21" xfId="32435"/>
    <cellStyle name="Normal 2 2 2 2 2 2 2 4 11 22" xfId="32436"/>
    <cellStyle name="Normal 2 2 2 2 2 2 2 4 11 3" xfId="32437"/>
    <cellStyle name="Normal 2 2 2 2 2 2 2 4 11 4" xfId="32438"/>
    <cellStyle name="Normal 2 2 2 2 2 2 2 4 11 5" xfId="32439"/>
    <cellStyle name="Normal 2 2 2 2 2 2 2 4 11 6" xfId="32440"/>
    <cellStyle name="Normal 2 2 2 2 2 2 2 4 11 7" xfId="32441"/>
    <cellStyle name="Normal 2 2 2 2 2 2 2 4 11 8" xfId="32442"/>
    <cellStyle name="Normal 2 2 2 2 2 2 2 4 11 9" xfId="32443"/>
    <cellStyle name="Normal 2 2 2 2 2 2 2 4 12" xfId="32444"/>
    <cellStyle name="Normal 2 2 2 2 2 2 2 4 13" xfId="32445"/>
    <cellStyle name="Normal 2 2 2 2 2 2 2 4 14" xfId="32446"/>
    <cellStyle name="Normal 2 2 2 2 2 2 2 4 15" xfId="32447"/>
    <cellStyle name="Normal 2 2 2 2 2 2 2 4 16" xfId="32448"/>
    <cellStyle name="Normal 2 2 2 2 2 2 2 4 17" xfId="32449"/>
    <cellStyle name="Normal 2 2 2 2 2 2 2 4 18" xfId="32450"/>
    <cellStyle name="Normal 2 2 2 2 2 2 2 4 19" xfId="32451"/>
    <cellStyle name="Normal 2 2 2 2 2 2 2 4 2" xfId="32452"/>
    <cellStyle name="Normal 2 2 2 2 2 2 2 4 2 10" xfId="32453"/>
    <cellStyle name="Normal 2 2 2 2 2 2 2 4 2 11" xfId="32454"/>
    <cellStyle name="Normal 2 2 2 2 2 2 2 4 2 2" xfId="32455"/>
    <cellStyle name="Normal 2 2 2 2 2 2 2 4 2 2 10" xfId="32456"/>
    <cellStyle name="Normal 2 2 2 2 2 2 2 4 2 2 11" xfId="32457"/>
    <cellStyle name="Normal 2 2 2 2 2 2 2 4 2 2 12" xfId="32458"/>
    <cellStyle name="Normal 2 2 2 2 2 2 2 4 2 2 13" xfId="32459"/>
    <cellStyle name="Normal 2 2 2 2 2 2 2 4 2 2 14" xfId="32460"/>
    <cellStyle name="Normal 2 2 2 2 2 2 2 4 2 2 15" xfId="32461"/>
    <cellStyle name="Normal 2 2 2 2 2 2 2 4 2 2 16" xfId="32462"/>
    <cellStyle name="Normal 2 2 2 2 2 2 2 4 2 2 17" xfId="32463"/>
    <cellStyle name="Normal 2 2 2 2 2 2 2 4 2 2 18" xfId="32464"/>
    <cellStyle name="Normal 2 2 2 2 2 2 2 4 2 2 19" xfId="32465"/>
    <cellStyle name="Normal 2 2 2 2 2 2 2 4 2 2 2" xfId="32466"/>
    <cellStyle name="Normal 2 2 2 2 2 2 2 4 2 2 20" xfId="32467"/>
    <cellStyle name="Normal 2 2 2 2 2 2 2 4 2 2 21" xfId="32468"/>
    <cellStyle name="Normal 2 2 2 2 2 2 2 4 2 2 22" xfId="32469"/>
    <cellStyle name="Normal 2 2 2 2 2 2 2 4 2 2 23" xfId="32470"/>
    <cellStyle name="Normal 2 2 2 2 2 2 2 4 2 2 3" xfId="32471"/>
    <cellStyle name="Normal 2 2 2 2 2 2 2 4 2 2 4" xfId="32472"/>
    <cellStyle name="Normal 2 2 2 2 2 2 2 4 2 2 5" xfId="32473"/>
    <cellStyle name="Normal 2 2 2 2 2 2 2 4 2 2 6" xfId="32474"/>
    <cellStyle name="Normal 2 2 2 2 2 2 2 4 2 2 7" xfId="32475"/>
    <cellStyle name="Normal 2 2 2 2 2 2 2 4 2 2 8" xfId="32476"/>
    <cellStyle name="Normal 2 2 2 2 2 2 2 4 2 2 9" xfId="32477"/>
    <cellStyle name="Normal 2 2 2 2 2 2 2 4 2 3" xfId="32478"/>
    <cellStyle name="Normal 2 2 2 2 2 2 2 4 2 4" xfId="32479"/>
    <cellStyle name="Normal 2 2 2 2 2 2 2 4 2 5" xfId="32480"/>
    <cellStyle name="Normal 2 2 2 2 2 2 2 4 2 6" xfId="32481"/>
    <cellStyle name="Normal 2 2 2 2 2 2 2 4 2 7" xfId="32482"/>
    <cellStyle name="Normal 2 2 2 2 2 2 2 4 2 8" xfId="32483"/>
    <cellStyle name="Normal 2 2 2 2 2 2 2 4 2 9" xfId="32484"/>
    <cellStyle name="Normal 2 2 2 2 2 2 2 4 20" xfId="32485"/>
    <cellStyle name="Normal 2 2 2 2 2 2 2 4 21" xfId="32486"/>
    <cellStyle name="Normal 2 2 2 2 2 2 2 4 22" xfId="32487"/>
    <cellStyle name="Normal 2 2 2 2 2 2 2 4 23" xfId="32488"/>
    <cellStyle name="Normal 2 2 2 2 2 2 2 4 24" xfId="32489"/>
    <cellStyle name="Normal 2 2 2 2 2 2 2 4 25" xfId="32490"/>
    <cellStyle name="Normal 2 2 2 2 2 2 2 4 26" xfId="32491"/>
    <cellStyle name="Normal 2 2 2 2 2 2 2 4 27" xfId="32492"/>
    <cellStyle name="Normal 2 2 2 2 2 2 2 4 28" xfId="32493"/>
    <cellStyle name="Normal 2 2 2 2 2 2 2 4 29" xfId="32494"/>
    <cellStyle name="Normal 2 2 2 2 2 2 2 4 3" xfId="32495"/>
    <cellStyle name="Normal 2 2 2 2 2 2 2 4 3 2" xfId="32496"/>
    <cellStyle name="Normal 2 2 2 2 2 2 2 4 3 2 10" xfId="32497"/>
    <cellStyle name="Normal 2 2 2 2 2 2 2 4 3 2 11" xfId="32498"/>
    <cellStyle name="Normal 2 2 2 2 2 2 2 4 3 2 12" xfId="32499"/>
    <cellStyle name="Normal 2 2 2 2 2 2 2 4 3 2 13" xfId="32500"/>
    <cellStyle name="Normal 2 2 2 2 2 2 2 4 3 2 14" xfId="32501"/>
    <cellStyle name="Normal 2 2 2 2 2 2 2 4 3 2 15" xfId="32502"/>
    <cellStyle name="Normal 2 2 2 2 2 2 2 4 3 2 16" xfId="32503"/>
    <cellStyle name="Normal 2 2 2 2 2 2 2 4 3 2 17" xfId="32504"/>
    <cellStyle name="Normal 2 2 2 2 2 2 2 4 3 2 18" xfId="32505"/>
    <cellStyle name="Normal 2 2 2 2 2 2 2 4 3 2 19" xfId="32506"/>
    <cellStyle name="Normal 2 2 2 2 2 2 2 4 3 2 2" xfId="32507"/>
    <cellStyle name="Normal 2 2 2 2 2 2 2 4 3 2 20" xfId="32508"/>
    <cellStyle name="Normal 2 2 2 2 2 2 2 4 3 2 21" xfId="32509"/>
    <cellStyle name="Normal 2 2 2 2 2 2 2 4 3 2 22" xfId="32510"/>
    <cellStyle name="Normal 2 2 2 2 2 2 2 4 3 2 3" xfId="32511"/>
    <cellStyle name="Normal 2 2 2 2 2 2 2 4 3 2 4" xfId="32512"/>
    <cellStyle name="Normal 2 2 2 2 2 2 2 4 3 2 5" xfId="32513"/>
    <cellStyle name="Normal 2 2 2 2 2 2 2 4 3 2 6" xfId="32514"/>
    <cellStyle name="Normal 2 2 2 2 2 2 2 4 3 2 7" xfId="32515"/>
    <cellStyle name="Normal 2 2 2 2 2 2 2 4 3 2 8" xfId="32516"/>
    <cellStyle name="Normal 2 2 2 2 2 2 2 4 3 2 9" xfId="32517"/>
    <cellStyle name="Normal 2 2 2 2 2 2 2 4 30" xfId="32518"/>
    <cellStyle name="Normal 2 2 2 2 2 2 2 4 31" xfId="32519"/>
    <cellStyle name="Normal 2 2 2 2 2 2 2 4 32" xfId="32520"/>
    <cellStyle name="Normal 2 2 2 2 2 2 2 4 4" xfId="32521"/>
    <cellStyle name="Normal 2 2 2 2 2 2 2 4 4 10" xfId="32522"/>
    <cellStyle name="Normal 2 2 2 2 2 2 2 4 4 11" xfId="32523"/>
    <cellStyle name="Normal 2 2 2 2 2 2 2 4 4 12" xfId="32524"/>
    <cellStyle name="Normal 2 2 2 2 2 2 2 4 4 13" xfId="32525"/>
    <cellStyle name="Normal 2 2 2 2 2 2 2 4 4 14" xfId="32526"/>
    <cellStyle name="Normal 2 2 2 2 2 2 2 4 4 15" xfId="32527"/>
    <cellStyle name="Normal 2 2 2 2 2 2 2 4 4 16" xfId="32528"/>
    <cellStyle name="Normal 2 2 2 2 2 2 2 4 4 17" xfId="32529"/>
    <cellStyle name="Normal 2 2 2 2 2 2 2 4 4 18" xfId="32530"/>
    <cellStyle name="Normal 2 2 2 2 2 2 2 4 4 19" xfId="32531"/>
    <cellStyle name="Normal 2 2 2 2 2 2 2 4 4 2" xfId="32532"/>
    <cellStyle name="Normal 2 2 2 2 2 2 2 4 4 20" xfId="32533"/>
    <cellStyle name="Normal 2 2 2 2 2 2 2 4 4 21" xfId="32534"/>
    <cellStyle name="Normal 2 2 2 2 2 2 2 4 4 22" xfId="32535"/>
    <cellStyle name="Normal 2 2 2 2 2 2 2 4 4 3" xfId="32536"/>
    <cellStyle name="Normal 2 2 2 2 2 2 2 4 4 4" xfId="32537"/>
    <cellStyle name="Normal 2 2 2 2 2 2 2 4 4 5" xfId="32538"/>
    <cellStyle name="Normal 2 2 2 2 2 2 2 4 4 6" xfId="32539"/>
    <cellStyle name="Normal 2 2 2 2 2 2 2 4 4 7" xfId="32540"/>
    <cellStyle name="Normal 2 2 2 2 2 2 2 4 4 8" xfId="32541"/>
    <cellStyle name="Normal 2 2 2 2 2 2 2 4 4 9" xfId="32542"/>
    <cellStyle name="Normal 2 2 2 2 2 2 2 4 5" xfId="32543"/>
    <cellStyle name="Normal 2 2 2 2 2 2 2 4 5 10" xfId="32544"/>
    <cellStyle name="Normal 2 2 2 2 2 2 2 4 5 11" xfId="32545"/>
    <cellStyle name="Normal 2 2 2 2 2 2 2 4 5 12" xfId="32546"/>
    <cellStyle name="Normal 2 2 2 2 2 2 2 4 5 13" xfId="32547"/>
    <cellStyle name="Normal 2 2 2 2 2 2 2 4 5 14" xfId="32548"/>
    <cellStyle name="Normal 2 2 2 2 2 2 2 4 5 15" xfId="32549"/>
    <cellStyle name="Normal 2 2 2 2 2 2 2 4 5 16" xfId="32550"/>
    <cellStyle name="Normal 2 2 2 2 2 2 2 4 5 17" xfId="32551"/>
    <cellStyle name="Normal 2 2 2 2 2 2 2 4 5 18" xfId="32552"/>
    <cellStyle name="Normal 2 2 2 2 2 2 2 4 5 19" xfId="32553"/>
    <cellStyle name="Normal 2 2 2 2 2 2 2 4 5 2" xfId="32554"/>
    <cellStyle name="Normal 2 2 2 2 2 2 2 4 5 20" xfId="32555"/>
    <cellStyle name="Normal 2 2 2 2 2 2 2 4 5 21" xfId="32556"/>
    <cellStyle name="Normal 2 2 2 2 2 2 2 4 5 22" xfId="32557"/>
    <cellStyle name="Normal 2 2 2 2 2 2 2 4 5 3" xfId="32558"/>
    <cellStyle name="Normal 2 2 2 2 2 2 2 4 5 4" xfId="32559"/>
    <cellStyle name="Normal 2 2 2 2 2 2 2 4 5 5" xfId="32560"/>
    <cellStyle name="Normal 2 2 2 2 2 2 2 4 5 6" xfId="32561"/>
    <cellStyle name="Normal 2 2 2 2 2 2 2 4 5 7" xfId="32562"/>
    <cellStyle name="Normal 2 2 2 2 2 2 2 4 5 8" xfId="32563"/>
    <cellStyle name="Normal 2 2 2 2 2 2 2 4 5 9" xfId="32564"/>
    <cellStyle name="Normal 2 2 2 2 2 2 2 4 6" xfId="32565"/>
    <cellStyle name="Normal 2 2 2 2 2 2 2 4 6 10" xfId="32566"/>
    <cellStyle name="Normal 2 2 2 2 2 2 2 4 6 11" xfId="32567"/>
    <cellStyle name="Normal 2 2 2 2 2 2 2 4 6 12" xfId="32568"/>
    <cellStyle name="Normal 2 2 2 2 2 2 2 4 6 13" xfId="32569"/>
    <cellStyle name="Normal 2 2 2 2 2 2 2 4 6 14" xfId="32570"/>
    <cellStyle name="Normal 2 2 2 2 2 2 2 4 6 15" xfId="32571"/>
    <cellStyle name="Normal 2 2 2 2 2 2 2 4 6 16" xfId="32572"/>
    <cellStyle name="Normal 2 2 2 2 2 2 2 4 6 17" xfId="32573"/>
    <cellStyle name="Normal 2 2 2 2 2 2 2 4 6 18" xfId="32574"/>
    <cellStyle name="Normal 2 2 2 2 2 2 2 4 6 19" xfId="32575"/>
    <cellStyle name="Normal 2 2 2 2 2 2 2 4 6 2" xfId="32576"/>
    <cellStyle name="Normal 2 2 2 2 2 2 2 4 6 20" xfId="32577"/>
    <cellStyle name="Normal 2 2 2 2 2 2 2 4 6 21" xfId="32578"/>
    <cellStyle name="Normal 2 2 2 2 2 2 2 4 6 22" xfId="32579"/>
    <cellStyle name="Normal 2 2 2 2 2 2 2 4 6 3" xfId="32580"/>
    <cellStyle name="Normal 2 2 2 2 2 2 2 4 6 4" xfId="32581"/>
    <cellStyle name="Normal 2 2 2 2 2 2 2 4 6 5" xfId="32582"/>
    <cellStyle name="Normal 2 2 2 2 2 2 2 4 6 6" xfId="32583"/>
    <cellStyle name="Normal 2 2 2 2 2 2 2 4 6 7" xfId="32584"/>
    <cellStyle name="Normal 2 2 2 2 2 2 2 4 6 8" xfId="32585"/>
    <cellStyle name="Normal 2 2 2 2 2 2 2 4 6 9" xfId="32586"/>
    <cellStyle name="Normal 2 2 2 2 2 2 2 4 7" xfId="32587"/>
    <cellStyle name="Normal 2 2 2 2 2 2 2 4 7 10" xfId="32588"/>
    <cellStyle name="Normal 2 2 2 2 2 2 2 4 7 11" xfId="32589"/>
    <cellStyle name="Normal 2 2 2 2 2 2 2 4 7 12" xfId="32590"/>
    <cellStyle name="Normal 2 2 2 2 2 2 2 4 7 13" xfId="32591"/>
    <cellStyle name="Normal 2 2 2 2 2 2 2 4 7 14" xfId="32592"/>
    <cellStyle name="Normal 2 2 2 2 2 2 2 4 7 15" xfId="32593"/>
    <cellStyle name="Normal 2 2 2 2 2 2 2 4 7 16" xfId="32594"/>
    <cellStyle name="Normal 2 2 2 2 2 2 2 4 7 17" xfId="32595"/>
    <cellStyle name="Normal 2 2 2 2 2 2 2 4 7 18" xfId="32596"/>
    <cellStyle name="Normal 2 2 2 2 2 2 2 4 7 19" xfId="32597"/>
    <cellStyle name="Normal 2 2 2 2 2 2 2 4 7 2" xfId="32598"/>
    <cellStyle name="Normal 2 2 2 2 2 2 2 4 7 20" xfId="32599"/>
    <cellStyle name="Normal 2 2 2 2 2 2 2 4 7 21" xfId="32600"/>
    <cellStyle name="Normal 2 2 2 2 2 2 2 4 7 22" xfId="32601"/>
    <cellStyle name="Normal 2 2 2 2 2 2 2 4 7 3" xfId="32602"/>
    <cellStyle name="Normal 2 2 2 2 2 2 2 4 7 4" xfId="32603"/>
    <cellStyle name="Normal 2 2 2 2 2 2 2 4 7 5" xfId="32604"/>
    <cellStyle name="Normal 2 2 2 2 2 2 2 4 7 6" xfId="32605"/>
    <cellStyle name="Normal 2 2 2 2 2 2 2 4 7 7" xfId="32606"/>
    <cellStyle name="Normal 2 2 2 2 2 2 2 4 7 8" xfId="32607"/>
    <cellStyle name="Normal 2 2 2 2 2 2 2 4 7 9" xfId="32608"/>
    <cellStyle name="Normal 2 2 2 2 2 2 2 4 8" xfId="32609"/>
    <cellStyle name="Normal 2 2 2 2 2 2 2 4 8 10" xfId="32610"/>
    <cellStyle name="Normal 2 2 2 2 2 2 2 4 8 11" xfId="32611"/>
    <cellStyle name="Normal 2 2 2 2 2 2 2 4 8 12" xfId="32612"/>
    <cellStyle name="Normal 2 2 2 2 2 2 2 4 8 13" xfId="32613"/>
    <cellStyle name="Normal 2 2 2 2 2 2 2 4 8 14" xfId="32614"/>
    <cellStyle name="Normal 2 2 2 2 2 2 2 4 8 15" xfId="32615"/>
    <cellStyle name="Normal 2 2 2 2 2 2 2 4 8 16" xfId="32616"/>
    <cellStyle name="Normal 2 2 2 2 2 2 2 4 8 17" xfId="32617"/>
    <cellStyle name="Normal 2 2 2 2 2 2 2 4 8 18" xfId="32618"/>
    <cellStyle name="Normal 2 2 2 2 2 2 2 4 8 19" xfId="32619"/>
    <cellStyle name="Normal 2 2 2 2 2 2 2 4 8 2" xfId="32620"/>
    <cellStyle name="Normal 2 2 2 2 2 2 2 4 8 20" xfId="32621"/>
    <cellStyle name="Normal 2 2 2 2 2 2 2 4 8 21" xfId="32622"/>
    <cellStyle name="Normal 2 2 2 2 2 2 2 4 8 22" xfId="32623"/>
    <cellStyle name="Normal 2 2 2 2 2 2 2 4 8 3" xfId="32624"/>
    <cellStyle name="Normal 2 2 2 2 2 2 2 4 8 4" xfId="32625"/>
    <cellStyle name="Normal 2 2 2 2 2 2 2 4 8 5" xfId="32626"/>
    <cellStyle name="Normal 2 2 2 2 2 2 2 4 8 6" xfId="32627"/>
    <cellStyle name="Normal 2 2 2 2 2 2 2 4 8 7" xfId="32628"/>
    <cellStyle name="Normal 2 2 2 2 2 2 2 4 8 8" xfId="32629"/>
    <cellStyle name="Normal 2 2 2 2 2 2 2 4 8 9" xfId="32630"/>
    <cellStyle name="Normal 2 2 2 2 2 2 2 4 9" xfId="32631"/>
    <cellStyle name="Normal 2 2 2 2 2 2 2 4 9 10" xfId="32632"/>
    <cellStyle name="Normal 2 2 2 2 2 2 2 4 9 11" xfId="32633"/>
    <cellStyle name="Normal 2 2 2 2 2 2 2 4 9 12" xfId="32634"/>
    <cellStyle name="Normal 2 2 2 2 2 2 2 4 9 13" xfId="32635"/>
    <cellStyle name="Normal 2 2 2 2 2 2 2 4 9 14" xfId="32636"/>
    <cellStyle name="Normal 2 2 2 2 2 2 2 4 9 15" xfId="32637"/>
    <cellStyle name="Normal 2 2 2 2 2 2 2 4 9 16" xfId="32638"/>
    <cellStyle name="Normal 2 2 2 2 2 2 2 4 9 17" xfId="32639"/>
    <cellStyle name="Normal 2 2 2 2 2 2 2 4 9 18" xfId="32640"/>
    <cellStyle name="Normal 2 2 2 2 2 2 2 4 9 19" xfId="32641"/>
    <cellStyle name="Normal 2 2 2 2 2 2 2 4 9 2" xfId="32642"/>
    <cellStyle name="Normal 2 2 2 2 2 2 2 4 9 20" xfId="32643"/>
    <cellStyle name="Normal 2 2 2 2 2 2 2 4 9 21" xfId="32644"/>
    <cellStyle name="Normal 2 2 2 2 2 2 2 4 9 22" xfId="32645"/>
    <cellStyle name="Normal 2 2 2 2 2 2 2 4 9 3" xfId="32646"/>
    <cellStyle name="Normal 2 2 2 2 2 2 2 4 9 4" xfId="32647"/>
    <cellStyle name="Normal 2 2 2 2 2 2 2 4 9 5" xfId="32648"/>
    <cellStyle name="Normal 2 2 2 2 2 2 2 4 9 6" xfId="32649"/>
    <cellStyle name="Normal 2 2 2 2 2 2 2 4 9 7" xfId="32650"/>
    <cellStyle name="Normal 2 2 2 2 2 2 2 4 9 8" xfId="32651"/>
    <cellStyle name="Normal 2 2 2 2 2 2 2 4 9 9" xfId="32652"/>
    <cellStyle name="Normal 2 2 2 2 2 2 2 40" xfId="32653"/>
    <cellStyle name="Normal 2 2 2 2 2 2 2 41" xfId="32654"/>
    <cellStyle name="Normal 2 2 2 2 2 2 2 42" xfId="32655"/>
    <cellStyle name="Normal 2 2 2 2 2 2 2 43" xfId="32656"/>
    <cellStyle name="Normal 2 2 2 2 2 2 2 43 10" xfId="32657"/>
    <cellStyle name="Normal 2 2 2 2 2 2 2 43 11" xfId="32658"/>
    <cellStyle name="Normal 2 2 2 2 2 2 2 43 12" xfId="32659"/>
    <cellStyle name="Normal 2 2 2 2 2 2 2 43 13" xfId="32660"/>
    <cellStyle name="Normal 2 2 2 2 2 2 2 43 14" xfId="32661"/>
    <cellStyle name="Normal 2 2 2 2 2 2 2 43 15" xfId="32662"/>
    <cellStyle name="Normal 2 2 2 2 2 2 2 43 16" xfId="32663"/>
    <cellStyle name="Normal 2 2 2 2 2 2 2 43 17" xfId="32664"/>
    <cellStyle name="Normal 2 2 2 2 2 2 2 43 18" xfId="32665"/>
    <cellStyle name="Normal 2 2 2 2 2 2 2 43 19" xfId="32666"/>
    <cellStyle name="Normal 2 2 2 2 2 2 2 43 2" xfId="32667"/>
    <cellStyle name="Normal 2 2 2 2 2 2 2 43 2 2" xfId="32668"/>
    <cellStyle name="Normal 2 2 2 2 2 2 2 43 2 2 10" xfId="32669"/>
    <cellStyle name="Normal 2 2 2 2 2 2 2 43 2 2 11" xfId="32670"/>
    <cellStyle name="Normal 2 2 2 2 2 2 2 43 2 2 12" xfId="32671"/>
    <cellStyle name="Normal 2 2 2 2 2 2 2 43 2 2 13" xfId="32672"/>
    <cellStyle name="Normal 2 2 2 2 2 2 2 43 2 2 14" xfId="32673"/>
    <cellStyle name="Normal 2 2 2 2 2 2 2 43 2 2 15" xfId="32674"/>
    <cellStyle name="Normal 2 2 2 2 2 2 2 43 2 2 16" xfId="32675"/>
    <cellStyle name="Normal 2 2 2 2 2 2 2 43 2 2 17" xfId="32676"/>
    <cellStyle name="Normal 2 2 2 2 2 2 2 43 2 2 18" xfId="32677"/>
    <cellStyle name="Normal 2 2 2 2 2 2 2 43 2 2 19" xfId="32678"/>
    <cellStyle name="Normal 2 2 2 2 2 2 2 43 2 2 2" xfId="32679"/>
    <cellStyle name="Normal 2 2 2 2 2 2 2 43 2 2 2 2" xfId="32680"/>
    <cellStyle name="Normal 2 2 2 2 2 2 2 43 2 2 20" xfId="32681"/>
    <cellStyle name="Normal 2 2 2 2 2 2 2 43 2 2 21" xfId="32682"/>
    <cellStyle name="Normal 2 2 2 2 2 2 2 43 2 2 22" xfId="32683"/>
    <cellStyle name="Normal 2 2 2 2 2 2 2 43 2 2 23" xfId="32684"/>
    <cellStyle name="Normal 2 2 2 2 2 2 2 43 2 2 24" xfId="32685"/>
    <cellStyle name="Normal 2 2 2 2 2 2 2 43 2 2 3" xfId="32686"/>
    <cellStyle name="Normal 2 2 2 2 2 2 2 43 2 2 4" xfId="32687"/>
    <cellStyle name="Normal 2 2 2 2 2 2 2 43 2 2 5" xfId="32688"/>
    <cellStyle name="Normal 2 2 2 2 2 2 2 43 2 2 6" xfId="32689"/>
    <cellStyle name="Normal 2 2 2 2 2 2 2 43 2 2 7" xfId="32690"/>
    <cellStyle name="Normal 2 2 2 2 2 2 2 43 2 2 8" xfId="32691"/>
    <cellStyle name="Normal 2 2 2 2 2 2 2 43 2 2 9" xfId="32692"/>
    <cellStyle name="Normal 2 2 2 2 2 2 2 43 2 3" xfId="32693"/>
    <cellStyle name="Normal 2 2 2 2 2 2 2 43 2 3 10" xfId="32694"/>
    <cellStyle name="Normal 2 2 2 2 2 2 2 43 2 3 11" xfId="32695"/>
    <cellStyle name="Normal 2 2 2 2 2 2 2 43 2 3 12" xfId="32696"/>
    <cellStyle name="Normal 2 2 2 2 2 2 2 43 2 3 13" xfId="32697"/>
    <cellStyle name="Normal 2 2 2 2 2 2 2 43 2 3 14" xfId="32698"/>
    <cellStyle name="Normal 2 2 2 2 2 2 2 43 2 3 15" xfId="32699"/>
    <cellStyle name="Normal 2 2 2 2 2 2 2 43 2 3 16" xfId="32700"/>
    <cellStyle name="Normal 2 2 2 2 2 2 2 43 2 3 17" xfId="32701"/>
    <cellStyle name="Normal 2 2 2 2 2 2 2 43 2 3 18" xfId="32702"/>
    <cellStyle name="Normal 2 2 2 2 2 2 2 43 2 3 19" xfId="32703"/>
    <cellStyle name="Normal 2 2 2 2 2 2 2 43 2 3 2" xfId="32704"/>
    <cellStyle name="Normal 2 2 2 2 2 2 2 43 2 3 20" xfId="32705"/>
    <cellStyle name="Normal 2 2 2 2 2 2 2 43 2 3 21" xfId="32706"/>
    <cellStyle name="Normal 2 2 2 2 2 2 2 43 2 3 22" xfId="32707"/>
    <cellStyle name="Normal 2 2 2 2 2 2 2 43 2 3 3" xfId="32708"/>
    <cellStyle name="Normal 2 2 2 2 2 2 2 43 2 3 4" xfId="32709"/>
    <cellStyle name="Normal 2 2 2 2 2 2 2 43 2 3 5" xfId="32710"/>
    <cellStyle name="Normal 2 2 2 2 2 2 2 43 2 3 6" xfId="32711"/>
    <cellStyle name="Normal 2 2 2 2 2 2 2 43 2 3 7" xfId="32712"/>
    <cellStyle name="Normal 2 2 2 2 2 2 2 43 2 3 8" xfId="32713"/>
    <cellStyle name="Normal 2 2 2 2 2 2 2 43 2 3 9" xfId="32714"/>
    <cellStyle name="Normal 2 2 2 2 2 2 2 43 20" xfId="32715"/>
    <cellStyle name="Normal 2 2 2 2 2 2 2 43 21" xfId="32716"/>
    <cellStyle name="Normal 2 2 2 2 2 2 2 43 22" xfId="32717"/>
    <cellStyle name="Normal 2 2 2 2 2 2 2 43 23" xfId="32718"/>
    <cellStyle name="Normal 2 2 2 2 2 2 2 43 24" xfId="32719"/>
    <cellStyle name="Normal 2 2 2 2 2 2 2 43 25" xfId="32720"/>
    <cellStyle name="Normal 2 2 2 2 2 2 2 43 3" xfId="32721"/>
    <cellStyle name="Normal 2 2 2 2 2 2 2 43 3 2" xfId="32722"/>
    <cellStyle name="Normal 2 2 2 2 2 2 2 43 4" xfId="32723"/>
    <cellStyle name="Normal 2 2 2 2 2 2 2 43 5" xfId="32724"/>
    <cellStyle name="Normal 2 2 2 2 2 2 2 43 6" xfId="32725"/>
    <cellStyle name="Normal 2 2 2 2 2 2 2 43 7" xfId="32726"/>
    <cellStyle name="Normal 2 2 2 2 2 2 2 43 8" xfId="32727"/>
    <cellStyle name="Normal 2 2 2 2 2 2 2 43 9" xfId="32728"/>
    <cellStyle name="Normal 2 2 2 2 2 2 2 44" xfId="32729"/>
    <cellStyle name="Normal 2 2 2 2 2 2 2 45" xfId="32730"/>
    <cellStyle name="Normal 2 2 2 2 2 2 2 46" xfId="32731"/>
    <cellStyle name="Normal 2 2 2 2 2 2 2 47" xfId="32732"/>
    <cellStyle name="Normal 2 2 2 2 2 2 2 48" xfId="32733"/>
    <cellStyle name="Normal 2 2 2 2 2 2 2 49" xfId="32734"/>
    <cellStyle name="Normal 2 2 2 2 2 2 2 5" xfId="32735"/>
    <cellStyle name="Normal 2 2 2 2 2 2 2 50" xfId="32736"/>
    <cellStyle name="Normal 2 2 2 2 2 2 2 51" xfId="32737"/>
    <cellStyle name="Normal 2 2 2 2 2 2 2 52" xfId="32738"/>
    <cellStyle name="Normal 2 2 2 2 2 2 2 53" xfId="32739"/>
    <cellStyle name="Normal 2 2 2 2 2 2 2 54" xfId="32740"/>
    <cellStyle name="Normal 2 2 2 2 2 2 2 55" xfId="32741"/>
    <cellStyle name="Normal 2 2 2 2 2 2 2 56" xfId="32742"/>
    <cellStyle name="Normal 2 2 2 2 2 2 2 57" xfId="32743"/>
    <cellStyle name="Normal 2 2 2 2 2 2 2 58" xfId="32744"/>
    <cellStyle name="Normal 2 2 2 2 2 2 2 59" xfId="32745"/>
    <cellStyle name="Normal 2 2 2 2 2 2 2 6" xfId="32746"/>
    <cellStyle name="Normal 2 2 2 2 2 2 2 60" xfId="32747"/>
    <cellStyle name="Normal 2 2 2 2 2 2 2 61" xfId="32748"/>
    <cellStyle name="Normal 2 2 2 2 2 2 2 62" xfId="32749"/>
    <cellStyle name="Normal 2 2 2 2 2 2 2 63" xfId="32750"/>
    <cellStyle name="Normal 2 2 2 2 2 2 2 64" xfId="32751"/>
    <cellStyle name="Normal 2 2 2 2 2 2 2 65" xfId="32752"/>
    <cellStyle name="Normal 2 2 2 2 2 2 2 66" xfId="32753"/>
    <cellStyle name="Normal 2 2 2 2 2 2 2 67" xfId="32754"/>
    <cellStyle name="Normal 2 2 2 2 2 2 2 68" xfId="32755"/>
    <cellStyle name="Normal 2 2 2 2 2 2 2 69" xfId="32756"/>
    <cellStyle name="Normal 2 2 2 2 2 2 2 7" xfId="32757"/>
    <cellStyle name="Normal 2 2 2 2 2 2 2 70" xfId="32758"/>
    <cellStyle name="Normal 2 2 2 2 2 2 2 71" xfId="32759"/>
    <cellStyle name="Normal 2 2 2 2 2 2 2 72" xfId="32760"/>
    <cellStyle name="Normal 2 2 2 2 2 2 2 73" xfId="32761"/>
    <cellStyle name="Normal 2 2 2 2 2 2 2 74" xfId="32762"/>
    <cellStyle name="Normal 2 2 2 2 2 2 2 75" xfId="32763"/>
    <cellStyle name="Normal 2 2 2 2 2 2 2 76" xfId="32764"/>
    <cellStyle name="Normal 2 2 2 2 2 2 2 77" xfId="32765"/>
    <cellStyle name="Normal 2 2 2 2 2 2 2 78" xfId="32766"/>
    <cellStyle name="Normal 2 2 2 2 2 2 2 79" xfId="32767"/>
    <cellStyle name="Normal 2 2 2 2 2 2 2 8" xfId="32768"/>
    <cellStyle name="Normal 2 2 2 2 2 2 2 80" xfId="32769"/>
    <cellStyle name="Normal 2 2 2 2 2 2 2 81" xfId="32770"/>
    <cellStyle name="Normal 2 2 2 2 2 2 2 82" xfId="32771"/>
    <cellStyle name="Normal 2 2 2 2 2 2 2 82 10" xfId="32772"/>
    <cellStyle name="Normal 2 2 2 2 2 2 2 82 11" xfId="32773"/>
    <cellStyle name="Normal 2 2 2 2 2 2 2 82 12" xfId="32774"/>
    <cellStyle name="Normal 2 2 2 2 2 2 2 82 13" xfId="32775"/>
    <cellStyle name="Normal 2 2 2 2 2 2 2 82 14" xfId="32776"/>
    <cellStyle name="Normal 2 2 2 2 2 2 2 82 15" xfId="32777"/>
    <cellStyle name="Normal 2 2 2 2 2 2 2 82 16" xfId="32778"/>
    <cellStyle name="Normal 2 2 2 2 2 2 2 82 17" xfId="32779"/>
    <cellStyle name="Normal 2 2 2 2 2 2 2 82 18" xfId="32780"/>
    <cellStyle name="Normal 2 2 2 2 2 2 2 82 19" xfId="32781"/>
    <cellStyle name="Normal 2 2 2 2 2 2 2 82 2" xfId="32782"/>
    <cellStyle name="Normal 2 2 2 2 2 2 2 82 2 2" xfId="32783"/>
    <cellStyle name="Normal 2 2 2 2 2 2 2 82 20" xfId="32784"/>
    <cellStyle name="Normal 2 2 2 2 2 2 2 82 21" xfId="32785"/>
    <cellStyle name="Normal 2 2 2 2 2 2 2 82 22" xfId="32786"/>
    <cellStyle name="Normal 2 2 2 2 2 2 2 82 23" xfId="32787"/>
    <cellStyle name="Normal 2 2 2 2 2 2 2 82 24" xfId="32788"/>
    <cellStyle name="Normal 2 2 2 2 2 2 2 82 3" xfId="32789"/>
    <cellStyle name="Normal 2 2 2 2 2 2 2 82 4" xfId="32790"/>
    <cellStyle name="Normal 2 2 2 2 2 2 2 82 5" xfId="32791"/>
    <cellStyle name="Normal 2 2 2 2 2 2 2 82 6" xfId="32792"/>
    <cellStyle name="Normal 2 2 2 2 2 2 2 82 7" xfId="32793"/>
    <cellStyle name="Normal 2 2 2 2 2 2 2 82 8" xfId="32794"/>
    <cellStyle name="Normal 2 2 2 2 2 2 2 82 9" xfId="32795"/>
    <cellStyle name="Normal 2 2 2 2 2 2 2 83" xfId="32796"/>
    <cellStyle name="Normal 2 2 2 2 2 2 2 83 10" xfId="32797"/>
    <cellStyle name="Normal 2 2 2 2 2 2 2 83 11" xfId="32798"/>
    <cellStyle name="Normal 2 2 2 2 2 2 2 83 12" xfId="32799"/>
    <cellStyle name="Normal 2 2 2 2 2 2 2 83 13" xfId="32800"/>
    <cellStyle name="Normal 2 2 2 2 2 2 2 83 14" xfId="32801"/>
    <cellStyle name="Normal 2 2 2 2 2 2 2 83 15" xfId="32802"/>
    <cellStyle name="Normal 2 2 2 2 2 2 2 83 16" xfId="32803"/>
    <cellStyle name="Normal 2 2 2 2 2 2 2 83 17" xfId="32804"/>
    <cellStyle name="Normal 2 2 2 2 2 2 2 83 18" xfId="32805"/>
    <cellStyle name="Normal 2 2 2 2 2 2 2 83 19" xfId="32806"/>
    <cellStyle name="Normal 2 2 2 2 2 2 2 83 2" xfId="32807"/>
    <cellStyle name="Normal 2 2 2 2 2 2 2 83 20" xfId="32808"/>
    <cellStyle name="Normal 2 2 2 2 2 2 2 83 21" xfId="32809"/>
    <cellStyle name="Normal 2 2 2 2 2 2 2 83 22" xfId="32810"/>
    <cellStyle name="Normal 2 2 2 2 2 2 2 83 3" xfId="32811"/>
    <cellStyle name="Normal 2 2 2 2 2 2 2 83 4" xfId="32812"/>
    <cellStyle name="Normal 2 2 2 2 2 2 2 83 5" xfId="32813"/>
    <cellStyle name="Normal 2 2 2 2 2 2 2 83 6" xfId="32814"/>
    <cellStyle name="Normal 2 2 2 2 2 2 2 83 7" xfId="32815"/>
    <cellStyle name="Normal 2 2 2 2 2 2 2 83 8" xfId="32816"/>
    <cellStyle name="Normal 2 2 2 2 2 2 2 83 9" xfId="32817"/>
    <cellStyle name="Normal 2 2 2 2 2 2 2 84" xfId="32818"/>
    <cellStyle name="Normal 2 2 2 2 2 2 2 9" xfId="32819"/>
    <cellStyle name="Normal 2 2 2 2 2 2 20" xfId="32820"/>
    <cellStyle name="Normal 2 2 2 2 2 2 20 10" xfId="32821"/>
    <cellStyle name="Normal 2 2 2 2 2 2 20 11" xfId="32822"/>
    <cellStyle name="Normal 2 2 2 2 2 2 20 12" xfId="32823"/>
    <cellStyle name="Normal 2 2 2 2 2 2 20 13" xfId="32824"/>
    <cellStyle name="Normal 2 2 2 2 2 2 20 14" xfId="32825"/>
    <cellStyle name="Normal 2 2 2 2 2 2 20 15" xfId="32826"/>
    <cellStyle name="Normal 2 2 2 2 2 2 20 16" xfId="32827"/>
    <cellStyle name="Normal 2 2 2 2 2 2 20 17" xfId="32828"/>
    <cellStyle name="Normal 2 2 2 2 2 2 20 18" xfId="32829"/>
    <cellStyle name="Normal 2 2 2 2 2 2 20 19" xfId="32830"/>
    <cellStyle name="Normal 2 2 2 2 2 2 20 2" xfId="32831"/>
    <cellStyle name="Normal 2 2 2 2 2 2 20 20" xfId="32832"/>
    <cellStyle name="Normal 2 2 2 2 2 2 20 21" xfId="32833"/>
    <cellStyle name="Normal 2 2 2 2 2 2 20 22" xfId="32834"/>
    <cellStyle name="Normal 2 2 2 2 2 2 20 3" xfId="32835"/>
    <cellStyle name="Normal 2 2 2 2 2 2 20 4" xfId="32836"/>
    <cellStyle name="Normal 2 2 2 2 2 2 20 5" xfId="32837"/>
    <cellStyle name="Normal 2 2 2 2 2 2 20 6" xfId="32838"/>
    <cellStyle name="Normal 2 2 2 2 2 2 20 7" xfId="32839"/>
    <cellStyle name="Normal 2 2 2 2 2 2 20 8" xfId="32840"/>
    <cellStyle name="Normal 2 2 2 2 2 2 20 9" xfId="32841"/>
    <cellStyle name="Normal 2 2 2 2 2 2 21" xfId="32842"/>
    <cellStyle name="Normal 2 2 2 2 2 2 21 10" xfId="32843"/>
    <cellStyle name="Normal 2 2 2 2 2 2 21 11" xfId="32844"/>
    <cellStyle name="Normal 2 2 2 2 2 2 21 12" xfId="32845"/>
    <cellStyle name="Normal 2 2 2 2 2 2 21 13" xfId="32846"/>
    <cellStyle name="Normal 2 2 2 2 2 2 21 14" xfId="32847"/>
    <cellStyle name="Normal 2 2 2 2 2 2 21 15" xfId="32848"/>
    <cellStyle name="Normal 2 2 2 2 2 2 21 16" xfId="32849"/>
    <cellStyle name="Normal 2 2 2 2 2 2 21 17" xfId="32850"/>
    <cellStyle name="Normal 2 2 2 2 2 2 21 18" xfId="32851"/>
    <cellStyle name="Normal 2 2 2 2 2 2 21 19" xfId="32852"/>
    <cellStyle name="Normal 2 2 2 2 2 2 21 2" xfId="32853"/>
    <cellStyle name="Normal 2 2 2 2 2 2 21 20" xfId="32854"/>
    <cellStyle name="Normal 2 2 2 2 2 2 21 21" xfId="32855"/>
    <cellStyle name="Normal 2 2 2 2 2 2 21 22" xfId="32856"/>
    <cellStyle name="Normal 2 2 2 2 2 2 21 3" xfId="32857"/>
    <cellStyle name="Normal 2 2 2 2 2 2 21 4" xfId="32858"/>
    <cellStyle name="Normal 2 2 2 2 2 2 21 5" xfId="32859"/>
    <cellStyle name="Normal 2 2 2 2 2 2 21 6" xfId="32860"/>
    <cellStyle name="Normal 2 2 2 2 2 2 21 7" xfId="32861"/>
    <cellStyle name="Normal 2 2 2 2 2 2 21 8" xfId="32862"/>
    <cellStyle name="Normal 2 2 2 2 2 2 21 9" xfId="32863"/>
    <cellStyle name="Normal 2 2 2 2 2 2 22" xfId="32864"/>
    <cellStyle name="Normal 2 2 2 2 2 2 22 10" xfId="32865"/>
    <cellStyle name="Normal 2 2 2 2 2 2 22 11" xfId="32866"/>
    <cellStyle name="Normal 2 2 2 2 2 2 22 12" xfId="32867"/>
    <cellStyle name="Normal 2 2 2 2 2 2 22 13" xfId="32868"/>
    <cellStyle name="Normal 2 2 2 2 2 2 22 14" xfId="32869"/>
    <cellStyle name="Normal 2 2 2 2 2 2 22 15" xfId="32870"/>
    <cellStyle name="Normal 2 2 2 2 2 2 22 16" xfId="32871"/>
    <cellStyle name="Normal 2 2 2 2 2 2 22 17" xfId="32872"/>
    <cellStyle name="Normal 2 2 2 2 2 2 22 18" xfId="32873"/>
    <cellStyle name="Normal 2 2 2 2 2 2 22 19" xfId="32874"/>
    <cellStyle name="Normal 2 2 2 2 2 2 22 2" xfId="32875"/>
    <cellStyle name="Normal 2 2 2 2 2 2 22 20" xfId="32876"/>
    <cellStyle name="Normal 2 2 2 2 2 2 22 21" xfId="32877"/>
    <cellStyle name="Normal 2 2 2 2 2 2 22 22" xfId="32878"/>
    <cellStyle name="Normal 2 2 2 2 2 2 22 3" xfId="32879"/>
    <cellStyle name="Normal 2 2 2 2 2 2 22 4" xfId="32880"/>
    <cellStyle name="Normal 2 2 2 2 2 2 22 5" xfId="32881"/>
    <cellStyle name="Normal 2 2 2 2 2 2 22 6" xfId="32882"/>
    <cellStyle name="Normal 2 2 2 2 2 2 22 7" xfId="32883"/>
    <cellStyle name="Normal 2 2 2 2 2 2 22 8" xfId="32884"/>
    <cellStyle name="Normal 2 2 2 2 2 2 22 9" xfId="32885"/>
    <cellStyle name="Normal 2 2 2 2 2 2 23" xfId="32886"/>
    <cellStyle name="Normal 2 2 2 2 2 2 23 10" xfId="32887"/>
    <cellStyle name="Normal 2 2 2 2 2 2 23 11" xfId="32888"/>
    <cellStyle name="Normal 2 2 2 2 2 2 23 12" xfId="32889"/>
    <cellStyle name="Normal 2 2 2 2 2 2 23 13" xfId="32890"/>
    <cellStyle name="Normal 2 2 2 2 2 2 23 14" xfId="32891"/>
    <cellStyle name="Normal 2 2 2 2 2 2 23 15" xfId="32892"/>
    <cellStyle name="Normal 2 2 2 2 2 2 23 16" xfId="32893"/>
    <cellStyle name="Normal 2 2 2 2 2 2 23 17" xfId="32894"/>
    <cellStyle name="Normal 2 2 2 2 2 2 23 18" xfId="32895"/>
    <cellStyle name="Normal 2 2 2 2 2 2 23 19" xfId="32896"/>
    <cellStyle name="Normal 2 2 2 2 2 2 23 2" xfId="32897"/>
    <cellStyle name="Normal 2 2 2 2 2 2 23 20" xfId="32898"/>
    <cellStyle name="Normal 2 2 2 2 2 2 23 21" xfId="32899"/>
    <cellStyle name="Normal 2 2 2 2 2 2 23 22" xfId="32900"/>
    <cellStyle name="Normal 2 2 2 2 2 2 23 3" xfId="32901"/>
    <cellStyle name="Normal 2 2 2 2 2 2 23 4" xfId="32902"/>
    <cellStyle name="Normal 2 2 2 2 2 2 23 5" xfId="32903"/>
    <cellStyle name="Normal 2 2 2 2 2 2 23 6" xfId="32904"/>
    <cellStyle name="Normal 2 2 2 2 2 2 23 7" xfId="32905"/>
    <cellStyle name="Normal 2 2 2 2 2 2 23 8" xfId="32906"/>
    <cellStyle name="Normal 2 2 2 2 2 2 23 9" xfId="32907"/>
    <cellStyle name="Normal 2 2 2 2 2 2 24" xfId="32908"/>
    <cellStyle name="Normal 2 2 2 2 2 2 24 10" xfId="32909"/>
    <cellStyle name="Normal 2 2 2 2 2 2 24 11" xfId="32910"/>
    <cellStyle name="Normal 2 2 2 2 2 2 24 12" xfId="32911"/>
    <cellStyle name="Normal 2 2 2 2 2 2 24 13" xfId="32912"/>
    <cellStyle name="Normal 2 2 2 2 2 2 24 14" xfId="32913"/>
    <cellStyle name="Normal 2 2 2 2 2 2 24 15" xfId="32914"/>
    <cellStyle name="Normal 2 2 2 2 2 2 24 16" xfId="32915"/>
    <cellStyle name="Normal 2 2 2 2 2 2 24 17" xfId="32916"/>
    <cellStyle name="Normal 2 2 2 2 2 2 24 18" xfId="32917"/>
    <cellStyle name="Normal 2 2 2 2 2 2 24 19" xfId="32918"/>
    <cellStyle name="Normal 2 2 2 2 2 2 24 2" xfId="32919"/>
    <cellStyle name="Normal 2 2 2 2 2 2 24 20" xfId="32920"/>
    <cellStyle name="Normal 2 2 2 2 2 2 24 21" xfId="32921"/>
    <cellStyle name="Normal 2 2 2 2 2 2 24 22" xfId="32922"/>
    <cellStyle name="Normal 2 2 2 2 2 2 24 3" xfId="32923"/>
    <cellStyle name="Normal 2 2 2 2 2 2 24 4" xfId="32924"/>
    <cellStyle name="Normal 2 2 2 2 2 2 24 5" xfId="32925"/>
    <cellStyle name="Normal 2 2 2 2 2 2 24 6" xfId="32926"/>
    <cellStyle name="Normal 2 2 2 2 2 2 24 7" xfId="32927"/>
    <cellStyle name="Normal 2 2 2 2 2 2 24 8" xfId="32928"/>
    <cellStyle name="Normal 2 2 2 2 2 2 24 9" xfId="32929"/>
    <cellStyle name="Normal 2 2 2 2 2 2 25" xfId="32930"/>
    <cellStyle name="Normal 2 2 2 2 2 2 25 10" xfId="32931"/>
    <cellStyle name="Normal 2 2 2 2 2 2 25 11" xfId="32932"/>
    <cellStyle name="Normal 2 2 2 2 2 2 25 12" xfId="32933"/>
    <cellStyle name="Normal 2 2 2 2 2 2 25 13" xfId="32934"/>
    <cellStyle name="Normal 2 2 2 2 2 2 25 14" xfId="32935"/>
    <cellStyle name="Normal 2 2 2 2 2 2 25 15" xfId="32936"/>
    <cellStyle name="Normal 2 2 2 2 2 2 25 16" xfId="32937"/>
    <cellStyle name="Normal 2 2 2 2 2 2 25 17" xfId="32938"/>
    <cellStyle name="Normal 2 2 2 2 2 2 25 18" xfId="32939"/>
    <cellStyle name="Normal 2 2 2 2 2 2 25 19" xfId="32940"/>
    <cellStyle name="Normal 2 2 2 2 2 2 25 2" xfId="32941"/>
    <cellStyle name="Normal 2 2 2 2 2 2 25 20" xfId="32942"/>
    <cellStyle name="Normal 2 2 2 2 2 2 25 21" xfId="32943"/>
    <cellStyle name="Normal 2 2 2 2 2 2 25 22" xfId="32944"/>
    <cellStyle name="Normal 2 2 2 2 2 2 25 3" xfId="32945"/>
    <cellStyle name="Normal 2 2 2 2 2 2 25 4" xfId="32946"/>
    <cellStyle name="Normal 2 2 2 2 2 2 25 5" xfId="32947"/>
    <cellStyle name="Normal 2 2 2 2 2 2 25 6" xfId="32948"/>
    <cellStyle name="Normal 2 2 2 2 2 2 25 7" xfId="32949"/>
    <cellStyle name="Normal 2 2 2 2 2 2 25 8" xfId="32950"/>
    <cellStyle name="Normal 2 2 2 2 2 2 25 9" xfId="32951"/>
    <cellStyle name="Normal 2 2 2 2 2 2 26" xfId="32952"/>
    <cellStyle name="Normal 2 2 2 2 2 2 26 10" xfId="32953"/>
    <cellStyle name="Normal 2 2 2 2 2 2 26 11" xfId="32954"/>
    <cellStyle name="Normal 2 2 2 2 2 2 26 12" xfId="32955"/>
    <cellStyle name="Normal 2 2 2 2 2 2 26 13" xfId="32956"/>
    <cellStyle name="Normal 2 2 2 2 2 2 26 14" xfId="32957"/>
    <cellStyle name="Normal 2 2 2 2 2 2 26 15" xfId="32958"/>
    <cellStyle name="Normal 2 2 2 2 2 2 26 16" xfId="32959"/>
    <cellStyle name="Normal 2 2 2 2 2 2 26 17" xfId="32960"/>
    <cellStyle name="Normal 2 2 2 2 2 2 26 18" xfId="32961"/>
    <cellStyle name="Normal 2 2 2 2 2 2 26 19" xfId="32962"/>
    <cellStyle name="Normal 2 2 2 2 2 2 26 2" xfId="32963"/>
    <cellStyle name="Normal 2 2 2 2 2 2 26 20" xfId="32964"/>
    <cellStyle name="Normal 2 2 2 2 2 2 26 21" xfId="32965"/>
    <cellStyle name="Normal 2 2 2 2 2 2 26 22" xfId="32966"/>
    <cellStyle name="Normal 2 2 2 2 2 2 26 3" xfId="32967"/>
    <cellStyle name="Normal 2 2 2 2 2 2 26 4" xfId="32968"/>
    <cellStyle name="Normal 2 2 2 2 2 2 26 5" xfId="32969"/>
    <cellStyle name="Normal 2 2 2 2 2 2 26 6" xfId="32970"/>
    <cellStyle name="Normal 2 2 2 2 2 2 26 7" xfId="32971"/>
    <cellStyle name="Normal 2 2 2 2 2 2 26 8" xfId="32972"/>
    <cellStyle name="Normal 2 2 2 2 2 2 26 9" xfId="32973"/>
    <cellStyle name="Normal 2 2 2 2 2 2 27" xfId="32974"/>
    <cellStyle name="Normal 2 2 2 2 2 2 27 10" xfId="32975"/>
    <cellStyle name="Normal 2 2 2 2 2 2 27 11" xfId="32976"/>
    <cellStyle name="Normal 2 2 2 2 2 2 27 12" xfId="32977"/>
    <cellStyle name="Normal 2 2 2 2 2 2 27 13" xfId="32978"/>
    <cellStyle name="Normal 2 2 2 2 2 2 27 14" xfId="32979"/>
    <cellStyle name="Normal 2 2 2 2 2 2 27 15" xfId="32980"/>
    <cellStyle name="Normal 2 2 2 2 2 2 27 16" xfId="32981"/>
    <cellStyle name="Normal 2 2 2 2 2 2 27 17" xfId="32982"/>
    <cellStyle name="Normal 2 2 2 2 2 2 27 18" xfId="32983"/>
    <cellStyle name="Normal 2 2 2 2 2 2 27 19" xfId="32984"/>
    <cellStyle name="Normal 2 2 2 2 2 2 27 2" xfId="32985"/>
    <cellStyle name="Normal 2 2 2 2 2 2 27 20" xfId="32986"/>
    <cellStyle name="Normal 2 2 2 2 2 2 27 21" xfId="32987"/>
    <cellStyle name="Normal 2 2 2 2 2 2 27 22" xfId="32988"/>
    <cellStyle name="Normal 2 2 2 2 2 2 27 3" xfId="32989"/>
    <cellStyle name="Normal 2 2 2 2 2 2 27 4" xfId="32990"/>
    <cellStyle name="Normal 2 2 2 2 2 2 27 5" xfId="32991"/>
    <cellStyle name="Normal 2 2 2 2 2 2 27 6" xfId="32992"/>
    <cellStyle name="Normal 2 2 2 2 2 2 27 7" xfId="32993"/>
    <cellStyle name="Normal 2 2 2 2 2 2 27 8" xfId="32994"/>
    <cellStyle name="Normal 2 2 2 2 2 2 27 9" xfId="32995"/>
    <cellStyle name="Normal 2 2 2 2 2 2 28" xfId="32996"/>
    <cellStyle name="Normal 2 2 2 2 2 2 28 10" xfId="32997"/>
    <cellStyle name="Normal 2 2 2 2 2 2 28 11" xfId="32998"/>
    <cellStyle name="Normal 2 2 2 2 2 2 28 12" xfId="32999"/>
    <cellStyle name="Normal 2 2 2 2 2 2 28 13" xfId="33000"/>
    <cellStyle name="Normal 2 2 2 2 2 2 28 14" xfId="33001"/>
    <cellStyle name="Normal 2 2 2 2 2 2 28 15" xfId="33002"/>
    <cellStyle name="Normal 2 2 2 2 2 2 28 16" xfId="33003"/>
    <cellStyle name="Normal 2 2 2 2 2 2 28 17" xfId="33004"/>
    <cellStyle name="Normal 2 2 2 2 2 2 28 18" xfId="33005"/>
    <cellStyle name="Normal 2 2 2 2 2 2 28 19" xfId="33006"/>
    <cellStyle name="Normal 2 2 2 2 2 2 28 2" xfId="33007"/>
    <cellStyle name="Normal 2 2 2 2 2 2 28 20" xfId="33008"/>
    <cellStyle name="Normal 2 2 2 2 2 2 28 21" xfId="33009"/>
    <cellStyle name="Normal 2 2 2 2 2 2 28 22" xfId="33010"/>
    <cellStyle name="Normal 2 2 2 2 2 2 28 3" xfId="33011"/>
    <cellStyle name="Normal 2 2 2 2 2 2 28 4" xfId="33012"/>
    <cellStyle name="Normal 2 2 2 2 2 2 28 5" xfId="33013"/>
    <cellStyle name="Normal 2 2 2 2 2 2 28 6" xfId="33014"/>
    <cellStyle name="Normal 2 2 2 2 2 2 28 7" xfId="33015"/>
    <cellStyle name="Normal 2 2 2 2 2 2 28 8" xfId="33016"/>
    <cellStyle name="Normal 2 2 2 2 2 2 28 9" xfId="33017"/>
    <cellStyle name="Normal 2 2 2 2 2 2 29" xfId="33018"/>
    <cellStyle name="Normal 2 2 2 2 2 2 29 10" xfId="33019"/>
    <cellStyle name="Normal 2 2 2 2 2 2 29 11" xfId="33020"/>
    <cellStyle name="Normal 2 2 2 2 2 2 29 12" xfId="33021"/>
    <cellStyle name="Normal 2 2 2 2 2 2 29 13" xfId="33022"/>
    <cellStyle name="Normal 2 2 2 2 2 2 29 14" xfId="33023"/>
    <cellStyle name="Normal 2 2 2 2 2 2 29 15" xfId="33024"/>
    <cellStyle name="Normal 2 2 2 2 2 2 29 16" xfId="33025"/>
    <cellStyle name="Normal 2 2 2 2 2 2 29 17" xfId="33026"/>
    <cellStyle name="Normal 2 2 2 2 2 2 29 18" xfId="33027"/>
    <cellStyle name="Normal 2 2 2 2 2 2 29 19" xfId="33028"/>
    <cellStyle name="Normal 2 2 2 2 2 2 29 2" xfId="33029"/>
    <cellStyle name="Normal 2 2 2 2 2 2 29 20" xfId="33030"/>
    <cellStyle name="Normal 2 2 2 2 2 2 29 21" xfId="33031"/>
    <cellStyle name="Normal 2 2 2 2 2 2 29 22" xfId="33032"/>
    <cellStyle name="Normal 2 2 2 2 2 2 29 3" xfId="33033"/>
    <cellStyle name="Normal 2 2 2 2 2 2 29 4" xfId="33034"/>
    <cellStyle name="Normal 2 2 2 2 2 2 29 5" xfId="33035"/>
    <cellStyle name="Normal 2 2 2 2 2 2 29 6" xfId="33036"/>
    <cellStyle name="Normal 2 2 2 2 2 2 29 7" xfId="33037"/>
    <cellStyle name="Normal 2 2 2 2 2 2 29 8" xfId="33038"/>
    <cellStyle name="Normal 2 2 2 2 2 2 29 9" xfId="33039"/>
    <cellStyle name="Normal 2 2 2 2 2 2 3" xfId="33040"/>
    <cellStyle name="Normal 2 2 2 2 2 2 3 10" xfId="33041"/>
    <cellStyle name="Normal 2 2 2 2 2 2 3 11" xfId="33042"/>
    <cellStyle name="Normal 2 2 2 2 2 2 3 12" xfId="33043"/>
    <cellStyle name="Normal 2 2 2 2 2 2 3 13" xfId="33044"/>
    <cellStyle name="Normal 2 2 2 2 2 2 3 14" xfId="33045"/>
    <cellStyle name="Normal 2 2 2 2 2 2 3 15" xfId="33046"/>
    <cellStyle name="Normal 2 2 2 2 2 2 3 16" xfId="33047"/>
    <cellStyle name="Normal 2 2 2 2 2 2 3 17" xfId="33048"/>
    <cellStyle name="Normal 2 2 2 2 2 2 3 18" xfId="33049"/>
    <cellStyle name="Normal 2 2 2 2 2 2 3 19" xfId="33050"/>
    <cellStyle name="Normal 2 2 2 2 2 2 3 2" xfId="33051"/>
    <cellStyle name="Normal 2 2 2 2 2 2 3 2 10" xfId="33052"/>
    <cellStyle name="Normal 2 2 2 2 2 2 3 2 11" xfId="33053"/>
    <cellStyle name="Normal 2 2 2 2 2 2 3 2 12" xfId="33054"/>
    <cellStyle name="Normal 2 2 2 2 2 2 3 2 13" xfId="33055"/>
    <cellStyle name="Normal 2 2 2 2 2 2 3 2 14" xfId="33056"/>
    <cellStyle name="Normal 2 2 2 2 2 2 3 2 15" xfId="33057"/>
    <cellStyle name="Normal 2 2 2 2 2 2 3 2 16" xfId="33058"/>
    <cellStyle name="Normal 2 2 2 2 2 2 3 2 17" xfId="33059"/>
    <cellStyle name="Normal 2 2 2 2 2 2 3 2 18" xfId="33060"/>
    <cellStyle name="Normal 2 2 2 2 2 2 3 2 19" xfId="33061"/>
    <cellStyle name="Normal 2 2 2 2 2 2 3 2 2" xfId="33062"/>
    <cellStyle name="Normal 2 2 2 2 2 2 3 2 20" xfId="33063"/>
    <cellStyle name="Normal 2 2 2 2 2 2 3 2 21" xfId="33064"/>
    <cellStyle name="Normal 2 2 2 2 2 2 3 2 22" xfId="33065"/>
    <cellStyle name="Normal 2 2 2 2 2 2 3 2 23" xfId="33066"/>
    <cellStyle name="Normal 2 2 2 2 2 2 3 2 24" xfId="33067"/>
    <cellStyle name="Normal 2 2 2 2 2 2 3 2 25" xfId="33068"/>
    <cellStyle name="Normal 2 2 2 2 2 2 3 2 26" xfId="33069"/>
    <cellStyle name="Normal 2 2 2 2 2 2 3 2 27" xfId="33070"/>
    <cellStyle name="Normal 2 2 2 2 2 2 3 2 28" xfId="33071"/>
    <cellStyle name="Normal 2 2 2 2 2 2 3 2 29" xfId="33072"/>
    <cellStyle name="Normal 2 2 2 2 2 2 3 2 3" xfId="33073"/>
    <cellStyle name="Normal 2 2 2 2 2 2 3 2 30" xfId="33074"/>
    <cellStyle name="Normal 2 2 2 2 2 2 3 2 31" xfId="33075"/>
    <cellStyle name="Normal 2 2 2 2 2 2 3 2 32" xfId="33076"/>
    <cellStyle name="Normal 2 2 2 2 2 2 3 2 33" xfId="33077"/>
    <cellStyle name="Normal 2 2 2 2 2 2 3 2 34" xfId="33078"/>
    <cellStyle name="Normal 2 2 2 2 2 2 3 2 35" xfId="33079"/>
    <cellStyle name="Normal 2 2 2 2 2 2 3 2 36" xfId="33080"/>
    <cellStyle name="Normal 2 2 2 2 2 2 3 2 37" xfId="33081"/>
    <cellStyle name="Normal 2 2 2 2 2 2 3 2 4" xfId="33082"/>
    <cellStyle name="Normal 2 2 2 2 2 2 3 2 5" xfId="33083"/>
    <cellStyle name="Normal 2 2 2 2 2 2 3 2 6" xfId="33084"/>
    <cellStyle name="Normal 2 2 2 2 2 2 3 2 7" xfId="33085"/>
    <cellStyle name="Normal 2 2 2 2 2 2 3 2 8" xfId="33086"/>
    <cellStyle name="Normal 2 2 2 2 2 2 3 2 9" xfId="33087"/>
    <cellStyle name="Normal 2 2 2 2 2 2 3 20" xfId="33088"/>
    <cellStyle name="Normal 2 2 2 2 2 2 3 21" xfId="33089"/>
    <cellStyle name="Normal 2 2 2 2 2 2 3 22" xfId="33090"/>
    <cellStyle name="Normal 2 2 2 2 2 2 3 23" xfId="33091"/>
    <cellStyle name="Normal 2 2 2 2 2 2 3 24" xfId="33092"/>
    <cellStyle name="Normal 2 2 2 2 2 2 3 25" xfId="33093"/>
    <cellStyle name="Normal 2 2 2 2 2 2 3 26" xfId="33094"/>
    <cellStyle name="Normal 2 2 2 2 2 2 3 27" xfId="33095"/>
    <cellStyle name="Normal 2 2 2 2 2 2 3 28" xfId="33096"/>
    <cellStyle name="Normal 2 2 2 2 2 2 3 29" xfId="33097"/>
    <cellStyle name="Normal 2 2 2 2 2 2 3 3" xfId="33098"/>
    <cellStyle name="Normal 2 2 2 2 2 2 3 30" xfId="33099"/>
    <cellStyle name="Normal 2 2 2 2 2 2 3 31" xfId="33100"/>
    <cellStyle name="Normal 2 2 2 2 2 2 3 32" xfId="33101"/>
    <cellStyle name="Normal 2 2 2 2 2 2 3 33" xfId="33102"/>
    <cellStyle name="Normal 2 2 2 2 2 2 3 34" xfId="33103"/>
    <cellStyle name="Normal 2 2 2 2 2 2 3 35" xfId="33104"/>
    <cellStyle name="Normal 2 2 2 2 2 2 3 36" xfId="33105"/>
    <cellStyle name="Normal 2 2 2 2 2 2 3 37" xfId="33106"/>
    <cellStyle name="Normal 2 2 2 2 2 2 3 4" xfId="33107"/>
    <cellStyle name="Normal 2 2 2 2 2 2 3 5" xfId="33108"/>
    <cellStyle name="Normal 2 2 2 2 2 2 3 6" xfId="33109"/>
    <cellStyle name="Normal 2 2 2 2 2 2 3 7" xfId="33110"/>
    <cellStyle name="Normal 2 2 2 2 2 2 3 8" xfId="33111"/>
    <cellStyle name="Normal 2 2 2 2 2 2 3 9" xfId="33112"/>
    <cellStyle name="Normal 2 2 2 2 2 2 30" xfId="33113"/>
    <cellStyle name="Normal 2 2 2 2 2 2 30 10" xfId="33114"/>
    <cellStyle name="Normal 2 2 2 2 2 2 30 11" xfId="33115"/>
    <cellStyle name="Normal 2 2 2 2 2 2 30 12" xfId="33116"/>
    <cellStyle name="Normal 2 2 2 2 2 2 30 13" xfId="33117"/>
    <cellStyle name="Normal 2 2 2 2 2 2 30 14" xfId="33118"/>
    <cellStyle name="Normal 2 2 2 2 2 2 30 15" xfId="33119"/>
    <cellStyle name="Normal 2 2 2 2 2 2 30 16" xfId="33120"/>
    <cellStyle name="Normal 2 2 2 2 2 2 30 17" xfId="33121"/>
    <cellStyle name="Normal 2 2 2 2 2 2 30 18" xfId="33122"/>
    <cellStyle name="Normal 2 2 2 2 2 2 30 19" xfId="33123"/>
    <cellStyle name="Normal 2 2 2 2 2 2 30 2" xfId="33124"/>
    <cellStyle name="Normal 2 2 2 2 2 2 30 20" xfId="33125"/>
    <cellStyle name="Normal 2 2 2 2 2 2 30 21" xfId="33126"/>
    <cellStyle name="Normal 2 2 2 2 2 2 30 22" xfId="33127"/>
    <cellStyle name="Normal 2 2 2 2 2 2 30 3" xfId="33128"/>
    <cellStyle name="Normal 2 2 2 2 2 2 30 4" xfId="33129"/>
    <cellStyle name="Normal 2 2 2 2 2 2 30 5" xfId="33130"/>
    <cellStyle name="Normal 2 2 2 2 2 2 30 6" xfId="33131"/>
    <cellStyle name="Normal 2 2 2 2 2 2 30 7" xfId="33132"/>
    <cellStyle name="Normal 2 2 2 2 2 2 30 8" xfId="33133"/>
    <cellStyle name="Normal 2 2 2 2 2 2 30 9" xfId="33134"/>
    <cellStyle name="Normal 2 2 2 2 2 2 31" xfId="33135"/>
    <cellStyle name="Normal 2 2 2 2 2 2 31 10" xfId="33136"/>
    <cellStyle name="Normal 2 2 2 2 2 2 31 11" xfId="33137"/>
    <cellStyle name="Normal 2 2 2 2 2 2 31 12" xfId="33138"/>
    <cellStyle name="Normal 2 2 2 2 2 2 31 13" xfId="33139"/>
    <cellStyle name="Normal 2 2 2 2 2 2 31 14" xfId="33140"/>
    <cellStyle name="Normal 2 2 2 2 2 2 31 15" xfId="33141"/>
    <cellStyle name="Normal 2 2 2 2 2 2 31 16" xfId="33142"/>
    <cellStyle name="Normal 2 2 2 2 2 2 31 17" xfId="33143"/>
    <cellStyle name="Normal 2 2 2 2 2 2 31 18" xfId="33144"/>
    <cellStyle name="Normal 2 2 2 2 2 2 31 19" xfId="33145"/>
    <cellStyle name="Normal 2 2 2 2 2 2 31 2" xfId="33146"/>
    <cellStyle name="Normal 2 2 2 2 2 2 31 20" xfId="33147"/>
    <cellStyle name="Normal 2 2 2 2 2 2 31 21" xfId="33148"/>
    <cellStyle name="Normal 2 2 2 2 2 2 31 22" xfId="33149"/>
    <cellStyle name="Normal 2 2 2 2 2 2 31 3" xfId="33150"/>
    <cellStyle name="Normal 2 2 2 2 2 2 31 4" xfId="33151"/>
    <cellStyle name="Normal 2 2 2 2 2 2 31 5" xfId="33152"/>
    <cellStyle name="Normal 2 2 2 2 2 2 31 6" xfId="33153"/>
    <cellStyle name="Normal 2 2 2 2 2 2 31 7" xfId="33154"/>
    <cellStyle name="Normal 2 2 2 2 2 2 31 8" xfId="33155"/>
    <cellStyle name="Normal 2 2 2 2 2 2 31 9" xfId="33156"/>
    <cellStyle name="Normal 2 2 2 2 2 2 32" xfId="33157"/>
    <cellStyle name="Normal 2 2 2 2 2 2 32 10" xfId="33158"/>
    <cellStyle name="Normal 2 2 2 2 2 2 32 11" xfId="33159"/>
    <cellStyle name="Normal 2 2 2 2 2 2 32 12" xfId="33160"/>
    <cellStyle name="Normal 2 2 2 2 2 2 32 13" xfId="33161"/>
    <cellStyle name="Normal 2 2 2 2 2 2 32 14" xfId="33162"/>
    <cellStyle name="Normal 2 2 2 2 2 2 32 15" xfId="33163"/>
    <cellStyle name="Normal 2 2 2 2 2 2 32 16" xfId="33164"/>
    <cellStyle name="Normal 2 2 2 2 2 2 32 17" xfId="33165"/>
    <cellStyle name="Normal 2 2 2 2 2 2 32 18" xfId="33166"/>
    <cellStyle name="Normal 2 2 2 2 2 2 32 19" xfId="33167"/>
    <cellStyle name="Normal 2 2 2 2 2 2 32 2" xfId="33168"/>
    <cellStyle name="Normal 2 2 2 2 2 2 32 20" xfId="33169"/>
    <cellStyle name="Normal 2 2 2 2 2 2 32 21" xfId="33170"/>
    <cellStyle name="Normal 2 2 2 2 2 2 32 22" xfId="33171"/>
    <cellStyle name="Normal 2 2 2 2 2 2 32 3" xfId="33172"/>
    <cellStyle name="Normal 2 2 2 2 2 2 32 4" xfId="33173"/>
    <cellStyle name="Normal 2 2 2 2 2 2 32 5" xfId="33174"/>
    <cellStyle name="Normal 2 2 2 2 2 2 32 6" xfId="33175"/>
    <cellStyle name="Normal 2 2 2 2 2 2 32 7" xfId="33176"/>
    <cellStyle name="Normal 2 2 2 2 2 2 32 8" xfId="33177"/>
    <cellStyle name="Normal 2 2 2 2 2 2 32 9" xfId="33178"/>
    <cellStyle name="Normal 2 2 2 2 2 2 33" xfId="33179"/>
    <cellStyle name="Normal 2 2 2 2 2 2 33 10" xfId="33180"/>
    <cellStyle name="Normal 2 2 2 2 2 2 33 11" xfId="33181"/>
    <cellStyle name="Normal 2 2 2 2 2 2 33 12" xfId="33182"/>
    <cellStyle name="Normal 2 2 2 2 2 2 33 13" xfId="33183"/>
    <cellStyle name="Normal 2 2 2 2 2 2 33 14" xfId="33184"/>
    <cellStyle name="Normal 2 2 2 2 2 2 33 15" xfId="33185"/>
    <cellStyle name="Normal 2 2 2 2 2 2 33 16" xfId="33186"/>
    <cellStyle name="Normal 2 2 2 2 2 2 33 17" xfId="33187"/>
    <cellStyle name="Normal 2 2 2 2 2 2 33 18" xfId="33188"/>
    <cellStyle name="Normal 2 2 2 2 2 2 33 19" xfId="33189"/>
    <cellStyle name="Normal 2 2 2 2 2 2 33 2" xfId="33190"/>
    <cellStyle name="Normal 2 2 2 2 2 2 33 20" xfId="33191"/>
    <cellStyle name="Normal 2 2 2 2 2 2 33 21" xfId="33192"/>
    <cellStyle name="Normal 2 2 2 2 2 2 33 22" xfId="33193"/>
    <cellStyle name="Normal 2 2 2 2 2 2 33 3" xfId="33194"/>
    <cellStyle name="Normal 2 2 2 2 2 2 33 4" xfId="33195"/>
    <cellStyle name="Normal 2 2 2 2 2 2 33 5" xfId="33196"/>
    <cellStyle name="Normal 2 2 2 2 2 2 33 6" xfId="33197"/>
    <cellStyle name="Normal 2 2 2 2 2 2 33 7" xfId="33198"/>
    <cellStyle name="Normal 2 2 2 2 2 2 33 8" xfId="33199"/>
    <cellStyle name="Normal 2 2 2 2 2 2 33 9" xfId="33200"/>
    <cellStyle name="Normal 2 2 2 2 2 2 34" xfId="33201"/>
    <cellStyle name="Normal 2 2 2 2 2 2 34 10" xfId="33202"/>
    <cellStyle name="Normal 2 2 2 2 2 2 34 11" xfId="33203"/>
    <cellStyle name="Normal 2 2 2 2 2 2 34 12" xfId="33204"/>
    <cellStyle name="Normal 2 2 2 2 2 2 34 13" xfId="33205"/>
    <cellStyle name="Normal 2 2 2 2 2 2 34 14" xfId="33206"/>
    <cellStyle name="Normal 2 2 2 2 2 2 34 15" xfId="33207"/>
    <cellStyle name="Normal 2 2 2 2 2 2 34 16" xfId="33208"/>
    <cellStyle name="Normal 2 2 2 2 2 2 34 17" xfId="33209"/>
    <cellStyle name="Normal 2 2 2 2 2 2 34 18" xfId="33210"/>
    <cellStyle name="Normal 2 2 2 2 2 2 34 19" xfId="33211"/>
    <cellStyle name="Normal 2 2 2 2 2 2 34 2" xfId="33212"/>
    <cellStyle name="Normal 2 2 2 2 2 2 34 20" xfId="33213"/>
    <cellStyle name="Normal 2 2 2 2 2 2 34 21" xfId="33214"/>
    <cellStyle name="Normal 2 2 2 2 2 2 34 22" xfId="33215"/>
    <cellStyle name="Normal 2 2 2 2 2 2 34 3" xfId="33216"/>
    <cellStyle name="Normal 2 2 2 2 2 2 34 4" xfId="33217"/>
    <cellStyle name="Normal 2 2 2 2 2 2 34 5" xfId="33218"/>
    <cellStyle name="Normal 2 2 2 2 2 2 34 6" xfId="33219"/>
    <cellStyle name="Normal 2 2 2 2 2 2 34 7" xfId="33220"/>
    <cellStyle name="Normal 2 2 2 2 2 2 34 8" xfId="33221"/>
    <cellStyle name="Normal 2 2 2 2 2 2 34 9" xfId="33222"/>
    <cellStyle name="Normal 2 2 2 2 2 2 35" xfId="33223"/>
    <cellStyle name="Normal 2 2 2 2 2 2 35 10" xfId="33224"/>
    <cellStyle name="Normal 2 2 2 2 2 2 35 11" xfId="33225"/>
    <cellStyle name="Normal 2 2 2 2 2 2 35 12" xfId="33226"/>
    <cellStyle name="Normal 2 2 2 2 2 2 35 13" xfId="33227"/>
    <cellStyle name="Normal 2 2 2 2 2 2 35 14" xfId="33228"/>
    <cellStyle name="Normal 2 2 2 2 2 2 35 15" xfId="33229"/>
    <cellStyle name="Normal 2 2 2 2 2 2 35 16" xfId="33230"/>
    <cellStyle name="Normal 2 2 2 2 2 2 35 17" xfId="33231"/>
    <cellStyle name="Normal 2 2 2 2 2 2 35 18" xfId="33232"/>
    <cellStyle name="Normal 2 2 2 2 2 2 35 19" xfId="33233"/>
    <cellStyle name="Normal 2 2 2 2 2 2 35 2" xfId="33234"/>
    <cellStyle name="Normal 2 2 2 2 2 2 35 20" xfId="33235"/>
    <cellStyle name="Normal 2 2 2 2 2 2 35 21" xfId="33236"/>
    <cellStyle name="Normal 2 2 2 2 2 2 35 22" xfId="33237"/>
    <cellStyle name="Normal 2 2 2 2 2 2 35 3" xfId="33238"/>
    <cellStyle name="Normal 2 2 2 2 2 2 35 4" xfId="33239"/>
    <cellStyle name="Normal 2 2 2 2 2 2 35 5" xfId="33240"/>
    <cellStyle name="Normal 2 2 2 2 2 2 35 6" xfId="33241"/>
    <cellStyle name="Normal 2 2 2 2 2 2 35 7" xfId="33242"/>
    <cellStyle name="Normal 2 2 2 2 2 2 35 8" xfId="33243"/>
    <cellStyle name="Normal 2 2 2 2 2 2 35 9" xfId="33244"/>
    <cellStyle name="Normal 2 2 2 2 2 2 36" xfId="33245"/>
    <cellStyle name="Normal 2 2 2 2 2 2 36 2" xfId="33246"/>
    <cellStyle name="Normal 2 2 2 2 2 2 36 2 10" xfId="33247"/>
    <cellStyle name="Normal 2 2 2 2 2 2 36 2 11" xfId="33248"/>
    <cellStyle name="Normal 2 2 2 2 2 2 36 2 12" xfId="33249"/>
    <cellStyle name="Normal 2 2 2 2 2 2 36 2 13" xfId="33250"/>
    <cellStyle name="Normal 2 2 2 2 2 2 36 2 14" xfId="33251"/>
    <cellStyle name="Normal 2 2 2 2 2 2 36 2 15" xfId="33252"/>
    <cellStyle name="Normal 2 2 2 2 2 2 36 2 16" xfId="33253"/>
    <cellStyle name="Normal 2 2 2 2 2 2 36 2 17" xfId="33254"/>
    <cellStyle name="Normal 2 2 2 2 2 2 36 2 18" xfId="33255"/>
    <cellStyle name="Normal 2 2 2 2 2 2 36 2 19" xfId="33256"/>
    <cellStyle name="Normal 2 2 2 2 2 2 36 2 2" xfId="33257"/>
    <cellStyle name="Normal 2 2 2 2 2 2 36 2 20" xfId="33258"/>
    <cellStyle name="Normal 2 2 2 2 2 2 36 2 21" xfId="33259"/>
    <cellStyle name="Normal 2 2 2 2 2 2 36 2 22" xfId="33260"/>
    <cellStyle name="Normal 2 2 2 2 2 2 36 2 3" xfId="33261"/>
    <cellStyle name="Normal 2 2 2 2 2 2 36 2 4" xfId="33262"/>
    <cellStyle name="Normal 2 2 2 2 2 2 36 2 5" xfId="33263"/>
    <cellStyle name="Normal 2 2 2 2 2 2 36 2 6" xfId="33264"/>
    <cellStyle name="Normal 2 2 2 2 2 2 36 2 7" xfId="33265"/>
    <cellStyle name="Normal 2 2 2 2 2 2 36 2 8" xfId="33266"/>
    <cellStyle name="Normal 2 2 2 2 2 2 36 2 9" xfId="33267"/>
    <cellStyle name="Normal 2 2 2 2 2 2 37" xfId="33268"/>
    <cellStyle name="Normal 2 2 2 2 2 2 37 10" xfId="33269"/>
    <cellStyle name="Normal 2 2 2 2 2 2 37 11" xfId="33270"/>
    <cellStyle name="Normal 2 2 2 2 2 2 37 12" xfId="33271"/>
    <cellStyle name="Normal 2 2 2 2 2 2 37 13" xfId="33272"/>
    <cellStyle name="Normal 2 2 2 2 2 2 37 14" xfId="33273"/>
    <cellStyle name="Normal 2 2 2 2 2 2 37 15" xfId="33274"/>
    <cellStyle name="Normal 2 2 2 2 2 2 37 16" xfId="33275"/>
    <cellStyle name="Normal 2 2 2 2 2 2 37 17" xfId="33276"/>
    <cellStyle name="Normal 2 2 2 2 2 2 37 18" xfId="33277"/>
    <cellStyle name="Normal 2 2 2 2 2 2 37 19" xfId="33278"/>
    <cellStyle name="Normal 2 2 2 2 2 2 37 2" xfId="33279"/>
    <cellStyle name="Normal 2 2 2 2 2 2 37 20" xfId="33280"/>
    <cellStyle name="Normal 2 2 2 2 2 2 37 21" xfId="33281"/>
    <cellStyle name="Normal 2 2 2 2 2 2 37 22" xfId="33282"/>
    <cellStyle name="Normal 2 2 2 2 2 2 37 3" xfId="33283"/>
    <cellStyle name="Normal 2 2 2 2 2 2 37 4" xfId="33284"/>
    <cellStyle name="Normal 2 2 2 2 2 2 37 5" xfId="33285"/>
    <cellStyle name="Normal 2 2 2 2 2 2 37 6" xfId="33286"/>
    <cellStyle name="Normal 2 2 2 2 2 2 37 7" xfId="33287"/>
    <cellStyle name="Normal 2 2 2 2 2 2 37 8" xfId="33288"/>
    <cellStyle name="Normal 2 2 2 2 2 2 37 9" xfId="33289"/>
    <cellStyle name="Normal 2 2 2 2 2 2 38" xfId="33290"/>
    <cellStyle name="Normal 2 2 2 2 2 2 38 10" xfId="33291"/>
    <cellStyle name="Normal 2 2 2 2 2 2 38 11" xfId="33292"/>
    <cellStyle name="Normal 2 2 2 2 2 2 38 12" xfId="33293"/>
    <cellStyle name="Normal 2 2 2 2 2 2 38 13" xfId="33294"/>
    <cellStyle name="Normal 2 2 2 2 2 2 38 14" xfId="33295"/>
    <cellStyle name="Normal 2 2 2 2 2 2 38 15" xfId="33296"/>
    <cellStyle name="Normal 2 2 2 2 2 2 38 16" xfId="33297"/>
    <cellStyle name="Normal 2 2 2 2 2 2 38 17" xfId="33298"/>
    <cellStyle name="Normal 2 2 2 2 2 2 38 18" xfId="33299"/>
    <cellStyle name="Normal 2 2 2 2 2 2 38 19" xfId="33300"/>
    <cellStyle name="Normal 2 2 2 2 2 2 38 2" xfId="33301"/>
    <cellStyle name="Normal 2 2 2 2 2 2 38 20" xfId="33302"/>
    <cellStyle name="Normal 2 2 2 2 2 2 38 21" xfId="33303"/>
    <cellStyle name="Normal 2 2 2 2 2 2 38 22" xfId="33304"/>
    <cellStyle name="Normal 2 2 2 2 2 2 38 3" xfId="33305"/>
    <cellStyle name="Normal 2 2 2 2 2 2 38 4" xfId="33306"/>
    <cellStyle name="Normal 2 2 2 2 2 2 38 5" xfId="33307"/>
    <cellStyle name="Normal 2 2 2 2 2 2 38 6" xfId="33308"/>
    <cellStyle name="Normal 2 2 2 2 2 2 38 7" xfId="33309"/>
    <cellStyle name="Normal 2 2 2 2 2 2 38 8" xfId="33310"/>
    <cellStyle name="Normal 2 2 2 2 2 2 38 9" xfId="33311"/>
    <cellStyle name="Normal 2 2 2 2 2 2 39" xfId="33312"/>
    <cellStyle name="Normal 2 2 2 2 2 2 39 10" xfId="33313"/>
    <cellStyle name="Normal 2 2 2 2 2 2 39 11" xfId="33314"/>
    <cellStyle name="Normal 2 2 2 2 2 2 39 12" xfId="33315"/>
    <cellStyle name="Normal 2 2 2 2 2 2 39 13" xfId="33316"/>
    <cellStyle name="Normal 2 2 2 2 2 2 39 14" xfId="33317"/>
    <cellStyle name="Normal 2 2 2 2 2 2 39 15" xfId="33318"/>
    <cellStyle name="Normal 2 2 2 2 2 2 39 16" xfId="33319"/>
    <cellStyle name="Normal 2 2 2 2 2 2 39 17" xfId="33320"/>
    <cellStyle name="Normal 2 2 2 2 2 2 39 18" xfId="33321"/>
    <cellStyle name="Normal 2 2 2 2 2 2 39 19" xfId="33322"/>
    <cellStyle name="Normal 2 2 2 2 2 2 39 2" xfId="33323"/>
    <cellStyle name="Normal 2 2 2 2 2 2 39 20" xfId="33324"/>
    <cellStyle name="Normal 2 2 2 2 2 2 39 21" xfId="33325"/>
    <cellStyle name="Normal 2 2 2 2 2 2 39 22" xfId="33326"/>
    <cellStyle name="Normal 2 2 2 2 2 2 39 3" xfId="33327"/>
    <cellStyle name="Normal 2 2 2 2 2 2 39 4" xfId="33328"/>
    <cellStyle name="Normal 2 2 2 2 2 2 39 5" xfId="33329"/>
    <cellStyle name="Normal 2 2 2 2 2 2 39 6" xfId="33330"/>
    <cellStyle name="Normal 2 2 2 2 2 2 39 7" xfId="33331"/>
    <cellStyle name="Normal 2 2 2 2 2 2 39 8" xfId="33332"/>
    <cellStyle name="Normal 2 2 2 2 2 2 39 9" xfId="33333"/>
    <cellStyle name="Normal 2 2 2 2 2 2 4" xfId="33334"/>
    <cellStyle name="Normal 2 2 2 2 2 2 40" xfId="33335"/>
    <cellStyle name="Normal 2 2 2 2 2 2 40 10" xfId="33336"/>
    <cellStyle name="Normal 2 2 2 2 2 2 40 11" xfId="33337"/>
    <cellStyle name="Normal 2 2 2 2 2 2 40 12" xfId="33338"/>
    <cellStyle name="Normal 2 2 2 2 2 2 40 13" xfId="33339"/>
    <cellStyle name="Normal 2 2 2 2 2 2 40 14" xfId="33340"/>
    <cellStyle name="Normal 2 2 2 2 2 2 40 15" xfId="33341"/>
    <cellStyle name="Normal 2 2 2 2 2 2 40 16" xfId="33342"/>
    <cellStyle name="Normal 2 2 2 2 2 2 40 17" xfId="33343"/>
    <cellStyle name="Normal 2 2 2 2 2 2 40 18" xfId="33344"/>
    <cellStyle name="Normal 2 2 2 2 2 2 40 19" xfId="33345"/>
    <cellStyle name="Normal 2 2 2 2 2 2 40 2" xfId="33346"/>
    <cellStyle name="Normal 2 2 2 2 2 2 40 20" xfId="33347"/>
    <cellStyle name="Normal 2 2 2 2 2 2 40 21" xfId="33348"/>
    <cellStyle name="Normal 2 2 2 2 2 2 40 22" xfId="33349"/>
    <cellStyle name="Normal 2 2 2 2 2 2 40 3" xfId="33350"/>
    <cellStyle name="Normal 2 2 2 2 2 2 40 4" xfId="33351"/>
    <cellStyle name="Normal 2 2 2 2 2 2 40 5" xfId="33352"/>
    <cellStyle name="Normal 2 2 2 2 2 2 40 6" xfId="33353"/>
    <cellStyle name="Normal 2 2 2 2 2 2 40 7" xfId="33354"/>
    <cellStyle name="Normal 2 2 2 2 2 2 40 8" xfId="33355"/>
    <cellStyle name="Normal 2 2 2 2 2 2 40 9" xfId="33356"/>
    <cellStyle name="Normal 2 2 2 2 2 2 41" xfId="33357"/>
    <cellStyle name="Normal 2 2 2 2 2 2 41 10" xfId="33358"/>
    <cellStyle name="Normal 2 2 2 2 2 2 41 11" xfId="33359"/>
    <cellStyle name="Normal 2 2 2 2 2 2 41 12" xfId="33360"/>
    <cellStyle name="Normal 2 2 2 2 2 2 41 13" xfId="33361"/>
    <cellStyle name="Normal 2 2 2 2 2 2 41 14" xfId="33362"/>
    <cellStyle name="Normal 2 2 2 2 2 2 41 15" xfId="33363"/>
    <cellStyle name="Normal 2 2 2 2 2 2 41 16" xfId="33364"/>
    <cellStyle name="Normal 2 2 2 2 2 2 41 17" xfId="33365"/>
    <cellStyle name="Normal 2 2 2 2 2 2 41 18" xfId="33366"/>
    <cellStyle name="Normal 2 2 2 2 2 2 41 19" xfId="33367"/>
    <cellStyle name="Normal 2 2 2 2 2 2 41 2" xfId="33368"/>
    <cellStyle name="Normal 2 2 2 2 2 2 41 20" xfId="33369"/>
    <cellStyle name="Normal 2 2 2 2 2 2 41 21" xfId="33370"/>
    <cellStyle name="Normal 2 2 2 2 2 2 41 22" xfId="33371"/>
    <cellStyle name="Normal 2 2 2 2 2 2 41 3" xfId="33372"/>
    <cellStyle name="Normal 2 2 2 2 2 2 41 4" xfId="33373"/>
    <cellStyle name="Normal 2 2 2 2 2 2 41 5" xfId="33374"/>
    <cellStyle name="Normal 2 2 2 2 2 2 41 6" xfId="33375"/>
    <cellStyle name="Normal 2 2 2 2 2 2 41 7" xfId="33376"/>
    <cellStyle name="Normal 2 2 2 2 2 2 41 8" xfId="33377"/>
    <cellStyle name="Normal 2 2 2 2 2 2 41 9" xfId="33378"/>
    <cellStyle name="Normal 2 2 2 2 2 2 42" xfId="33379"/>
    <cellStyle name="Normal 2 2 2 2 2 2 42 10" xfId="33380"/>
    <cellStyle name="Normal 2 2 2 2 2 2 42 11" xfId="33381"/>
    <cellStyle name="Normal 2 2 2 2 2 2 42 12" xfId="33382"/>
    <cellStyle name="Normal 2 2 2 2 2 2 42 13" xfId="33383"/>
    <cellStyle name="Normal 2 2 2 2 2 2 42 14" xfId="33384"/>
    <cellStyle name="Normal 2 2 2 2 2 2 42 15" xfId="33385"/>
    <cellStyle name="Normal 2 2 2 2 2 2 42 16" xfId="33386"/>
    <cellStyle name="Normal 2 2 2 2 2 2 42 17" xfId="33387"/>
    <cellStyle name="Normal 2 2 2 2 2 2 42 18" xfId="33388"/>
    <cellStyle name="Normal 2 2 2 2 2 2 42 19" xfId="33389"/>
    <cellStyle name="Normal 2 2 2 2 2 2 42 2" xfId="33390"/>
    <cellStyle name="Normal 2 2 2 2 2 2 42 20" xfId="33391"/>
    <cellStyle name="Normal 2 2 2 2 2 2 42 21" xfId="33392"/>
    <cellStyle name="Normal 2 2 2 2 2 2 42 22" xfId="33393"/>
    <cellStyle name="Normal 2 2 2 2 2 2 42 3" xfId="33394"/>
    <cellStyle name="Normal 2 2 2 2 2 2 42 4" xfId="33395"/>
    <cellStyle name="Normal 2 2 2 2 2 2 42 5" xfId="33396"/>
    <cellStyle name="Normal 2 2 2 2 2 2 42 6" xfId="33397"/>
    <cellStyle name="Normal 2 2 2 2 2 2 42 7" xfId="33398"/>
    <cellStyle name="Normal 2 2 2 2 2 2 42 8" xfId="33399"/>
    <cellStyle name="Normal 2 2 2 2 2 2 42 9" xfId="33400"/>
    <cellStyle name="Normal 2 2 2 2 2 2 43" xfId="33401"/>
    <cellStyle name="Normal 2 2 2 2 2 2 43 10" xfId="33402"/>
    <cellStyle name="Normal 2 2 2 2 2 2 43 11" xfId="33403"/>
    <cellStyle name="Normal 2 2 2 2 2 2 43 12" xfId="33404"/>
    <cellStyle name="Normal 2 2 2 2 2 2 43 13" xfId="33405"/>
    <cellStyle name="Normal 2 2 2 2 2 2 43 14" xfId="33406"/>
    <cellStyle name="Normal 2 2 2 2 2 2 43 15" xfId="33407"/>
    <cellStyle name="Normal 2 2 2 2 2 2 43 16" xfId="33408"/>
    <cellStyle name="Normal 2 2 2 2 2 2 43 17" xfId="33409"/>
    <cellStyle name="Normal 2 2 2 2 2 2 43 18" xfId="33410"/>
    <cellStyle name="Normal 2 2 2 2 2 2 43 19" xfId="33411"/>
    <cellStyle name="Normal 2 2 2 2 2 2 43 2" xfId="33412"/>
    <cellStyle name="Normal 2 2 2 2 2 2 43 20" xfId="33413"/>
    <cellStyle name="Normal 2 2 2 2 2 2 43 21" xfId="33414"/>
    <cellStyle name="Normal 2 2 2 2 2 2 43 22" xfId="33415"/>
    <cellStyle name="Normal 2 2 2 2 2 2 43 3" xfId="33416"/>
    <cellStyle name="Normal 2 2 2 2 2 2 43 4" xfId="33417"/>
    <cellStyle name="Normal 2 2 2 2 2 2 43 5" xfId="33418"/>
    <cellStyle name="Normal 2 2 2 2 2 2 43 6" xfId="33419"/>
    <cellStyle name="Normal 2 2 2 2 2 2 43 7" xfId="33420"/>
    <cellStyle name="Normal 2 2 2 2 2 2 43 8" xfId="33421"/>
    <cellStyle name="Normal 2 2 2 2 2 2 43 9" xfId="33422"/>
    <cellStyle name="Normal 2 2 2 2 2 2 44" xfId="33423"/>
    <cellStyle name="Normal 2 2 2 2 2 2 44 10" xfId="33424"/>
    <cellStyle name="Normal 2 2 2 2 2 2 44 11" xfId="33425"/>
    <cellStyle name="Normal 2 2 2 2 2 2 44 12" xfId="33426"/>
    <cellStyle name="Normal 2 2 2 2 2 2 44 13" xfId="33427"/>
    <cellStyle name="Normal 2 2 2 2 2 2 44 14" xfId="33428"/>
    <cellStyle name="Normal 2 2 2 2 2 2 44 15" xfId="33429"/>
    <cellStyle name="Normal 2 2 2 2 2 2 44 16" xfId="33430"/>
    <cellStyle name="Normal 2 2 2 2 2 2 44 17" xfId="33431"/>
    <cellStyle name="Normal 2 2 2 2 2 2 44 18" xfId="33432"/>
    <cellStyle name="Normal 2 2 2 2 2 2 44 19" xfId="33433"/>
    <cellStyle name="Normal 2 2 2 2 2 2 44 2" xfId="33434"/>
    <cellStyle name="Normal 2 2 2 2 2 2 44 20" xfId="33435"/>
    <cellStyle name="Normal 2 2 2 2 2 2 44 21" xfId="33436"/>
    <cellStyle name="Normal 2 2 2 2 2 2 44 22" xfId="33437"/>
    <cellStyle name="Normal 2 2 2 2 2 2 44 3" xfId="33438"/>
    <cellStyle name="Normal 2 2 2 2 2 2 44 4" xfId="33439"/>
    <cellStyle name="Normal 2 2 2 2 2 2 44 5" xfId="33440"/>
    <cellStyle name="Normal 2 2 2 2 2 2 44 6" xfId="33441"/>
    <cellStyle name="Normal 2 2 2 2 2 2 44 7" xfId="33442"/>
    <cellStyle name="Normal 2 2 2 2 2 2 44 8" xfId="33443"/>
    <cellStyle name="Normal 2 2 2 2 2 2 44 9" xfId="33444"/>
    <cellStyle name="Normal 2 2 2 2 2 2 45" xfId="33445"/>
    <cellStyle name="Normal 2 2 2 2 2 2 45 10" xfId="33446"/>
    <cellStyle name="Normal 2 2 2 2 2 2 45 11" xfId="33447"/>
    <cellStyle name="Normal 2 2 2 2 2 2 45 12" xfId="33448"/>
    <cellStyle name="Normal 2 2 2 2 2 2 45 13" xfId="33449"/>
    <cellStyle name="Normal 2 2 2 2 2 2 45 14" xfId="33450"/>
    <cellStyle name="Normal 2 2 2 2 2 2 45 15" xfId="33451"/>
    <cellStyle name="Normal 2 2 2 2 2 2 45 16" xfId="33452"/>
    <cellStyle name="Normal 2 2 2 2 2 2 45 17" xfId="33453"/>
    <cellStyle name="Normal 2 2 2 2 2 2 45 18" xfId="33454"/>
    <cellStyle name="Normal 2 2 2 2 2 2 45 19" xfId="33455"/>
    <cellStyle name="Normal 2 2 2 2 2 2 45 2" xfId="33456"/>
    <cellStyle name="Normal 2 2 2 2 2 2 45 20" xfId="33457"/>
    <cellStyle name="Normal 2 2 2 2 2 2 45 21" xfId="33458"/>
    <cellStyle name="Normal 2 2 2 2 2 2 45 22" xfId="33459"/>
    <cellStyle name="Normal 2 2 2 2 2 2 45 3" xfId="33460"/>
    <cellStyle name="Normal 2 2 2 2 2 2 45 4" xfId="33461"/>
    <cellStyle name="Normal 2 2 2 2 2 2 45 5" xfId="33462"/>
    <cellStyle name="Normal 2 2 2 2 2 2 45 6" xfId="33463"/>
    <cellStyle name="Normal 2 2 2 2 2 2 45 7" xfId="33464"/>
    <cellStyle name="Normal 2 2 2 2 2 2 45 8" xfId="33465"/>
    <cellStyle name="Normal 2 2 2 2 2 2 45 9" xfId="33466"/>
    <cellStyle name="Normal 2 2 2 2 2 2 46" xfId="33467"/>
    <cellStyle name="Normal 2 2 2 2 2 2 46 2" xfId="33468"/>
    <cellStyle name="Normal 2 2 2 2 2 2 46 2 10" xfId="33469"/>
    <cellStyle name="Normal 2 2 2 2 2 2 46 2 11" xfId="33470"/>
    <cellStyle name="Normal 2 2 2 2 2 2 46 2 12" xfId="33471"/>
    <cellStyle name="Normal 2 2 2 2 2 2 46 2 13" xfId="33472"/>
    <cellStyle name="Normal 2 2 2 2 2 2 46 2 14" xfId="33473"/>
    <cellStyle name="Normal 2 2 2 2 2 2 46 2 15" xfId="33474"/>
    <cellStyle name="Normal 2 2 2 2 2 2 46 2 16" xfId="33475"/>
    <cellStyle name="Normal 2 2 2 2 2 2 46 2 17" xfId="33476"/>
    <cellStyle name="Normal 2 2 2 2 2 2 46 2 18" xfId="33477"/>
    <cellStyle name="Normal 2 2 2 2 2 2 46 2 19" xfId="33478"/>
    <cellStyle name="Normal 2 2 2 2 2 2 46 2 2" xfId="33479"/>
    <cellStyle name="Normal 2 2 2 2 2 2 46 2 2 2" xfId="33480"/>
    <cellStyle name="Normal 2 2 2 2 2 2 46 2 2 2 10" xfId="33481"/>
    <cellStyle name="Normal 2 2 2 2 2 2 46 2 2 2 11" xfId="33482"/>
    <cellStyle name="Normal 2 2 2 2 2 2 46 2 2 2 12" xfId="33483"/>
    <cellStyle name="Normal 2 2 2 2 2 2 46 2 2 2 13" xfId="33484"/>
    <cellStyle name="Normal 2 2 2 2 2 2 46 2 2 2 14" xfId="33485"/>
    <cellStyle name="Normal 2 2 2 2 2 2 46 2 2 2 15" xfId="33486"/>
    <cellStyle name="Normal 2 2 2 2 2 2 46 2 2 2 16" xfId="33487"/>
    <cellStyle name="Normal 2 2 2 2 2 2 46 2 2 2 17" xfId="33488"/>
    <cellStyle name="Normal 2 2 2 2 2 2 46 2 2 2 18" xfId="33489"/>
    <cellStyle name="Normal 2 2 2 2 2 2 46 2 2 2 19" xfId="33490"/>
    <cellStyle name="Normal 2 2 2 2 2 2 46 2 2 2 2" xfId="33491"/>
    <cellStyle name="Normal 2 2 2 2 2 2 46 2 2 2 20" xfId="33492"/>
    <cellStyle name="Normal 2 2 2 2 2 2 46 2 2 2 21" xfId="33493"/>
    <cellStyle name="Normal 2 2 2 2 2 2 46 2 2 2 22" xfId="33494"/>
    <cellStyle name="Normal 2 2 2 2 2 2 46 2 2 2 3" xfId="33495"/>
    <cellStyle name="Normal 2 2 2 2 2 2 46 2 2 2 4" xfId="33496"/>
    <cellStyle name="Normal 2 2 2 2 2 2 46 2 2 2 5" xfId="33497"/>
    <cellStyle name="Normal 2 2 2 2 2 2 46 2 2 2 6" xfId="33498"/>
    <cellStyle name="Normal 2 2 2 2 2 2 46 2 2 2 7" xfId="33499"/>
    <cellStyle name="Normal 2 2 2 2 2 2 46 2 2 2 8" xfId="33500"/>
    <cellStyle name="Normal 2 2 2 2 2 2 46 2 2 2 9" xfId="33501"/>
    <cellStyle name="Normal 2 2 2 2 2 2 46 2 2 3" xfId="33502"/>
    <cellStyle name="Normal 2 2 2 2 2 2 46 2 2 3 10" xfId="33503"/>
    <cellStyle name="Normal 2 2 2 2 2 2 46 2 2 3 11" xfId="33504"/>
    <cellStyle name="Normal 2 2 2 2 2 2 46 2 2 3 12" xfId="33505"/>
    <cellStyle name="Normal 2 2 2 2 2 2 46 2 2 3 13" xfId="33506"/>
    <cellStyle name="Normal 2 2 2 2 2 2 46 2 2 3 14" xfId="33507"/>
    <cellStyle name="Normal 2 2 2 2 2 2 46 2 2 3 15" xfId="33508"/>
    <cellStyle name="Normal 2 2 2 2 2 2 46 2 2 3 16" xfId="33509"/>
    <cellStyle name="Normal 2 2 2 2 2 2 46 2 2 3 17" xfId="33510"/>
    <cellStyle name="Normal 2 2 2 2 2 2 46 2 2 3 18" xfId="33511"/>
    <cellStyle name="Normal 2 2 2 2 2 2 46 2 2 3 19" xfId="33512"/>
    <cellStyle name="Normal 2 2 2 2 2 2 46 2 2 3 2" xfId="33513"/>
    <cellStyle name="Normal 2 2 2 2 2 2 46 2 2 3 20" xfId="33514"/>
    <cellStyle name="Normal 2 2 2 2 2 2 46 2 2 3 21" xfId="33515"/>
    <cellStyle name="Normal 2 2 2 2 2 2 46 2 2 3 22" xfId="33516"/>
    <cellStyle name="Normal 2 2 2 2 2 2 46 2 2 3 3" xfId="33517"/>
    <cellStyle name="Normal 2 2 2 2 2 2 46 2 2 3 4" xfId="33518"/>
    <cellStyle name="Normal 2 2 2 2 2 2 46 2 2 3 5" xfId="33519"/>
    <cellStyle name="Normal 2 2 2 2 2 2 46 2 2 3 6" xfId="33520"/>
    <cellStyle name="Normal 2 2 2 2 2 2 46 2 2 3 7" xfId="33521"/>
    <cellStyle name="Normal 2 2 2 2 2 2 46 2 2 3 8" xfId="33522"/>
    <cellStyle name="Normal 2 2 2 2 2 2 46 2 2 3 9" xfId="33523"/>
    <cellStyle name="Normal 2 2 2 2 2 2 46 2 20" xfId="33524"/>
    <cellStyle name="Normal 2 2 2 2 2 2 46 2 21" xfId="33525"/>
    <cellStyle name="Normal 2 2 2 2 2 2 46 2 22" xfId="33526"/>
    <cellStyle name="Normal 2 2 2 2 2 2 46 2 23" xfId="33527"/>
    <cellStyle name="Normal 2 2 2 2 2 2 46 2 24" xfId="33528"/>
    <cellStyle name="Normal 2 2 2 2 2 2 46 2 3" xfId="33529"/>
    <cellStyle name="Normal 2 2 2 2 2 2 46 2 3 2" xfId="33530"/>
    <cellStyle name="Normal 2 2 2 2 2 2 46 2 4" xfId="33531"/>
    <cellStyle name="Normal 2 2 2 2 2 2 46 2 5" xfId="33532"/>
    <cellStyle name="Normal 2 2 2 2 2 2 46 2 6" xfId="33533"/>
    <cellStyle name="Normal 2 2 2 2 2 2 46 2 7" xfId="33534"/>
    <cellStyle name="Normal 2 2 2 2 2 2 46 2 8" xfId="33535"/>
    <cellStyle name="Normal 2 2 2 2 2 2 46 2 9" xfId="33536"/>
    <cellStyle name="Normal 2 2 2 2 2 2 46 3" xfId="33537"/>
    <cellStyle name="Normal 2 2 2 2 2 2 46 3 10" xfId="33538"/>
    <cellStyle name="Normal 2 2 2 2 2 2 46 3 11" xfId="33539"/>
    <cellStyle name="Normal 2 2 2 2 2 2 46 3 12" xfId="33540"/>
    <cellStyle name="Normal 2 2 2 2 2 2 46 3 13" xfId="33541"/>
    <cellStyle name="Normal 2 2 2 2 2 2 46 3 14" xfId="33542"/>
    <cellStyle name="Normal 2 2 2 2 2 2 46 3 15" xfId="33543"/>
    <cellStyle name="Normal 2 2 2 2 2 2 46 3 16" xfId="33544"/>
    <cellStyle name="Normal 2 2 2 2 2 2 46 3 17" xfId="33545"/>
    <cellStyle name="Normal 2 2 2 2 2 2 46 3 18" xfId="33546"/>
    <cellStyle name="Normal 2 2 2 2 2 2 46 3 19" xfId="33547"/>
    <cellStyle name="Normal 2 2 2 2 2 2 46 3 2" xfId="33548"/>
    <cellStyle name="Normal 2 2 2 2 2 2 46 3 20" xfId="33549"/>
    <cellStyle name="Normal 2 2 2 2 2 2 46 3 21" xfId="33550"/>
    <cellStyle name="Normal 2 2 2 2 2 2 46 3 22" xfId="33551"/>
    <cellStyle name="Normal 2 2 2 2 2 2 46 3 3" xfId="33552"/>
    <cellStyle name="Normal 2 2 2 2 2 2 46 3 4" xfId="33553"/>
    <cellStyle name="Normal 2 2 2 2 2 2 46 3 5" xfId="33554"/>
    <cellStyle name="Normal 2 2 2 2 2 2 46 3 6" xfId="33555"/>
    <cellStyle name="Normal 2 2 2 2 2 2 46 3 7" xfId="33556"/>
    <cellStyle name="Normal 2 2 2 2 2 2 46 3 8" xfId="33557"/>
    <cellStyle name="Normal 2 2 2 2 2 2 46 3 9" xfId="33558"/>
    <cellStyle name="Normal 2 2 2 2 2 2 46 4" xfId="33559"/>
    <cellStyle name="Normal 2 2 2 2 2 2 46 4 10" xfId="33560"/>
    <cellStyle name="Normal 2 2 2 2 2 2 46 4 11" xfId="33561"/>
    <cellStyle name="Normal 2 2 2 2 2 2 46 4 12" xfId="33562"/>
    <cellStyle name="Normal 2 2 2 2 2 2 46 4 13" xfId="33563"/>
    <cellStyle name="Normal 2 2 2 2 2 2 46 4 14" xfId="33564"/>
    <cellStyle name="Normal 2 2 2 2 2 2 46 4 15" xfId="33565"/>
    <cellStyle name="Normal 2 2 2 2 2 2 46 4 16" xfId="33566"/>
    <cellStyle name="Normal 2 2 2 2 2 2 46 4 17" xfId="33567"/>
    <cellStyle name="Normal 2 2 2 2 2 2 46 4 18" xfId="33568"/>
    <cellStyle name="Normal 2 2 2 2 2 2 46 4 19" xfId="33569"/>
    <cellStyle name="Normal 2 2 2 2 2 2 46 4 2" xfId="33570"/>
    <cellStyle name="Normal 2 2 2 2 2 2 46 4 20" xfId="33571"/>
    <cellStyle name="Normal 2 2 2 2 2 2 46 4 21" xfId="33572"/>
    <cellStyle name="Normal 2 2 2 2 2 2 46 4 22" xfId="33573"/>
    <cellStyle name="Normal 2 2 2 2 2 2 46 4 3" xfId="33574"/>
    <cellStyle name="Normal 2 2 2 2 2 2 46 4 4" xfId="33575"/>
    <cellStyle name="Normal 2 2 2 2 2 2 46 4 5" xfId="33576"/>
    <cellStyle name="Normal 2 2 2 2 2 2 46 4 6" xfId="33577"/>
    <cellStyle name="Normal 2 2 2 2 2 2 46 4 7" xfId="33578"/>
    <cellStyle name="Normal 2 2 2 2 2 2 46 4 8" xfId="33579"/>
    <cellStyle name="Normal 2 2 2 2 2 2 46 4 9" xfId="33580"/>
    <cellStyle name="Normal 2 2 2 2 2 2 47" xfId="33581"/>
    <cellStyle name="Normal 2 2 2 2 2 2 47 10" xfId="33582"/>
    <cellStyle name="Normal 2 2 2 2 2 2 47 11" xfId="33583"/>
    <cellStyle name="Normal 2 2 2 2 2 2 47 12" xfId="33584"/>
    <cellStyle name="Normal 2 2 2 2 2 2 47 13" xfId="33585"/>
    <cellStyle name="Normal 2 2 2 2 2 2 47 14" xfId="33586"/>
    <cellStyle name="Normal 2 2 2 2 2 2 47 15" xfId="33587"/>
    <cellStyle name="Normal 2 2 2 2 2 2 47 16" xfId="33588"/>
    <cellStyle name="Normal 2 2 2 2 2 2 47 17" xfId="33589"/>
    <cellStyle name="Normal 2 2 2 2 2 2 47 18" xfId="33590"/>
    <cellStyle name="Normal 2 2 2 2 2 2 47 19" xfId="33591"/>
    <cellStyle name="Normal 2 2 2 2 2 2 47 2" xfId="33592"/>
    <cellStyle name="Normal 2 2 2 2 2 2 47 20" xfId="33593"/>
    <cellStyle name="Normal 2 2 2 2 2 2 47 21" xfId="33594"/>
    <cellStyle name="Normal 2 2 2 2 2 2 47 22" xfId="33595"/>
    <cellStyle name="Normal 2 2 2 2 2 2 47 3" xfId="33596"/>
    <cellStyle name="Normal 2 2 2 2 2 2 47 4" xfId="33597"/>
    <cellStyle name="Normal 2 2 2 2 2 2 47 5" xfId="33598"/>
    <cellStyle name="Normal 2 2 2 2 2 2 47 6" xfId="33599"/>
    <cellStyle name="Normal 2 2 2 2 2 2 47 7" xfId="33600"/>
    <cellStyle name="Normal 2 2 2 2 2 2 47 8" xfId="33601"/>
    <cellStyle name="Normal 2 2 2 2 2 2 47 9" xfId="33602"/>
    <cellStyle name="Normal 2 2 2 2 2 2 48" xfId="33603"/>
    <cellStyle name="Normal 2 2 2 2 2 2 48 10" xfId="33604"/>
    <cellStyle name="Normal 2 2 2 2 2 2 48 11" xfId="33605"/>
    <cellStyle name="Normal 2 2 2 2 2 2 48 12" xfId="33606"/>
    <cellStyle name="Normal 2 2 2 2 2 2 48 13" xfId="33607"/>
    <cellStyle name="Normal 2 2 2 2 2 2 48 14" xfId="33608"/>
    <cellStyle name="Normal 2 2 2 2 2 2 48 15" xfId="33609"/>
    <cellStyle name="Normal 2 2 2 2 2 2 48 16" xfId="33610"/>
    <cellStyle name="Normal 2 2 2 2 2 2 48 17" xfId="33611"/>
    <cellStyle name="Normal 2 2 2 2 2 2 48 18" xfId="33612"/>
    <cellStyle name="Normal 2 2 2 2 2 2 48 19" xfId="33613"/>
    <cellStyle name="Normal 2 2 2 2 2 2 48 2" xfId="33614"/>
    <cellStyle name="Normal 2 2 2 2 2 2 48 20" xfId="33615"/>
    <cellStyle name="Normal 2 2 2 2 2 2 48 21" xfId="33616"/>
    <cellStyle name="Normal 2 2 2 2 2 2 48 22" xfId="33617"/>
    <cellStyle name="Normal 2 2 2 2 2 2 48 3" xfId="33618"/>
    <cellStyle name="Normal 2 2 2 2 2 2 48 4" xfId="33619"/>
    <cellStyle name="Normal 2 2 2 2 2 2 48 5" xfId="33620"/>
    <cellStyle name="Normal 2 2 2 2 2 2 48 6" xfId="33621"/>
    <cellStyle name="Normal 2 2 2 2 2 2 48 7" xfId="33622"/>
    <cellStyle name="Normal 2 2 2 2 2 2 48 8" xfId="33623"/>
    <cellStyle name="Normal 2 2 2 2 2 2 48 9" xfId="33624"/>
    <cellStyle name="Normal 2 2 2 2 2 2 49" xfId="33625"/>
    <cellStyle name="Normal 2 2 2 2 2 2 49 10" xfId="33626"/>
    <cellStyle name="Normal 2 2 2 2 2 2 49 11" xfId="33627"/>
    <cellStyle name="Normal 2 2 2 2 2 2 49 12" xfId="33628"/>
    <cellStyle name="Normal 2 2 2 2 2 2 49 13" xfId="33629"/>
    <cellStyle name="Normal 2 2 2 2 2 2 49 14" xfId="33630"/>
    <cellStyle name="Normal 2 2 2 2 2 2 49 15" xfId="33631"/>
    <cellStyle name="Normal 2 2 2 2 2 2 49 16" xfId="33632"/>
    <cellStyle name="Normal 2 2 2 2 2 2 49 17" xfId="33633"/>
    <cellStyle name="Normal 2 2 2 2 2 2 49 18" xfId="33634"/>
    <cellStyle name="Normal 2 2 2 2 2 2 49 19" xfId="33635"/>
    <cellStyle name="Normal 2 2 2 2 2 2 49 2" xfId="33636"/>
    <cellStyle name="Normal 2 2 2 2 2 2 49 20" xfId="33637"/>
    <cellStyle name="Normal 2 2 2 2 2 2 49 21" xfId="33638"/>
    <cellStyle name="Normal 2 2 2 2 2 2 49 22" xfId="33639"/>
    <cellStyle name="Normal 2 2 2 2 2 2 49 3" xfId="33640"/>
    <cellStyle name="Normal 2 2 2 2 2 2 49 4" xfId="33641"/>
    <cellStyle name="Normal 2 2 2 2 2 2 49 5" xfId="33642"/>
    <cellStyle name="Normal 2 2 2 2 2 2 49 6" xfId="33643"/>
    <cellStyle name="Normal 2 2 2 2 2 2 49 7" xfId="33644"/>
    <cellStyle name="Normal 2 2 2 2 2 2 49 8" xfId="33645"/>
    <cellStyle name="Normal 2 2 2 2 2 2 49 9" xfId="33646"/>
    <cellStyle name="Normal 2 2 2 2 2 2 5" xfId="33647"/>
    <cellStyle name="Normal 2 2 2 2 2 2 50" xfId="33648"/>
    <cellStyle name="Normal 2 2 2 2 2 2 50 10" xfId="33649"/>
    <cellStyle name="Normal 2 2 2 2 2 2 50 11" xfId="33650"/>
    <cellStyle name="Normal 2 2 2 2 2 2 50 12" xfId="33651"/>
    <cellStyle name="Normal 2 2 2 2 2 2 50 13" xfId="33652"/>
    <cellStyle name="Normal 2 2 2 2 2 2 50 14" xfId="33653"/>
    <cellStyle name="Normal 2 2 2 2 2 2 50 15" xfId="33654"/>
    <cellStyle name="Normal 2 2 2 2 2 2 50 16" xfId="33655"/>
    <cellStyle name="Normal 2 2 2 2 2 2 50 17" xfId="33656"/>
    <cellStyle name="Normal 2 2 2 2 2 2 50 18" xfId="33657"/>
    <cellStyle name="Normal 2 2 2 2 2 2 50 19" xfId="33658"/>
    <cellStyle name="Normal 2 2 2 2 2 2 50 2" xfId="33659"/>
    <cellStyle name="Normal 2 2 2 2 2 2 50 20" xfId="33660"/>
    <cellStyle name="Normal 2 2 2 2 2 2 50 21" xfId="33661"/>
    <cellStyle name="Normal 2 2 2 2 2 2 50 22" xfId="33662"/>
    <cellStyle name="Normal 2 2 2 2 2 2 50 3" xfId="33663"/>
    <cellStyle name="Normal 2 2 2 2 2 2 50 4" xfId="33664"/>
    <cellStyle name="Normal 2 2 2 2 2 2 50 5" xfId="33665"/>
    <cellStyle name="Normal 2 2 2 2 2 2 50 6" xfId="33666"/>
    <cellStyle name="Normal 2 2 2 2 2 2 50 7" xfId="33667"/>
    <cellStyle name="Normal 2 2 2 2 2 2 50 8" xfId="33668"/>
    <cellStyle name="Normal 2 2 2 2 2 2 50 9" xfId="33669"/>
    <cellStyle name="Normal 2 2 2 2 2 2 51" xfId="33670"/>
    <cellStyle name="Normal 2 2 2 2 2 2 51 10" xfId="33671"/>
    <cellStyle name="Normal 2 2 2 2 2 2 51 11" xfId="33672"/>
    <cellStyle name="Normal 2 2 2 2 2 2 51 12" xfId="33673"/>
    <cellStyle name="Normal 2 2 2 2 2 2 51 13" xfId="33674"/>
    <cellStyle name="Normal 2 2 2 2 2 2 51 14" xfId="33675"/>
    <cellStyle name="Normal 2 2 2 2 2 2 51 15" xfId="33676"/>
    <cellStyle name="Normal 2 2 2 2 2 2 51 16" xfId="33677"/>
    <cellStyle name="Normal 2 2 2 2 2 2 51 17" xfId="33678"/>
    <cellStyle name="Normal 2 2 2 2 2 2 51 18" xfId="33679"/>
    <cellStyle name="Normal 2 2 2 2 2 2 51 19" xfId="33680"/>
    <cellStyle name="Normal 2 2 2 2 2 2 51 2" xfId="33681"/>
    <cellStyle name="Normal 2 2 2 2 2 2 51 20" xfId="33682"/>
    <cellStyle name="Normal 2 2 2 2 2 2 51 21" xfId="33683"/>
    <cellStyle name="Normal 2 2 2 2 2 2 51 22" xfId="33684"/>
    <cellStyle name="Normal 2 2 2 2 2 2 51 3" xfId="33685"/>
    <cellStyle name="Normal 2 2 2 2 2 2 51 4" xfId="33686"/>
    <cellStyle name="Normal 2 2 2 2 2 2 51 5" xfId="33687"/>
    <cellStyle name="Normal 2 2 2 2 2 2 51 6" xfId="33688"/>
    <cellStyle name="Normal 2 2 2 2 2 2 51 7" xfId="33689"/>
    <cellStyle name="Normal 2 2 2 2 2 2 51 8" xfId="33690"/>
    <cellStyle name="Normal 2 2 2 2 2 2 51 9" xfId="33691"/>
    <cellStyle name="Normal 2 2 2 2 2 2 52" xfId="33692"/>
    <cellStyle name="Normal 2 2 2 2 2 2 52 10" xfId="33693"/>
    <cellStyle name="Normal 2 2 2 2 2 2 52 11" xfId="33694"/>
    <cellStyle name="Normal 2 2 2 2 2 2 52 12" xfId="33695"/>
    <cellStyle name="Normal 2 2 2 2 2 2 52 13" xfId="33696"/>
    <cellStyle name="Normal 2 2 2 2 2 2 52 14" xfId="33697"/>
    <cellStyle name="Normal 2 2 2 2 2 2 52 15" xfId="33698"/>
    <cellStyle name="Normal 2 2 2 2 2 2 52 16" xfId="33699"/>
    <cellStyle name="Normal 2 2 2 2 2 2 52 17" xfId="33700"/>
    <cellStyle name="Normal 2 2 2 2 2 2 52 18" xfId="33701"/>
    <cellStyle name="Normal 2 2 2 2 2 2 52 19" xfId="33702"/>
    <cellStyle name="Normal 2 2 2 2 2 2 52 2" xfId="33703"/>
    <cellStyle name="Normal 2 2 2 2 2 2 52 20" xfId="33704"/>
    <cellStyle name="Normal 2 2 2 2 2 2 52 21" xfId="33705"/>
    <cellStyle name="Normal 2 2 2 2 2 2 52 22" xfId="33706"/>
    <cellStyle name="Normal 2 2 2 2 2 2 52 3" xfId="33707"/>
    <cellStyle name="Normal 2 2 2 2 2 2 52 4" xfId="33708"/>
    <cellStyle name="Normal 2 2 2 2 2 2 52 5" xfId="33709"/>
    <cellStyle name="Normal 2 2 2 2 2 2 52 6" xfId="33710"/>
    <cellStyle name="Normal 2 2 2 2 2 2 52 7" xfId="33711"/>
    <cellStyle name="Normal 2 2 2 2 2 2 52 8" xfId="33712"/>
    <cellStyle name="Normal 2 2 2 2 2 2 52 9" xfId="33713"/>
    <cellStyle name="Normal 2 2 2 2 2 2 53" xfId="33714"/>
    <cellStyle name="Normal 2 2 2 2 2 2 53 10" xfId="33715"/>
    <cellStyle name="Normal 2 2 2 2 2 2 53 11" xfId="33716"/>
    <cellStyle name="Normal 2 2 2 2 2 2 53 12" xfId="33717"/>
    <cellStyle name="Normal 2 2 2 2 2 2 53 13" xfId="33718"/>
    <cellStyle name="Normal 2 2 2 2 2 2 53 14" xfId="33719"/>
    <cellStyle name="Normal 2 2 2 2 2 2 53 15" xfId="33720"/>
    <cellStyle name="Normal 2 2 2 2 2 2 53 16" xfId="33721"/>
    <cellStyle name="Normal 2 2 2 2 2 2 53 17" xfId="33722"/>
    <cellStyle name="Normal 2 2 2 2 2 2 53 18" xfId="33723"/>
    <cellStyle name="Normal 2 2 2 2 2 2 53 19" xfId="33724"/>
    <cellStyle name="Normal 2 2 2 2 2 2 53 2" xfId="33725"/>
    <cellStyle name="Normal 2 2 2 2 2 2 53 20" xfId="33726"/>
    <cellStyle name="Normal 2 2 2 2 2 2 53 21" xfId="33727"/>
    <cellStyle name="Normal 2 2 2 2 2 2 53 22" xfId="33728"/>
    <cellStyle name="Normal 2 2 2 2 2 2 53 3" xfId="33729"/>
    <cellStyle name="Normal 2 2 2 2 2 2 53 4" xfId="33730"/>
    <cellStyle name="Normal 2 2 2 2 2 2 53 5" xfId="33731"/>
    <cellStyle name="Normal 2 2 2 2 2 2 53 6" xfId="33732"/>
    <cellStyle name="Normal 2 2 2 2 2 2 53 7" xfId="33733"/>
    <cellStyle name="Normal 2 2 2 2 2 2 53 8" xfId="33734"/>
    <cellStyle name="Normal 2 2 2 2 2 2 53 9" xfId="33735"/>
    <cellStyle name="Normal 2 2 2 2 2 2 54" xfId="33736"/>
    <cellStyle name="Normal 2 2 2 2 2 2 54 10" xfId="33737"/>
    <cellStyle name="Normal 2 2 2 2 2 2 54 11" xfId="33738"/>
    <cellStyle name="Normal 2 2 2 2 2 2 54 12" xfId="33739"/>
    <cellStyle name="Normal 2 2 2 2 2 2 54 13" xfId="33740"/>
    <cellStyle name="Normal 2 2 2 2 2 2 54 14" xfId="33741"/>
    <cellStyle name="Normal 2 2 2 2 2 2 54 15" xfId="33742"/>
    <cellStyle name="Normal 2 2 2 2 2 2 54 16" xfId="33743"/>
    <cellStyle name="Normal 2 2 2 2 2 2 54 17" xfId="33744"/>
    <cellStyle name="Normal 2 2 2 2 2 2 54 18" xfId="33745"/>
    <cellStyle name="Normal 2 2 2 2 2 2 54 19" xfId="33746"/>
    <cellStyle name="Normal 2 2 2 2 2 2 54 2" xfId="33747"/>
    <cellStyle name="Normal 2 2 2 2 2 2 54 20" xfId="33748"/>
    <cellStyle name="Normal 2 2 2 2 2 2 54 21" xfId="33749"/>
    <cellStyle name="Normal 2 2 2 2 2 2 54 22" xfId="33750"/>
    <cellStyle name="Normal 2 2 2 2 2 2 54 3" xfId="33751"/>
    <cellStyle name="Normal 2 2 2 2 2 2 54 4" xfId="33752"/>
    <cellStyle name="Normal 2 2 2 2 2 2 54 5" xfId="33753"/>
    <cellStyle name="Normal 2 2 2 2 2 2 54 6" xfId="33754"/>
    <cellStyle name="Normal 2 2 2 2 2 2 54 7" xfId="33755"/>
    <cellStyle name="Normal 2 2 2 2 2 2 54 8" xfId="33756"/>
    <cellStyle name="Normal 2 2 2 2 2 2 54 9" xfId="33757"/>
    <cellStyle name="Normal 2 2 2 2 2 2 55" xfId="33758"/>
    <cellStyle name="Normal 2 2 2 2 2 2 55 10" xfId="33759"/>
    <cellStyle name="Normal 2 2 2 2 2 2 55 11" xfId="33760"/>
    <cellStyle name="Normal 2 2 2 2 2 2 55 12" xfId="33761"/>
    <cellStyle name="Normal 2 2 2 2 2 2 55 13" xfId="33762"/>
    <cellStyle name="Normal 2 2 2 2 2 2 55 14" xfId="33763"/>
    <cellStyle name="Normal 2 2 2 2 2 2 55 15" xfId="33764"/>
    <cellStyle name="Normal 2 2 2 2 2 2 55 16" xfId="33765"/>
    <cellStyle name="Normal 2 2 2 2 2 2 55 17" xfId="33766"/>
    <cellStyle name="Normal 2 2 2 2 2 2 55 18" xfId="33767"/>
    <cellStyle name="Normal 2 2 2 2 2 2 55 19" xfId="33768"/>
    <cellStyle name="Normal 2 2 2 2 2 2 55 2" xfId="33769"/>
    <cellStyle name="Normal 2 2 2 2 2 2 55 20" xfId="33770"/>
    <cellStyle name="Normal 2 2 2 2 2 2 55 21" xfId="33771"/>
    <cellStyle name="Normal 2 2 2 2 2 2 55 22" xfId="33772"/>
    <cellStyle name="Normal 2 2 2 2 2 2 55 3" xfId="33773"/>
    <cellStyle name="Normal 2 2 2 2 2 2 55 4" xfId="33774"/>
    <cellStyle name="Normal 2 2 2 2 2 2 55 5" xfId="33775"/>
    <cellStyle name="Normal 2 2 2 2 2 2 55 6" xfId="33776"/>
    <cellStyle name="Normal 2 2 2 2 2 2 55 7" xfId="33777"/>
    <cellStyle name="Normal 2 2 2 2 2 2 55 8" xfId="33778"/>
    <cellStyle name="Normal 2 2 2 2 2 2 55 9" xfId="33779"/>
    <cellStyle name="Normal 2 2 2 2 2 2 56" xfId="33780"/>
    <cellStyle name="Normal 2 2 2 2 2 2 56 10" xfId="33781"/>
    <cellStyle name="Normal 2 2 2 2 2 2 56 11" xfId="33782"/>
    <cellStyle name="Normal 2 2 2 2 2 2 56 12" xfId="33783"/>
    <cellStyle name="Normal 2 2 2 2 2 2 56 13" xfId="33784"/>
    <cellStyle name="Normal 2 2 2 2 2 2 56 14" xfId="33785"/>
    <cellStyle name="Normal 2 2 2 2 2 2 56 15" xfId="33786"/>
    <cellStyle name="Normal 2 2 2 2 2 2 56 16" xfId="33787"/>
    <cellStyle name="Normal 2 2 2 2 2 2 56 17" xfId="33788"/>
    <cellStyle name="Normal 2 2 2 2 2 2 56 18" xfId="33789"/>
    <cellStyle name="Normal 2 2 2 2 2 2 56 19" xfId="33790"/>
    <cellStyle name="Normal 2 2 2 2 2 2 56 2" xfId="33791"/>
    <cellStyle name="Normal 2 2 2 2 2 2 56 20" xfId="33792"/>
    <cellStyle name="Normal 2 2 2 2 2 2 56 21" xfId="33793"/>
    <cellStyle name="Normal 2 2 2 2 2 2 56 22" xfId="33794"/>
    <cellStyle name="Normal 2 2 2 2 2 2 56 3" xfId="33795"/>
    <cellStyle name="Normal 2 2 2 2 2 2 56 4" xfId="33796"/>
    <cellStyle name="Normal 2 2 2 2 2 2 56 5" xfId="33797"/>
    <cellStyle name="Normal 2 2 2 2 2 2 56 6" xfId="33798"/>
    <cellStyle name="Normal 2 2 2 2 2 2 56 7" xfId="33799"/>
    <cellStyle name="Normal 2 2 2 2 2 2 56 8" xfId="33800"/>
    <cellStyle name="Normal 2 2 2 2 2 2 56 9" xfId="33801"/>
    <cellStyle name="Normal 2 2 2 2 2 2 57" xfId="33802"/>
    <cellStyle name="Normal 2 2 2 2 2 2 57 10" xfId="33803"/>
    <cellStyle name="Normal 2 2 2 2 2 2 57 11" xfId="33804"/>
    <cellStyle name="Normal 2 2 2 2 2 2 57 12" xfId="33805"/>
    <cellStyle name="Normal 2 2 2 2 2 2 57 13" xfId="33806"/>
    <cellStyle name="Normal 2 2 2 2 2 2 57 14" xfId="33807"/>
    <cellStyle name="Normal 2 2 2 2 2 2 57 15" xfId="33808"/>
    <cellStyle name="Normal 2 2 2 2 2 2 57 16" xfId="33809"/>
    <cellStyle name="Normal 2 2 2 2 2 2 57 17" xfId="33810"/>
    <cellStyle name="Normal 2 2 2 2 2 2 57 18" xfId="33811"/>
    <cellStyle name="Normal 2 2 2 2 2 2 57 19" xfId="33812"/>
    <cellStyle name="Normal 2 2 2 2 2 2 57 2" xfId="33813"/>
    <cellStyle name="Normal 2 2 2 2 2 2 57 20" xfId="33814"/>
    <cellStyle name="Normal 2 2 2 2 2 2 57 21" xfId="33815"/>
    <cellStyle name="Normal 2 2 2 2 2 2 57 22" xfId="33816"/>
    <cellStyle name="Normal 2 2 2 2 2 2 57 3" xfId="33817"/>
    <cellStyle name="Normal 2 2 2 2 2 2 57 4" xfId="33818"/>
    <cellStyle name="Normal 2 2 2 2 2 2 57 5" xfId="33819"/>
    <cellStyle name="Normal 2 2 2 2 2 2 57 6" xfId="33820"/>
    <cellStyle name="Normal 2 2 2 2 2 2 57 7" xfId="33821"/>
    <cellStyle name="Normal 2 2 2 2 2 2 57 8" xfId="33822"/>
    <cellStyle name="Normal 2 2 2 2 2 2 57 9" xfId="33823"/>
    <cellStyle name="Normal 2 2 2 2 2 2 58" xfId="33824"/>
    <cellStyle name="Normal 2 2 2 2 2 2 58 10" xfId="33825"/>
    <cellStyle name="Normal 2 2 2 2 2 2 58 11" xfId="33826"/>
    <cellStyle name="Normal 2 2 2 2 2 2 58 12" xfId="33827"/>
    <cellStyle name="Normal 2 2 2 2 2 2 58 13" xfId="33828"/>
    <cellStyle name="Normal 2 2 2 2 2 2 58 14" xfId="33829"/>
    <cellStyle name="Normal 2 2 2 2 2 2 58 15" xfId="33830"/>
    <cellStyle name="Normal 2 2 2 2 2 2 58 16" xfId="33831"/>
    <cellStyle name="Normal 2 2 2 2 2 2 58 17" xfId="33832"/>
    <cellStyle name="Normal 2 2 2 2 2 2 58 18" xfId="33833"/>
    <cellStyle name="Normal 2 2 2 2 2 2 58 19" xfId="33834"/>
    <cellStyle name="Normal 2 2 2 2 2 2 58 2" xfId="33835"/>
    <cellStyle name="Normal 2 2 2 2 2 2 58 20" xfId="33836"/>
    <cellStyle name="Normal 2 2 2 2 2 2 58 21" xfId="33837"/>
    <cellStyle name="Normal 2 2 2 2 2 2 58 22" xfId="33838"/>
    <cellStyle name="Normal 2 2 2 2 2 2 58 3" xfId="33839"/>
    <cellStyle name="Normal 2 2 2 2 2 2 58 4" xfId="33840"/>
    <cellStyle name="Normal 2 2 2 2 2 2 58 5" xfId="33841"/>
    <cellStyle name="Normal 2 2 2 2 2 2 58 6" xfId="33842"/>
    <cellStyle name="Normal 2 2 2 2 2 2 58 7" xfId="33843"/>
    <cellStyle name="Normal 2 2 2 2 2 2 58 8" xfId="33844"/>
    <cellStyle name="Normal 2 2 2 2 2 2 58 9" xfId="33845"/>
    <cellStyle name="Normal 2 2 2 2 2 2 59" xfId="33846"/>
    <cellStyle name="Normal 2 2 2 2 2 2 59 10" xfId="33847"/>
    <cellStyle name="Normal 2 2 2 2 2 2 59 11" xfId="33848"/>
    <cellStyle name="Normal 2 2 2 2 2 2 59 12" xfId="33849"/>
    <cellStyle name="Normal 2 2 2 2 2 2 59 13" xfId="33850"/>
    <cellStyle name="Normal 2 2 2 2 2 2 59 14" xfId="33851"/>
    <cellStyle name="Normal 2 2 2 2 2 2 59 15" xfId="33852"/>
    <cellStyle name="Normal 2 2 2 2 2 2 59 16" xfId="33853"/>
    <cellStyle name="Normal 2 2 2 2 2 2 59 17" xfId="33854"/>
    <cellStyle name="Normal 2 2 2 2 2 2 59 18" xfId="33855"/>
    <cellStyle name="Normal 2 2 2 2 2 2 59 19" xfId="33856"/>
    <cellStyle name="Normal 2 2 2 2 2 2 59 2" xfId="33857"/>
    <cellStyle name="Normal 2 2 2 2 2 2 59 20" xfId="33858"/>
    <cellStyle name="Normal 2 2 2 2 2 2 59 21" xfId="33859"/>
    <cellStyle name="Normal 2 2 2 2 2 2 59 22" xfId="33860"/>
    <cellStyle name="Normal 2 2 2 2 2 2 59 3" xfId="33861"/>
    <cellStyle name="Normal 2 2 2 2 2 2 59 4" xfId="33862"/>
    <cellStyle name="Normal 2 2 2 2 2 2 59 5" xfId="33863"/>
    <cellStyle name="Normal 2 2 2 2 2 2 59 6" xfId="33864"/>
    <cellStyle name="Normal 2 2 2 2 2 2 59 7" xfId="33865"/>
    <cellStyle name="Normal 2 2 2 2 2 2 59 8" xfId="33866"/>
    <cellStyle name="Normal 2 2 2 2 2 2 59 9" xfId="33867"/>
    <cellStyle name="Normal 2 2 2 2 2 2 6" xfId="33868"/>
    <cellStyle name="Normal 2 2 2 2 2 2 60" xfId="33869"/>
    <cellStyle name="Normal 2 2 2 2 2 2 60 10" xfId="33870"/>
    <cellStyle name="Normal 2 2 2 2 2 2 60 11" xfId="33871"/>
    <cellStyle name="Normal 2 2 2 2 2 2 60 12" xfId="33872"/>
    <cellStyle name="Normal 2 2 2 2 2 2 60 13" xfId="33873"/>
    <cellStyle name="Normal 2 2 2 2 2 2 60 14" xfId="33874"/>
    <cellStyle name="Normal 2 2 2 2 2 2 60 15" xfId="33875"/>
    <cellStyle name="Normal 2 2 2 2 2 2 60 16" xfId="33876"/>
    <cellStyle name="Normal 2 2 2 2 2 2 60 17" xfId="33877"/>
    <cellStyle name="Normal 2 2 2 2 2 2 60 18" xfId="33878"/>
    <cellStyle name="Normal 2 2 2 2 2 2 60 19" xfId="33879"/>
    <cellStyle name="Normal 2 2 2 2 2 2 60 2" xfId="33880"/>
    <cellStyle name="Normal 2 2 2 2 2 2 60 20" xfId="33881"/>
    <cellStyle name="Normal 2 2 2 2 2 2 60 21" xfId="33882"/>
    <cellStyle name="Normal 2 2 2 2 2 2 60 22" xfId="33883"/>
    <cellStyle name="Normal 2 2 2 2 2 2 60 3" xfId="33884"/>
    <cellStyle name="Normal 2 2 2 2 2 2 60 4" xfId="33885"/>
    <cellStyle name="Normal 2 2 2 2 2 2 60 5" xfId="33886"/>
    <cellStyle name="Normal 2 2 2 2 2 2 60 6" xfId="33887"/>
    <cellStyle name="Normal 2 2 2 2 2 2 60 7" xfId="33888"/>
    <cellStyle name="Normal 2 2 2 2 2 2 60 8" xfId="33889"/>
    <cellStyle name="Normal 2 2 2 2 2 2 60 9" xfId="33890"/>
    <cellStyle name="Normal 2 2 2 2 2 2 61" xfId="33891"/>
    <cellStyle name="Normal 2 2 2 2 2 2 61 10" xfId="33892"/>
    <cellStyle name="Normal 2 2 2 2 2 2 61 11" xfId="33893"/>
    <cellStyle name="Normal 2 2 2 2 2 2 61 12" xfId="33894"/>
    <cellStyle name="Normal 2 2 2 2 2 2 61 13" xfId="33895"/>
    <cellStyle name="Normal 2 2 2 2 2 2 61 14" xfId="33896"/>
    <cellStyle name="Normal 2 2 2 2 2 2 61 15" xfId="33897"/>
    <cellStyle name="Normal 2 2 2 2 2 2 61 16" xfId="33898"/>
    <cellStyle name="Normal 2 2 2 2 2 2 61 17" xfId="33899"/>
    <cellStyle name="Normal 2 2 2 2 2 2 61 18" xfId="33900"/>
    <cellStyle name="Normal 2 2 2 2 2 2 61 19" xfId="33901"/>
    <cellStyle name="Normal 2 2 2 2 2 2 61 2" xfId="33902"/>
    <cellStyle name="Normal 2 2 2 2 2 2 61 20" xfId="33903"/>
    <cellStyle name="Normal 2 2 2 2 2 2 61 21" xfId="33904"/>
    <cellStyle name="Normal 2 2 2 2 2 2 61 22" xfId="33905"/>
    <cellStyle name="Normal 2 2 2 2 2 2 61 3" xfId="33906"/>
    <cellStyle name="Normal 2 2 2 2 2 2 61 4" xfId="33907"/>
    <cellStyle name="Normal 2 2 2 2 2 2 61 5" xfId="33908"/>
    <cellStyle name="Normal 2 2 2 2 2 2 61 6" xfId="33909"/>
    <cellStyle name="Normal 2 2 2 2 2 2 61 7" xfId="33910"/>
    <cellStyle name="Normal 2 2 2 2 2 2 61 8" xfId="33911"/>
    <cellStyle name="Normal 2 2 2 2 2 2 61 9" xfId="33912"/>
    <cellStyle name="Normal 2 2 2 2 2 2 62" xfId="33913"/>
    <cellStyle name="Normal 2 2 2 2 2 2 62 10" xfId="33914"/>
    <cellStyle name="Normal 2 2 2 2 2 2 62 11" xfId="33915"/>
    <cellStyle name="Normal 2 2 2 2 2 2 62 12" xfId="33916"/>
    <cellStyle name="Normal 2 2 2 2 2 2 62 13" xfId="33917"/>
    <cellStyle name="Normal 2 2 2 2 2 2 62 14" xfId="33918"/>
    <cellStyle name="Normal 2 2 2 2 2 2 62 15" xfId="33919"/>
    <cellStyle name="Normal 2 2 2 2 2 2 62 16" xfId="33920"/>
    <cellStyle name="Normal 2 2 2 2 2 2 62 17" xfId="33921"/>
    <cellStyle name="Normal 2 2 2 2 2 2 62 18" xfId="33922"/>
    <cellStyle name="Normal 2 2 2 2 2 2 62 19" xfId="33923"/>
    <cellStyle name="Normal 2 2 2 2 2 2 62 2" xfId="33924"/>
    <cellStyle name="Normal 2 2 2 2 2 2 62 20" xfId="33925"/>
    <cellStyle name="Normal 2 2 2 2 2 2 62 21" xfId="33926"/>
    <cellStyle name="Normal 2 2 2 2 2 2 62 22" xfId="33927"/>
    <cellStyle name="Normal 2 2 2 2 2 2 62 3" xfId="33928"/>
    <cellStyle name="Normal 2 2 2 2 2 2 62 4" xfId="33929"/>
    <cellStyle name="Normal 2 2 2 2 2 2 62 5" xfId="33930"/>
    <cellStyle name="Normal 2 2 2 2 2 2 62 6" xfId="33931"/>
    <cellStyle name="Normal 2 2 2 2 2 2 62 7" xfId="33932"/>
    <cellStyle name="Normal 2 2 2 2 2 2 62 8" xfId="33933"/>
    <cellStyle name="Normal 2 2 2 2 2 2 62 9" xfId="33934"/>
    <cellStyle name="Normal 2 2 2 2 2 2 63" xfId="33935"/>
    <cellStyle name="Normal 2 2 2 2 2 2 63 10" xfId="33936"/>
    <cellStyle name="Normal 2 2 2 2 2 2 63 11" xfId="33937"/>
    <cellStyle name="Normal 2 2 2 2 2 2 63 12" xfId="33938"/>
    <cellStyle name="Normal 2 2 2 2 2 2 63 13" xfId="33939"/>
    <cellStyle name="Normal 2 2 2 2 2 2 63 14" xfId="33940"/>
    <cellStyle name="Normal 2 2 2 2 2 2 63 15" xfId="33941"/>
    <cellStyle name="Normal 2 2 2 2 2 2 63 16" xfId="33942"/>
    <cellStyle name="Normal 2 2 2 2 2 2 63 17" xfId="33943"/>
    <cellStyle name="Normal 2 2 2 2 2 2 63 18" xfId="33944"/>
    <cellStyle name="Normal 2 2 2 2 2 2 63 19" xfId="33945"/>
    <cellStyle name="Normal 2 2 2 2 2 2 63 2" xfId="33946"/>
    <cellStyle name="Normal 2 2 2 2 2 2 63 20" xfId="33947"/>
    <cellStyle name="Normal 2 2 2 2 2 2 63 21" xfId="33948"/>
    <cellStyle name="Normal 2 2 2 2 2 2 63 22" xfId="33949"/>
    <cellStyle name="Normal 2 2 2 2 2 2 63 3" xfId="33950"/>
    <cellStyle name="Normal 2 2 2 2 2 2 63 4" xfId="33951"/>
    <cellStyle name="Normal 2 2 2 2 2 2 63 5" xfId="33952"/>
    <cellStyle name="Normal 2 2 2 2 2 2 63 6" xfId="33953"/>
    <cellStyle name="Normal 2 2 2 2 2 2 63 7" xfId="33954"/>
    <cellStyle name="Normal 2 2 2 2 2 2 63 8" xfId="33955"/>
    <cellStyle name="Normal 2 2 2 2 2 2 63 9" xfId="33956"/>
    <cellStyle name="Normal 2 2 2 2 2 2 64" xfId="33957"/>
    <cellStyle name="Normal 2 2 2 2 2 2 64 10" xfId="33958"/>
    <cellStyle name="Normal 2 2 2 2 2 2 64 11" xfId="33959"/>
    <cellStyle name="Normal 2 2 2 2 2 2 64 12" xfId="33960"/>
    <cellStyle name="Normal 2 2 2 2 2 2 64 13" xfId="33961"/>
    <cellStyle name="Normal 2 2 2 2 2 2 64 14" xfId="33962"/>
    <cellStyle name="Normal 2 2 2 2 2 2 64 15" xfId="33963"/>
    <cellStyle name="Normal 2 2 2 2 2 2 64 16" xfId="33964"/>
    <cellStyle name="Normal 2 2 2 2 2 2 64 17" xfId="33965"/>
    <cellStyle name="Normal 2 2 2 2 2 2 64 18" xfId="33966"/>
    <cellStyle name="Normal 2 2 2 2 2 2 64 19" xfId="33967"/>
    <cellStyle name="Normal 2 2 2 2 2 2 64 2" xfId="33968"/>
    <cellStyle name="Normal 2 2 2 2 2 2 64 20" xfId="33969"/>
    <cellStyle name="Normal 2 2 2 2 2 2 64 21" xfId="33970"/>
    <cellStyle name="Normal 2 2 2 2 2 2 64 22" xfId="33971"/>
    <cellStyle name="Normal 2 2 2 2 2 2 64 3" xfId="33972"/>
    <cellStyle name="Normal 2 2 2 2 2 2 64 4" xfId="33973"/>
    <cellStyle name="Normal 2 2 2 2 2 2 64 5" xfId="33974"/>
    <cellStyle name="Normal 2 2 2 2 2 2 64 6" xfId="33975"/>
    <cellStyle name="Normal 2 2 2 2 2 2 64 7" xfId="33976"/>
    <cellStyle name="Normal 2 2 2 2 2 2 64 8" xfId="33977"/>
    <cellStyle name="Normal 2 2 2 2 2 2 64 9" xfId="33978"/>
    <cellStyle name="Normal 2 2 2 2 2 2 65" xfId="33979"/>
    <cellStyle name="Normal 2 2 2 2 2 2 65 10" xfId="33980"/>
    <cellStyle name="Normal 2 2 2 2 2 2 65 11" xfId="33981"/>
    <cellStyle name="Normal 2 2 2 2 2 2 65 12" xfId="33982"/>
    <cellStyle name="Normal 2 2 2 2 2 2 65 13" xfId="33983"/>
    <cellStyle name="Normal 2 2 2 2 2 2 65 14" xfId="33984"/>
    <cellStyle name="Normal 2 2 2 2 2 2 65 15" xfId="33985"/>
    <cellStyle name="Normal 2 2 2 2 2 2 65 16" xfId="33986"/>
    <cellStyle name="Normal 2 2 2 2 2 2 65 17" xfId="33987"/>
    <cellStyle name="Normal 2 2 2 2 2 2 65 18" xfId="33988"/>
    <cellStyle name="Normal 2 2 2 2 2 2 65 19" xfId="33989"/>
    <cellStyle name="Normal 2 2 2 2 2 2 65 2" xfId="33990"/>
    <cellStyle name="Normal 2 2 2 2 2 2 65 20" xfId="33991"/>
    <cellStyle name="Normal 2 2 2 2 2 2 65 21" xfId="33992"/>
    <cellStyle name="Normal 2 2 2 2 2 2 65 22" xfId="33993"/>
    <cellStyle name="Normal 2 2 2 2 2 2 65 3" xfId="33994"/>
    <cellStyle name="Normal 2 2 2 2 2 2 65 4" xfId="33995"/>
    <cellStyle name="Normal 2 2 2 2 2 2 65 5" xfId="33996"/>
    <cellStyle name="Normal 2 2 2 2 2 2 65 6" xfId="33997"/>
    <cellStyle name="Normal 2 2 2 2 2 2 65 7" xfId="33998"/>
    <cellStyle name="Normal 2 2 2 2 2 2 65 8" xfId="33999"/>
    <cellStyle name="Normal 2 2 2 2 2 2 65 9" xfId="34000"/>
    <cellStyle name="Normal 2 2 2 2 2 2 66" xfId="34001"/>
    <cellStyle name="Normal 2 2 2 2 2 2 66 10" xfId="34002"/>
    <cellStyle name="Normal 2 2 2 2 2 2 66 11" xfId="34003"/>
    <cellStyle name="Normal 2 2 2 2 2 2 66 12" xfId="34004"/>
    <cellStyle name="Normal 2 2 2 2 2 2 66 13" xfId="34005"/>
    <cellStyle name="Normal 2 2 2 2 2 2 66 14" xfId="34006"/>
    <cellStyle name="Normal 2 2 2 2 2 2 66 15" xfId="34007"/>
    <cellStyle name="Normal 2 2 2 2 2 2 66 16" xfId="34008"/>
    <cellStyle name="Normal 2 2 2 2 2 2 66 17" xfId="34009"/>
    <cellStyle name="Normal 2 2 2 2 2 2 66 18" xfId="34010"/>
    <cellStyle name="Normal 2 2 2 2 2 2 66 19" xfId="34011"/>
    <cellStyle name="Normal 2 2 2 2 2 2 66 2" xfId="34012"/>
    <cellStyle name="Normal 2 2 2 2 2 2 66 20" xfId="34013"/>
    <cellStyle name="Normal 2 2 2 2 2 2 66 21" xfId="34014"/>
    <cellStyle name="Normal 2 2 2 2 2 2 66 22" xfId="34015"/>
    <cellStyle name="Normal 2 2 2 2 2 2 66 3" xfId="34016"/>
    <cellStyle name="Normal 2 2 2 2 2 2 66 4" xfId="34017"/>
    <cellStyle name="Normal 2 2 2 2 2 2 66 5" xfId="34018"/>
    <cellStyle name="Normal 2 2 2 2 2 2 66 6" xfId="34019"/>
    <cellStyle name="Normal 2 2 2 2 2 2 66 7" xfId="34020"/>
    <cellStyle name="Normal 2 2 2 2 2 2 66 8" xfId="34021"/>
    <cellStyle name="Normal 2 2 2 2 2 2 66 9" xfId="34022"/>
    <cellStyle name="Normal 2 2 2 2 2 2 67" xfId="34023"/>
    <cellStyle name="Normal 2 2 2 2 2 2 67 10" xfId="34024"/>
    <cellStyle name="Normal 2 2 2 2 2 2 67 11" xfId="34025"/>
    <cellStyle name="Normal 2 2 2 2 2 2 67 12" xfId="34026"/>
    <cellStyle name="Normal 2 2 2 2 2 2 67 13" xfId="34027"/>
    <cellStyle name="Normal 2 2 2 2 2 2 67 14" xfId="34028"/>
    <cellStyle name="Normal 2 2 2 2 2 2 67 15" xfId="34029"/>
    <cellStyle name="Normal 2 2 2 2 2 2 67 16" xfId="34030"/>
    <cellStyle name="Normal 2 2 2 2 2 2 67 17" xfId="34031"/>
    <cellStyle name="Normal 2 2 2 2 2 2 67 18" xfId="34032"/>
    <cellStyle name="Normal 2 2 2 2 2 2 67 19" xfId="34033"/>
    <cellStyle name="Normal 2 2 2 2 2 2 67 2" xfId="34034"/>
    <cellStyle name="Normal 2 2 2 2 2 2 67 20" xfId="34035"/>
    <cellStyle name="Normal 2 2 2 2 2 2 67 21" xfId="34036"/>
    <cellStyle name="Normal 2 2 2 2 2 2 67 22" xfId="34037"/>
    <cellStyle name="Normal 2 2 2 2 2 2 67 3" xfId="34038"/>
    <cellStyle name="Normal 2 2 2 2 2 2 67 4" xfId="34039"/>
    <cellStyle name="Normal 2 2 2 2 2 2 67 5" xfId="34040"/>
    <cellStyle name="Normal 2 2 2 2 2 2 67 6" xfId="34041"/>
    <cellStyle name="Normal 2 2 2 2 2 2 67 7" xfId="34042"/>
    <cellStyle name="Normal 2 2 2 2 2 2 67 8" xfId="34043"/>
    <cellStyle name="Normal 2 2 2 2 2 2 67 9" xfId="34044"/>
    <cellStyle name="Normal 2 2 2 2 2 2 68" xfId="34045"/>
    <cellStyle name="Normal 2 2 2 2 2 2 68 10" xfId="34046"/>
    <cellStyle name="Normal 2 2 2 2 2 2 68 11" xfId="34047"/>
    <cellStyle name="Normal 2 2 2 2 2 2 68 12" xfId="34048"/>
    <cellStyle name="Normal 2 2 2 2 2 2 68 13" xfId="34049"/>
    <cellStyle name="Normal 2 2 2 2 2 2 68 14" xfId="34050"/>
    <cellStyle name="Normal 2 2 2 2 2 2 68 15" xfId="34051"/>
    <cellStyle name="Normal 2 2 2 2 2 2 68 16" xfId="34052"/>
    <cellStyle name="Normal 2 2 2 2 2 2 68 17" xfId="34053"/>
    <cellStyle name="Normal 2 2 2 2 2 2 68 18" xfId="34054"/>
    <cellStyle name="Normal 2 2 2 2 2 2 68 19" xfId="34055"/>
    <cellStyle name="Normal 2 2 2 2 2 2 68 2" xfId="34056"/>
    <cellStyle name="Normal 2 2 2 2 2 2 68 20" xfId="34057"/>
    <cellStyle name="Normal 2 2 2 2 2 2 68 21" xfId="34058"/>
    <cellStyle name="Normal 2 2 2 2 2 2 68 22" xfId="34059"/>
    <cellStyle name="Normal 2 2 2 2 2 2 68 3" xfId="34060"/>
    <cellStyle name="Normal 2 2 2 2 2 2 68 4" xfId="34061"/>
    <cellStyle name="Normal 2 2 2 2 2 2 68 5" xfId="34062"/>
    <cellStyle name="Normal 2 2 2 2 2 2 68 6" xfId="34063"/>
    <cellStyle name="Normal 2 2 2 2 2 2 68 7" xfId="34064"/>
    <cellStyle name="Normal 2 2 2 2 2 2 68 8" xfId="34065"/>
    <cellStyle name="Normal 2 2 2 2 2 2 68 9" xfId="34066"/>
    <cellStyle name="Normal 2 2 2 2 2 2 69" xfId="34067"/>
    <cellStyle name="Normal 2 2 2 2 2 2 69 10" xfId="34068"/>
    <cellStyle name="Normal 2 2 2 2 2 2 69 11" xfId="34069"/>
    <cellStyle name="Normal 2 2 2 2 2 2 69 12" xfId="34070"/>
    <cellStyle name="Normal 2 2 2 2 2 2 69 13" xfId="34071"/>
    <cellStyle name="Normal 2 2 2 2 2 2 69 14" xfId="34072"/>
    <cellStyle name="Normal 2 2 2 2 2 2 69 15" xfId="34073"/>
    <cellStyle name="Normal 2 2 2 2 2 2 69 16" xfId="34074"/>
    <cellStyle name="Normal 2 2 2 2 2 2 69 17" xfId="34075"/>
    <cellStyle name="Normal 2 2 2 2 2 2 69 18" xfId="34076"/>
    <cellStyle name="Normal 2 2 2 2 2 2 69 19" xfId="34077"/>
    <cellStyle name="Normal 2 2 2 2 2 2 69 2" xfId="34078"/>
    <cellStyle name="Normal 2 2 2 2 2 2 69 20" xfId="34079"/>
    <cellStyle name="Normal 2 2 2 2 2 2 69 21" xfId="34080"/>
    <cellStyle name="Normal 2 2 2 2 2 2 69 22" xfId="34081"/>
    <cellStyle name="Normal 2 2 2 2 2 2 69 3" xfId="34082"/>
    <cellStyle name="Normal 2 2 2 2 2 2 69 4" xfId="34083"/>
    <cellStyle name="Normal 2 2 2 2 2 2 69 5" xfId="34084"/>
    <cellStyle name="Normal 2 2 2 2 2 2 69 6" xfId="34085"/>
    <cellStyle name="Normal 2 2 2 2 2 2 69 7" xfId="34086"/>
    <cellStyle name="Normal 2 2 2 2 2 2 69 8" xfId="34087"/>
    <cellStyle name="Normal 2 2 2 2 2 2 69 9" xfId="34088"/>
    <cellStyle name="Normal 2 2 2 2 2 2 7" xfId="34089"/>
    <cellStyle name="Normal 2 2 2 2 2 2 7 10" xfId="34090"/>
    <cellStyle name="Normal 2 2 2 2 2 2 7 11" xfId="34091"/>
    <cellStyle name="Normal 2 2 2 2 2 2 7 2" xfId="34092"/>
    <cellStyle name="Normal 2 2 2 2 2 2 7 2 10" xfId="34093"/>
    <cellStyle name="Normal 2 2 2 2 2 2 7 2 10 10" xfId="34094"/>
    <cellStyle name="Normal 2 2 2 2 2 2 7 2 10 11" xfId="34095"/>
    <cellStyle name="Normal 2 2 2 2 2 2 7 2 10 12" xfId="34096"/>
    <cellStyle name="Normal 2 2 2 2 2 2 7 2 10 13" xfId="34097"/>
    <cellStyle name="Normal 2 2 2 2 2 2 7 2 10 14" xfId="34098"/>
    <cellStyle name="Normal 2 2 2 2 2 2 7 2 10 15" xfId="34099"/>
    <cellStyle name="Normal 2 2 2 2 2 2 7 2 10 16" xfId="34100"/>
    <cellStyle name="Normal 2 2 2 2 2 2 7 2 10 17" xfId="34101"/>
    <cellStyle name="Normal 2 2 2 2 2 2 7 2 10 18" xfId="34102"/>
    <cellStyle name="Normal 2 2 2 2 2 2 7 2 10 19" xfId="34103"/>
    <cellStyle name="Normal 2 2 2 2 2 2 7 2 10 2" xfId="34104"/>
    <cellStyle name="Normal 2 2 2 2 2 2 7 2 10 20" xfId="34105"/>
    <cellStyle name="Normal 2 2 2 2 2 2 7 2 10 21" xfId="34106"/>
    <cellStyle name="Normal 2 2 2 2 2 2 7 2 10 22" xfId="34107"/>
    <cellStyle name="Normal 2 2 2 2 2 2 7 2 10 3" xfId="34108"/>
    <cellStyle name="Normal 2 2 2 2 2 2 7 2 10 4" xfId="34109"/>
    <cellStyle name="Normal 2 2 2 2 2 2 7 2 10 5" xfId="34110"/>
    <cellStyle name="Normal 2 2 2 2 2 2 7 2 10 6" xfId="34111"/>
    <cellStyle name="Normal 2 2 2 2 2 2 7 2 10 7" xfId="34112"/>
    <cellStyle name="Normal 2 2 2 2 2 2 7 2 10 8" xfId="34113"/>
    <cellStyle name="Normal 2 2 2 2 2 2 7 2 10 9" xfId="34114"/>
    <cellStyle name="Normal 2 2 2 2 2 2 7 2 11" xfId="34115"/>
    <cellStyle name="Normal 2 2 2 2 2 2 7 2 11 10" xfId="34116"/>
    <cellStyle name="Normal 2 2 2 2 2 2 7 2 11 11" xfId="34117"/>
    <cellStyle name="Normal 2 2 2 2 2 2 7 2 11 12" xfId="34118"/>
    <cellStyle name="Normal 2 2 2 2 2 2 7 2 11 13" xfId="34119"/>
    <cellStyle name="Normal 2 2 2 2 2 2 7 2 11 14" xfId="34120"/>
    <cellStyle name="Normal 2 2 2 2 2 2 7 2 11 15" xfId="34121"/>
    <cellStyle name="Normal 2 2 2 2 2 2 7 2 11 16" xfId="34122"/>
    <cellStyle name="Normal 2 2 2 2 2 2 7 2 11 17" xfId="34123"/>
    <cellStyle name="Normal 2 2 2 2 2 2 7 2 11 18" xfId="34124"/>
    <cellStyle name="Normal 2 2 2 2 2 2 7 2 11 19" xfId="34125"/>
    <cellStyle name="Normal 2 2 2 2 2 2 7 2 11 2" xfId="34126"/>
    <cellStyle name="Normal 2 2 2 2 2 2 7 2 11 20" xfId="34127"/>
    <cellStyle name="Normal 2 2 2 2 2 2 7 2 11 21" xfId="34128"/>
    <cellStyle name="Normal 2 2 2 2 2 2 7 2 11 22" xfId="34129"/>
    <cellStyle name="Normal 2 2 2 2 2 2 7 2 11 3" xfId="34130"/>
    <cellStyle name="Normal 2 2 2 2 2 2 7 2 11 4" xfId="34131"/>
    <cellStyle name="Normal 2 2 2 2 2 2 7 2 11 5" xfId="34132"/>
    <cellStyle name="Normal 2 2 2 2 2 2 7 2 11 6" xfId="34133"/>
    <cellStyle name="Normal 2 2 2 2 2 2 7 2 11 7" xfId="34134"/>
    <cellStyle name="Normal 2 2 2 2 2 2 7 2 11 8" xfId="34135"/>
    <cellStyle name="Normal 2 2 2 2 2 2 7 2 11 9" xfId="34136"/>
    <cellStyle name="Normal 2 2 2 2 2 2 7 2 12" xfId="34137"/>
    <cellStyle name="Normal 2 2 2 2 2 2 7 2 13" xfId="34138"/>
    <cellStyle name="Normal 2 2 2 2 2 2 7 2 14" xfId="34139"/>
    <cellStyle name="Normal 2 2 2 2 2 2 7 2 15" xfId="34140"/>
    <cellStyle name="Normal 2 2 2 2 2 2 7 2 16" xfId="34141"/>
    <cellStyle name="Normal 2 2 2 2 2 2 7 2 17" xfId="34142"/>
    <cellStyle name="Normal 2 2 2 2 2 2 7 2 18" xfId="34143"/>
    <cellStyle name="Normal 2 2 2 2 2 2 7 2 19" xfId="34144"/>
    <cellStyle name="Normal 2 2 2 2 2 2 7 2 2" xfId="34145"/>
    <cellStyle name="Normal 2 2 2 2 2 2 7 2 2 2" xfId="34146"/>
    <cellStyle name="Normal 2 2 2 2 2 2 7 2 2 2 10" xfId="34147"/>
    <cellStyle name="Normal 2 2 2 2 2 2 7 2 2 2 11" xfId="34148"/>
    <cellStyle name="Normal 2 2 2 2 2 2 7 2 2 2 12" xfId="34149"/>
    <cellStyle name="Normal 2 2 2 2 2 2 7 2 2 2 13" xfId="34150"/>
    <cellStyle name="Normal 2 2 2 2 2 2 7 2 2 2 14" xfId="34151"/>
    <cellStyle name="Normal 2 2 2 2 2 2 7 2 2 2 15" xfId="34152"/>
    <cellStyle name="Normal 2 2 2 2 2 2 7 2 2 2 16" xfId="34153"/>
    <cellStyle name="Normal 2 2 2 2 2 2 7 2 2 2 17" xfId="34154"/>
    <cellStyle name="Normal 2 2 2 2 2 2 7 2 2 2 18" xfId="34155"/>
    <cellStyle name="Normal 2 2 2 2 2 2 7 2 2 2 19" xfId="34156"/>
    <cellStyle name="Normal 2 2 2 2 2 2 7 2 2 2 2" xfId="34157"/>
    <cellStyle name="Normal 2 2 2 2 2 2 7 2 2 2 20" xfId="34158"/>
    <cellStyle name="Normal 2 2 2 2 2 2 7 2 2 2 21" xfId="34159"/>
    <cellStyle name="Normal 2 2 2 2 2 2 7 2 2 2 22" xfId="34160"/>
    <cellStyle name="Normal 2 2 2 2 2 2 7 2 2 2 3" xfId="34161"/>
    <cellStyle name="Normal 2 2 2 2 2 2 7 2 2 2 4" xfId="34162"/>
    <cellStyle name="Normal 2 2 2 2 2 2 7 2 2 2 5" xfId="34163"/>
    <cellStyle name="Normal 2 2 2 2 2 2 7 2 2 2 6" xfId="34164"/>
    <cellStyle name="Normal 2 2 2 2 2 2 7 2 2 2 7" xfId="34165"/>
    <cellStyle name="Normal 2 2 2 2 2 2 7 2 2 2 8" xfId="34166"/>
    <cellStyle name="Normal 2 2 2 2 2 2 7 2 2 2 9" xfId="34167"/>
    <cellStyle name="Normal 2 2 2 2 2 2 7 2 20" xfId="34168"/>
    <cellStyle name="Normal 2 2 2 2 2 2 7 2 21" xfId="34169"/>
    <cellStyle name="Normal 2 2 2 2 2 2 7 2 22" xfId="34170"/>
    <cellStyle name="Normal 2 2 2 2 2 2 7 2 23" xfId="34171"/>
    <cellStyle name="Normal 2 2 2 2 2 2 7 2 24" xfId="34172"/>
    <cellStyle name="Normal 2 2 2 2 2 2 7 2 25" xfId="34173"/>
    <cellStyle name="Normal 2 2 2 2 2 2 7 2 26" xfId="34174"/>
    <cellStyle name="Normal 2 2 2 2 2 2 7 2 27" xfId="34175"/>
    <cellStyle name="Normal 2 2 2 2 2 2 7 2 28" xfId="34176"/>
    <cellStyle name="Normal 2 2 2 2 2 2 7 2 29" xfId="34177"/>
    <cellStyle name="Normal 2 2 2 2 2 2 7 2 3" xfId="34178"/>
    <cellStyle name="Normal 2 2 2 2 2 2 7 2 3 10" xfId="34179"/>
    <cellStyle name="Normal 2 2 2 2 2 2 7 2 3 11" xfId="34180"/>
    <cellStyle name="Normal 2 2 2 2 2 2 7 2 3 12" xfId="34181"/>
    <cellStyle name="Normal 2 2 2 2 2 2 7 2 3 13" xfId="34182"/>
    <cellStyle name="Normal 2 2 2 2 2 2 7 2 3 14" xfId="34183"/>
    <cellStyle name="Normal 2 2 2 2 2 2 7 2 3 15" xfId="34184"/>
    <cellStyle name="Normal 2 2 2 2 2 2 7 2 3 16" xfId="34185"/>
    <cellStyle name="Normal 2 2 2 2 2 2 7 2 3 17" xfId="34186"/>
    <cellStyle name="Normal 2 2 2 2 2 2 7 2 3 18" xfId="34187"/>
    <cellStyle name="Normal 2 2 2 2 2 2 7 2 3 19" xfId="34188"/>
    <cellStyle name="Normal 2 2 2 2 2 2 7 2 3 2" xfId="34189"/>
    <cellStyle name="Normal 2 2 2 2 2 2 7 2 3 20" xfId="34190"/>
    <cellStyle name="Normal 2 2 2 2 2 2 7 2 3 21" xfId="34191"/>
    <cellStyle name="Normal 2 2 2 2 2 2 7 2 3 22" xfId="34192"/>
    <cellStyle name="Normal 2 2 2 2 2 2 7 2 3 3" xfId="34193"/>
    <cellStyle name="Normal 2 2 2 2 2 2 7 2 3 4" xfId="34194"/>
    <cellStyle name="Normal 2 2 2 2 2 2 7 2 3 5" xfId="34195"/>
    <cellStyle name="Normal 2 2 2 2 2 2 7 2 3 6" xfId="34196"/>
    <cellStyle name="Normal 2 2 2 2 2 2 7 2 3 7" xfId="34197"/>
    <cellStyle name="Normal 2 2 2 2 2 2 7 2 3 8" xfId="34198"/>
    <cellStyle name="Normal 2 2 2 2 2 2 7 2 3 9" xfId="34199"/>
    <cellStyle name="Normal 2 2 2 2 2 2 7 2 30" xfId="34200"/>
    <cellStyle name="Normal 2 2 2 2 2 2 7 2 31" xfId="34201"/>
    <cellStyle name="Normal 2 2 2 2 2 2 7 2 32" xfId="34202"/>
    <cellStyle name="Normal 2 2 2 2 2 2 7 2 4" xfId="34203"/>
    <cellStyle name="Normal 2 2 2 2 2 2 7 2 4 10" xfId="34204"/>
    <cellStyle name="Normal 2 2 2 2 2 2 7 2 4 11" xfId="34205"/>
    <cellStyle name="Normal 2 2 2 2 2 2 7 2 4 12" xfId="34206"/>
    <cellStyle name="Normal 2 2 2 2 2 2 7 2 4 13" xfId="34207"/>
    <cellStyle name="Normal 2 2 2 2 2 2 7 2 4 14" xfId="34208"/>
    <cellStyle name="Normal 2 2 2 2 2 2 7 2 4 15" xfId="34209"/>
    <cellStyle name="Normal 2 2 2 2 2 2 7 2 4 16" xfId="34210"/>
    <cellStyle name="Normal 2 2 2 2 2 2 7 2 4 17" xfId="34211"/>
    <cellStyle name="Normal 2 2 2 2 2 2 7 2 4 18" xfId="34212"/>
    <cellStyle name="Normal 2 2 2 2 2 2 7 2 4 19" xfId="34213"/>
    <cellStyle name="Normal 2 2 2 2 2 2 7 2 4 2" xfId="34214"/>
    <cellStyle name="Normal 2 2 2 2 2 2 7 2 4 20" xfId="34215"/>
    <cellStyle name="Normal 2 2 2 2 2 2 7 2 4 21" xfId="34216"/>
    <cellStyle name="Normal 2 2 2 2 2 2 7 2 4 22" xfId="34217"/>
    <cellStyle name="Normal 2 2 2 2 2 2 7 2 4 3" xfId="34218"/>
    <cellStyle name="Normal 2 2 2 2 2 2 7 2 4 4" xfId="34219"/>
    <cellStyle name="Normal 2 2 2 2 2 2 7 2 4 5" xfId="34220"/>
    <cellStyle name="Normal 2 2 2 2 2 2 7 2 4 6" xfId="34221"/>
    <cellStyle name="Normal 2 2 2 2 2 2 7 2 4 7" xfId="34222"/>
    <cellStyle name="Normal 2 2 2 2 2 2 7 2 4 8" xfId="34223"/>
    <cellStyle name="Normal 2 2 2 2 2 2 7 2 4 9" xfId="34224"/>
    <cellStyle name="Normal 2 2 2 2 2 2 7 2 5" xfId="34225"/>
    <cellStyle name="Normal 2 2 2 2 2 2 7 2 5 10" xfId="34226"/>
    <cellStyle name="Normal 2 2 2 2 2 2 7 2 5 11" xfId="34227"/>
    <cellStyle name="Normal 2 2 2 2 2 2 7 2 5 12" xfId="34228"/>
    <cellStyle name="Normal 2 2 2 2 2 2 7 2 5 13" xfId="34229"/>
    <cellStyle name="Normal 2 2 2 2 2 2 7 2 5 14" xfId="34230"/>
    <cellStyle name="Normal 2 2 2 2 2 2 7 2 5 15" xfId="34231"/>
    <cellStyle name="Normal 2 2 2 2 2 2 7 2 5 16" xfId="34232"/>
    <cellStyle name="Normal 2 2 2 2 2 2 7 2 5 17" xfId="34233"/>
    <cellStyle name="Normal 2 2 2 2 2 2 7 2 5 18" xfId="34234"/>
    <cellStyle name="Normal 2 2 2 2 2 2 7 2 5 19" xfId="34235"/>
    <cellStyle name="Normal 2 2 2 2 2 2 7 2 5 2" xfId="34236"/>
    <cellStyle name="Normal 2 2 2 2 2 2 7 2 5 20" xfId="34237"/>
    <cellStyle name="Normal 2 2 2 2 2 2 7 2 5 21" xfId="34238"/>
    <cellStyle name="Normal 2 2 2 2 2 2 7 2 5 22" xfId="34239"/>
    <cellStyle name="Normal 2 2 2 2 2 2 7 2 5 3" xfId="34240"/>
    <cellStyle name="Normal 2 2 2 2 2 2 7 2 5 4" xfId="34241"/>
    <cellStyle name="Normal 2 2 2 2 2 2 7 2 5 5" xfId="34242"/>
    <cellStyle name="Normal 2 2 2 2 2 2 7 2 5 6" xfId="34243"/>
    <cellStyle name="Normal 2 2 2 2 2 2 7 2 5 7" xfId="34244"/>
    <cellStyle name="Normal 2 2 2 2 2 2 7 2 5 8" xfId="34245"/>
    <cellStyle name="Normal 2 2 2 2 2 2 7 2 5 9" xfId="34246"/>
    <cellStyle name="Normal 2 2 2 2 2 2 7 2 6" xfId="34247"/>
    <cellStyle name="Normal 2 2 2 2 2 2 7 2 6 10" xfId="34248"/>
    <cellStyle name="Normal 2 2 2 2 2 2 7 2 6 11" xfId="34249"/>
    <cellStyle name="Normal 2 2 2 2 2 2 7 2 6 12" xfId="34250"/>
    <cellStyle name="Normal 2 2 2 2 2 2 7 2 6 13" xfId="34251"/>
    <cellStyle name="Normal 2 2 2 2 2 2 7 2 6 14" xfId="34252"/>
    <cellStyle name="Normal 2 2 2 2 2 2 7 2 6 15" xfId="34253"/>
    <cellStyle name="Normal 2 2 2 2 2 2 7 2 6 16" xfId="34254"/>
    <cellStyle name="Normal 2 2 2 2 2 2 7 2 6 17" xfId="34255"/>
    <cellStyle name="Normal 2 2 2 2 2 2 7 2 6 18" xfId="34256"/>
    <cellStyle name="Normal 2 2 2 2 2 2 7 2 6 19" xfId="34257"/>
    <cellStyle name="Normal 2 2 2 2 2 2 7 2 6 2" xfId="34258"/>
    <cellStyle name="Normal 2 2 2 2 2 2 7 2 6 20" xfId="34259"/>
    <cellStyle name="Normal 2 2 2 2 2 2 7 2 6 21" xfId="34260"/>
    <cellStyle name="Normal 2 2 2 2 2 2 7 2 6 22" xfId="34261"/>
    <cellStyle name="Normal 2 2 2 2 2 2 7 2 6 3" xfId="34262"/>
    <cellStyle name="Normal 2 2 2 2 2 2 7 2 6 4" xfId="34263"/>
    <cellStyle name="Normal 2 2 2 2 2 2 7 2 6 5" xfId="34264"/>
    <cellStyle name="Normal 2 2 2 2 2 2 7 2 6 6" xfId="34265"/>
    <cellStyle name="Normal 2 2 2 2 2 2 7 2 6 7" xfId="34266"/>
    <cellStyle name="Normal 2 2 2 2 2 2 7 2 6 8" xfId="34267"/>
    <cellStyle name="Normal 2 2 2 2 2 2 7 2 6 9" xfId="34268"/>
    <cellStyle name="Normal 2 2 2 2 2 2 7 2 7" xfId="34269"/>
    <cellStyle name="Normal 2 2 2 2 2 2 7 2 7 10" xfId="34270"/>
    <cellStyle name="Normal 2 2 2 2 2 2 7 2 7 11" xfId="34271"/>
    <cellStyle name="Normal 2 2 2 2 2 2 7 2 7 12" xfId="34272"/>
    <cellStyle name="Normal 2 2 2 2 2 2 7 2 7 13" xfId="34273"/>
    <cellStyle name="Normal 2 2 2 2 2 2 7 2 7 14" xfId="34274"/>
    <cellStyle name="Normal 2 2 2 2 2 2 7 2 7 15" xfId="34275"/>
    <cellStyle name="Normal 2 2 2 2 2 2 7 2 7 16" xfId="34276"/>
    <cellStyle name="Normal 2 2 2 2 2 2 7 2 7 17" xfId="34277"/>
    <cellStyle name="Normal 2 2 2 2 2 2 7 2 7 18" xfId="34278"/>
    <cellStyle name="Normal 2 2 2 2 2 2 7 2 7 19" xfId="34279"/>
    <cellStyle name="Normal 2 2 2 2 2 2 7 2 7 2" xfId="34280"/>
    <cellStyle name="Normal 2 2 2 2 2 2 7 2 7 20" xfId="34281"/>
    <cellStyle name="Normal 2 2 2 2 2 2 7 2 7 21" xfId="34282"/>
    <cellStyle name="Normal 2 2 2 2 2 2 7 2 7 22" xfId="34283"/>
    <cellStyle name="Normal 2 2 2 2 2 2 7 2 7 3" xfId="34284"/>
    <cellStyle name="Normal 2 2 2 2 2 2 7 2 7 4" xfId="34285"/>
    <cellStyle name="Normal 2 2 2 2 2 2 7 2 7 5" xfId="34286"/>
    <cellStyle name="Normal 2 2 2 2 2 2 7 2 7 6" xfId="34287"/>
    <cellStyle name="Normal 2 2 2 2 2 2 7 2 7 7" xfId="34288"/>
    <cellStyle name="Normal 2 2 2 2 2 2 7 2 7 8" xfId="34289"/>
    <cellStyle name="Normal 2 2 2 2 2 2 7 2 7 9" xfId="34290"/>
    <cellStyle name="Normal 2 2 2 2 2 2 7 2 8" xfId="34291"/>
    <cellStyle name="Normal 2 2 2 2 2 2 7 2 8 10" xfId="34292"/>
    <cellStyle name="Normal 2 2 2 2 2 2 7 2 8 11" xfId="34293"/>
    <cellStyle name="Normal 2 2 2 2 2 2 7 2 8 12" xfId="34294"/>
    <cellStyle name="Normal 2 2 2 2 2 2 7 2 8 13" xfId="34295"/>
    <cellStyle name="Normal 2 2 2 2 2 2 7 2 8 14" xfId="34296"/>
    <cellStyle name="Normal 2 2 2 2 2 2 7 2 8 15" xfId="34297"/>
    <cellStyle name="Normal 2 2 2 2 2 2 7 2 8 16" xfId="34298"/>
    <cellStyle name="Normal 2 2 2 2 2 2 7 2 8 17" xfId="34299"/>
    <cellStyle name="Normal 2 2 2 2 2 2 7 2 8 18" xfId="34300"/>
    <cellStyle name="Normal 2 2 2 2 2 2 7 2 8 19" xfId="34301"/>
    <cellStyle name="Normal 2 2 2 2 2 2 7 2 8 2" xfId="34302"/>
    <cellStyle name="Normal 2 2 2 2 2 2 7 2 8 20" xfId="34303"/>
    <cellStyle name="Normal 2 2 2 2 2 2 7 2 8 21" xfId="34304"/>
    <cellStyle name="Normal 2 2 2 2 2 2 7 2 8 22" xfId="34305"/>
    <cellStyle name="Normal 2 2 2 2 2 2 7 2 8 3" xfId="34306"/>
    <cellStyle name="Normal 2 2 2 2 2 2 7 2 8 4" xfId="34307"/>
    <cellStyle name="Normal 2 2 2 2 2 2 7 2 8 5" xfId="34308"/>
    <cellStyle name="Normal 2 2 2 2 2 2 7 2 8 6" xfId="34309"/>
    <cellStyle name="Normal 2 2 2 2 2 2 7 2 8 7" xfId="34310"/>
    <cellStyle name="Normal 2 2 2 2 2 2 7 2 8 8" xfId="34311"/>
    <cellStyle name="Normal 2 2 2 2 2 2 7 2 8 9" xfId="34312"/>
    <cellStyle name="Normal 2 2 2 2 2 2 7 2 9" xfId="34313"/>
    <cellStyle name="Normal 2 2 2 2 2 2 7 2 9 10" xfId="34314"/>
    <cellStyle name="Normal 2 2 2 2 2 2 7 2 9 11" xfId="34315"/>
    <cellStyle name="Normal 2 2 2 2 2 2 7 2 9 12" xfId="34316"/>
    <cellStyle name="Normal 2 2 2 2 2 2 7 2 9 13" xfId="34317"/>
    <cellStyle name="Normal 2 2 2 2 2 2 7 2 9 14" xfId="34318"/>
    <cellStyle name="Normal 2 2 2 2 2 2 7 2 9 15" xfId="34319"/>
    <cellStyle name="Normal 2 2 2 2 2 2 7 2 9 16" xfId="34320"/>
    <cellStyle name="Normal 2 2 2 2 2 2 7 2 9 17" xfId="34321"/>
    <cellStyle name="Normal 2 2 2 2 2 2 7 2 9 18" xfId="34322"/>
    <cellStyle name="Normal 2 2 2 2 2 2 7 2 9 19" xfId="34323"/>
    <cellStyle name="Normal 2 2 2 2 2 2 7 2 9 2" xfId="34324"/>
    <cellStyle name="Normal 2 2 2 2 2 2 7 2 9 20" xfId="34325"/>
    <cellStyle name="Normal 2 2 2 2 2 2 7 2 9 21" xfId="34326"/>
    <cellStyle name="Normal 2 2 2 2 2 2 7 2 9 22" xfId="34327"/>
    <cellStyle name="Normal 2 2 2 2 2 2 7 2 9 3" xfId="34328"/>
    <cellStyle name="Normal 2 2 2 2 2 2 7 2 9 4" xfId="34329"/>
    <cellStyle name="Normal 2 2 2 2 2 2 7 2 9 5" xfId="34330"/>
    <cellStyle name="Normal 2 2 2 2 2 2 7 2 9 6" xfId="34331"/>
    <cellStyle name="Normal 2 2 2 2 2 2 7 2 9 7" xfId="34332"/>
    <cellStyle name="Normal 2 2 2 2 2 2 7 2 9 8" xfId="34333"/>
    <cellStyle name="Normal 2 2 2 2 2 2 7 2 9 9" xfId="34334"/>
    <cellStyle name="Normal 2 2 2 2 2 2 7 3" xfId="34335"/>
    <cellStyle name="Normal 2 2 2 2 2 2 7 3 10" xfId="34336"/>
    <cellStyle name="Normal 2 2 2 2 2 2 7 3 11" xfId="34337"/>
    <cellStyle name="Normal 2 2 2 2 2 2 7 3 12" xfId="34338"/>
    <cellStyle name="Normal 2 2 2 2 2 2 7 3 13" xfId="34339"/>
    <cellStyle name="Normal 2 2 2 2 2 2 7 3 14" xfId="34340"/>
    <cellStyle name="Normal 2 2 2 2 2 2 7 3 15" xfId="34341"/>
    <cellStyle name="Normal 2 2 2 2 2 2 7 3 16" xfId="34342"/>
    <cellStyle name="Normal 2 2 2 2 2 2 7 3 17" xfId="34343"/>
    <cellStyle name="Normal 2 2 2 2 2 2 7 3 18" xfId="34344"/>
    <cellStyle name="Normal 2 2 2 2 2 2 7 3 19" xfId="34345"/>
    <cellStyle name="Normal 2 2 2 2 2 2 7 3 2" xfId="34346"/>
    <cellStyle name="Normal 2 2 2 2 2 2 7 3 20" xfId="34347"/>
    <cellStyle name="Normal 2 2 2 2 2 2 7 3 21" xfId="34348"/>
    <cellStyle name="Normal 2 2 2 2 2 2 7 3 22" xfId="34349"/>
    <cellStyle name="Normal 2 2 2 2 2 2 7 3 23" xfId="34350"/>
    <cellStyle name="Normal 2 2 2 2 2 2 7 3 3" xfId="34351"/>
    <cellStyle name="Normal 2 2 2 2 2 2 7 3 4" xfId="34352"/>
    <cellStyle name="Normal 2 2 2 2 2 2 7 3 5" xfId="34353"/>
    <cellStyle name="Normal 2 2 2 2 2 2 7 3 6" xfId="34354"/>
    <cellStyle name="Normal 2 2 2 2 2 2 7 3 7" xfId="34355"/>
    <cellStyle name="Normal 2 2 2 2 2 2 7 3 8" xfId="34356"/>
    <cellStyle name="Normal 2 2 2 2 2 2 7 3 9" xfId="34357"/>
    <cellStyle name="Normal 2 2 2 2 2 2 7 4" xfId="34358"/>
    <cellStyle name="Normal 2 2 2 2 2 2 7 5" xfId="34359"/>
    <cellStyle name="Normal 2 2 2 2 2 2 7 6" xfId="34360"/>
    <cellStyle name="Normal 2 2 2 2 2 2 7 7" xfId="34361"/>
    <cellStyle name="Normal 2 2 2 2 2 2 7 8" xfId="34362"/>
    <cellStyle name="Normal 2 2 2 2 2 2 7 9" xfId="34363"/>
    <cellStyle name="Normal 2 2 2 2 2 2 70" xfId="34364"/>
    <cellStyle name="Normal 2 2 2 2 2 2 70 10" xfId="34365"/>
    <cellStyle name="Normal 2 2 2 2 2 2 70 11" xfId="34366"/>
    <cellStyle name="Normal 2 2 2 2 2 2 70 12" xfId="34367"/>
    <cellStyle name="Normal 2 2 2 2 2 2 70 13" xfId="34368"/>
    <cellStyle name="Normal 2 2 2 2 2 2 70 14" xfId="34369"/>
    <cellStyle name="Normal 2 2 2 2 2 2 70 15" xfId="34370"/>
    <cellStyle name="Normal 2 2 2 2 2 2 70 16" xfId="34371"/>
    <cellStyle name="Normal 2 2 2 2 2 2 70 17" xfId="34372"/>
    <cellStyle name="Normal 2 2 2 2 2 2 70 18" xfId="34373"/>
    <cellStyle name="Normal 2 2 2 2 2 2 70 19" xfId="34374"/>
    <cellStyle name="Normal 2 2 2 2 2 2 70 2" xfId="34375"/>
    <cellStyle name="Normal 2 2 2 2 2 2 70 20" xfId="34376"/>
    <cellStyle name="Normal 2 2 2 2 2 2 70 21" xfId="34377"/>
    <cellStyle name="Normal 2 2 2 2 2 2 70 22" xfId="34378"/>
    <cellStyle name="Normal 2 2 2 2 2 2 70 3" xfId="34379"/>
    <cellStyle name="Normal 2 2 2 2 2 2 70 4" xfId="34380"/>
    <cellStyle name="Normal 2 2 2 2 2 2 70 5" xfId="34381"/>
    <cellStyle name="Normal 2 2 2 2 2 2 70 6" xfId="34382"/>
    <cellStyle name="Normal 2 2 2 2 2 2 70 7" xfId="34383"/>
    <cellStyle name="Normal 2 2 2 2 2 2 70 8" xfId="34384"/>
    <cellStyle name="Normal 2 2 2 2 2 2 70 9" xfId="34385"/>
    <cellStyle name="Normal 2 2 2 2 2 2 71" xfId="34386"/>
    <cellStyle name="Normal 2 2 2 2 2 2 71 10" xfId="34387"/>
    <cellStyle name="Normal 2 2 2 2 2 2 71 11" xfId="34388"/>
    <cellStyle name="Normal 2 2 2 2 2 2 71 12" xfId="34389"/>
    <cellStyle name="Normal 2 2 2 2 2 2 71 13" xfId="34390"/>
    <cellStyle name="Normal 2 2 2 2 2 2 71 14" xfId="34391"/>
    <cellStyle name="Normal 2 2 2 2 2 2 71 15" xfId="34392"/>
    <cellStyle name="Normal 2 2 2 2 2 2 71 16" xfId="34393"/>
    <cellStyle name="Normal 2 2 2 2 2 2 71 17" xfId="34394"/>
    <cellStyle name="Normal 2 2 2 2 2 2 71 18" xfId="34395"/>
    <cellStyle name="Normal 2 2 2 2 2 2 71 19" xfId="34396"/>
    <cellStyle name="Normal 2 2 2 2 2 2 71 2" xfId="34397"/>
    <cellStyle name="Normal 2 2 2 2 2 2 71 20" xfId="34398"/>
    <cellStyle name="Normal 2 2 2 2 2 2 71 21" xfId="34399"/>
    <cellStyle name="Normal 2 2 2 2 2 2 71 22" xfId="34400"/>
    <cellStyle name="Normal 2 2 2 2 2 2 71 3" xfId="34401"/>
    <cellStyle name="Normal 2 2 2 2 2 2 71 4" xfId="34402"/>
    <cellStyle name="Normal 2 2 2 2 2 2 71 5" xfId="34403"/>
    <cellStyle name="Normal 2 2 2 2 2 2 71 6" xfId="34404"/>
    <cellStyle name="Normal 2 2 2 2 2 2 71 7" xfId="34405"/>
    <cellStyle name="Normal 2 2 2 2 2 2 71 8" xfId="34406"/>
    <cellStyle name="Normal 2 2 2 2 2 2 71 9" xfId="34407"/>
    <cellStyle name="Normal 2 2 2 2 2 2 72" xfId="34408"/>
    <cellStyle name="Normal 2 2 2 2 2 2 72 10" xfId="34409"/>
    <cellStyle name="Normal 2 2 2 2 2 2 72 11" xfId="34410"/>
    <cellStyle name="Normal 2 2 2 2 2 2 72 12" xfId="34411"/>
    <cellStyle name="Normal 2 2 2 2 2 2 72 13" xfId="34412"/>
    <cellStyle name="Normal 2 2 2 2 2 2 72 14" xfId="34413"/>
    <cellStyle name="Normal 2 2 2 2 2 2 72 15" xfId="34414"/>
    <cellStyle name="Normal 2 2 2 2 2 2 72 16" xfId="34415"/>
    <cellStyle name="Normal 2 2 2 2 2 2 72 17" xfId="34416"/>
    <cellStyle name="Normal 2 2 2 2 2 2 72 18" xfId="34417"/>
    <cellStyle name="Normal 2 2 2 2 2 2 72 19" xfId="34418"/>
    <cellStyle name="Normal 2 2 2 2 2 2 72 2" xfId="34419"/>
    <cellStyle name="Normal 2 2 2 2 2 2 72 20" xfId="34420"/>
    <cellStyle name="Normal 2 2 2 2 2 2 72 21" xfId="34421"/>
    <cellStyle name="Normal 2 2 2 2 2 2 72 22" xfId="34422"/>
    <cellStyle name="Normal 2 2 2 2 2 2 72 3" xfId="34423"/>
    <cellStyle name="Normal 2 2 2 2 2 2 72 4" xfId="34424"/>
    <cellStyle name="Normal 2 2 2 2 2 2 72 5" xfId="34425"/>
    <cellStyle name="Normal 2 2 2 2 2 2 72 6" xfId="34426"/>
    <cellStyle name="Normal 2 2 2 2 2 2 72 7" xfId="34427"/>
    <cellStyle name="Normal 2 2 2 2 2 2 72 8" xfId="34428"/>
    <cellStyle name="Normal 2 2 2 2 2 2 72 9" xfId="34429"/>
    <cellStyle name="Normal 2 2 2 2 2 2 73" xfId="34430"/>
    <cellStyle name="Normal 2 2 2 2 2 2 73 10" xfId="34431"/>
    <cellStyle name="Normal 2 2 2 2 2 2 73 11" xfId="34432"/>
    <cellStyle name="Normal 2 2 2 2 2 2 73 12" xfId="34433"/>
    <cellStyle name="Normal 2 2 2 2 2 2 73 13" xfId="34434"/>
    <cellStyle name="Normal 2 2 2 2 2 2 73 14" xfId="34435"/>
    <cellStyle name="Normal 2 2 2 2 2 2 73 15" xfId="34436"/>
    <cellStyle name="Normal 2 2 2 2 2 2 73 16" xfId="34437"/>
    <cellStyle name="Normal 2 2 2 2 2 2 73 17" xfId="34438"/>
    <cellStyle name="Normal 2 2 2 2 2 2 73 18" xfId="34439"/>
    <cellStyle name="Normal 2 2 2 2 2 2 73 19" xfId="34440"/>
    <cellStyle name="Normal 2 2 2 2 2 2 73 2" xfId="34441"/>
    <cellStyle name="Normal 2 2 2 2 2 2 73 20" xfId="34442"/>
    <cellStyle name="Normal 2 2 2 2 2 2 73 21" xfId="34443"/>
    <cellStyle name="Normal 2 2 2 2 2 2 73 22" xfId="34444"/>
    <cellStyle name="Normal 2 2 2 2 2 2 73 3" xfId="34445"/>
    <cellStyle name="Normal 2 2 2 2 2 2 73 4" xfId="34446"/>
    <cellStyle name="Normal 2 2 2 2 2 2 73 5" xfId="34447"/>
    <cellStyle name="Normal 2 2 2 2 2 2 73 6" xfId="34448"/>
    <cellStyle name="Normal 2 2 2 2 2 2 73 7" xfId="34449"/>
    <cellStyle name="Normal 2 2 2 2 2 2 73 8" xfId="34450"/>
    <cellStyle name="Normal 2 2 2 2 2 2 73 9" xfId="34451"/>
    <cellStyle name="Normal 2 2 2 2 2 2 74" xfId="34452"/>
    <cellStyle name="Normal 2 2 2 2 2 2 74 10" xfId="34453"/>
    <cellStyle name="Normal 2 2 2 2 2 2 74 11" xfId="34454"/>
    <cellStyle name="Normal 2 2 2 2 2 2 74 12" xfId="34455"/>
    <cellStyle name="Normal 2 2 2 2 2 2 74 13" xfId="34456"/>
    <cellStyle name="Normal 2 2 2 2 2 2 74 14" xfId="34457"/>
    <cellStyle name="Normal 2 2 2 2 2 2 74 15" xfId="34458"/>
    <cellStyle name="Normal 2 2 2 2 2 2 74 16" xfId="34459"/>
    <cellStyle name="Normal 2 2 2 2 2 2 74 17" xfId="34460"/>
    <cellStyle name="Normal 2 2 2 2 2 2 74 18" xfId="34461"/>
    <cellStyle name="Normal 2 2 2 2 2 2 74 19" xfId="34462"/>
    <cellStyle name="Normal 2 2 2 2 2 2 74 2" xfId="34463"/>
    <cellStyle name="Normal 2 2 2 2 2 2 74 20" xfId="34464"/>
    <cellStyle name="Normal 2 2 2 2 2 2 74 21" xfId="34465"/>
    <cellStyle name="Normal 2 2 2 2 2 2 74 22" xfId="34466"/>
    <cellStyle name="Normal 2 2 2 2 2 2 74 3" xfId="34467"/>
    <cellStyle name="Normal 2 2 2 2 2 2 74 4" xfId="34468"/>
    <cellStyle name="Normal 2 2 2 2 2 2 74 5" xfId="34469"/>
    <cellStyle name="Normal 2 2 2 2 2 2 74 6" xfId="34470"/>
    <cellStyle name="Normal 2 2 2 2 2 2 74 7" xfId="34471"/>
    <cellStyle name="Normal 2 2 2 2 2 2 74 8" xfId="34472"/>
    <cellStyle name="Normal 2 2 2 2 2 2 74 9" xfId="34473"/>
    <cellStyle name="Normal 2 2 2 2 2 2 75" xfId="34474"/>
    <cellStyle name="Normal 2 2 2 2 2 2 75 10" xfId="34475"/>
    <cellStyle name="Normal 2 2 2 2 2 2 75 11" xfId="34476"/>
    <cellStyle name="Normal 2 2 2 2 2 2 75 12" xfId="34477"/>
    <cellStyle name="Normal 2 2 2 2 2 2 75 13" xfId="34478"/>
    <cellStyle name="Normal 2 2 2 2 2 2 75 14" xfId="34479"/>
    <cellStyle name="Normal 2 2 2 2 2 2 75 15" xfId="34480"/>
    <cellStyle name="Normal 2 2 2 2 2 2 75 16" xfId="34481"/>
    <cellStyle name="Normal 2 2 2 2 2 2 75 17" xfId="34482"/>
    <cellStyle name="Normal 2 2 2 2 2 2 75 18" xfId="34483"/>
    <cellStyle name="Normal 2 2 2 2 2 2 75 19" xfId="34484"/>
    <cellStyle name="Normal 2 2 2 2 2 2 75 2" xfId="34485"/>
    <cellStyle name="Normal 2 2 2 2 2 2 75 20" xfId="34486"/>
    <cellStyle name="Normal 2 2 2 2 2 2 75 21" xfId="34487"/>
    <cellStyle name="Normal 2 2 2 2 2 2 75 22" xfId="34488"/>
    <cellStyle name="Normal 2 2 2 2 2 2 75 3" xfId="34489"/>
    <cellStyle name="Normal 2 2 2 2 2 2 75 4" xfId="34490"/>
    <cellStyle name="Normal 2 2 2 2 2 2 75 5" xfId="34491"/>
    <cellStyle name="Normal 2 2 2 2 2 2 75 6" xfId="34492"/>
    <cellStyle name="Normal 2 2 2 2 2 2 75 7" xfId="34493"/>
    <cellStyle name="Normal 2 2 2 2 2 2 75 8" xfId="34494"/>
    <cellStyle name="Normal 2 2 2 2 2 2 75 9" xfId="34495"/>
    <cellStyle name="Normal 2 2 2 2 2 2 76" xfId="34496"/>
    <cellStyle name="Normal 2 2 2 2 2 2 76 10" xfId="34497"/>
    <cellStyle name="Normal 2 2 2 2 2 2 76 11" xfId="34498"/>
    <cellStyle name="Normal 2 2 2 2 2 2 76 12" xfId="34499"/>
    <cellStyle name="Normal 2 2 2 2 2 2 76 13" xfId="34500"/>
    <cellStyle name="Normal 2 2 2 2 2 2 76 14" xfId="34501"/>
    <cellStyle name="Normal 2 2 2 2 2 2 76 15" xfId="34502"/>
    <cellStyle name="Normal 2 2 2 2 2 2 76 16" xfId="34503"/>
    <cellStyle name="Normal 2 2 2 2 2 2 76 17" xfId="34504"/>
    <cellStyle name="Normal 2 2 2 2 2 2 76 18" xfId="34505"/>
    <cellStyle name="Normal 2 2 2 2 2 2 76 19" xfId="34506"/>
    <cellStyle name="Normal 2 2 2 2 2 2 76 2" xfId="34507"/>
    <cellStyle name="Normal 2 2 2 2 2 2 76 20" xfId="34508"/>
    <cellStyle name="Normal 2 2 2 2 2 2 76 21" xfId="34509"/>
    <cellStyle name="Normal 2 2 2 2 2 2 76 22" xfId="34510"/>
    <cellStyle name="Normal 2 2 2 2 2 2 76 3" xfId="34511"/>
    <cellStyle name="Normal 2 2 2 2 2 2 76 4" xfId="34512"/>
    <cellStyle name="Normal 2 2 2 2 2 2 76 5" xfId="34513"/>
    <cellStyle name="Normal 2 2 2 2 2 2 76 6" xfId="34514"/>
    <cellStyle name="Normal 2 2 2 2 2 2 76 7" xfId="34515"/>
    <cellStyle name="Normal 2 2 2 2 2 2 76 8" xfId="34516"/>
    <cellStyle name="Normal 2 2 2 2 2 2 76 9" xfId="34517"/>
    <cellStyle name="Normal 2 2 2 2 2 2 77" xfId="34518"/>
    <cellStyle name="Normal 2 2 2 2 2 2 77 10" xfId="34519"/>
    <cellStyle name="Normal 2 2 2 2 2 2 77 11" xfId="34520"/>
    <cellStyle name="Normal 2 2 2 2 2 2 77 12" xfId="34521"/>
    <cellStyle name="Normal 2 2 2 2 2 2 77 13" xfId="34522"/>
    <cellStyle name="Normal 2 2 2 2 2 2 77 14" xfId="34523"/>
    <cellStyle name="Normal 2 2 2 2 2 2 77 15" xfId="34524"/>
    <cellStyle name="Normal 2 2 2 2 2 2 77 16" xfId="34525"/>
    <cellStyle name="Normal 2 2 2 2 2 2 77 17" xfId="34526"/>
    <cellStyle name="Normal 2 2 2 2 2 2 77 18" xfId="34527"/>
    <cellStyle name="Normal 2 2 2 2 2 2 77 19" xfId="34528"/>
    <cellStyle name="Normal 2 2 2 2 2 2 77 2" xfId="34529"/>
    <cellStyle name="Normal 2 2 2 2 2 2 77 20" xfId="34530"/>
    <cellStyle name="Normal 2 2 2 2 2 2 77 21" xfId="34531"/>
    <cellStyle name="Normal 2 2 2 2 2 2 77 22" xfId="34532"/>
    <cellStyle name="Normal 2 2 2 2 2 2 77 3" xfId="34533"/>
    <cellStyle name="Normal 2 2 2 2 2 2 77 4" xfId="34534"/>
    <cellStyle name="Normal 2 2 2 2 2 2 77 5" xfId="34535"/>
    <cellStyle name="Normal 2 2 2 2 2 2 77 6" xfId="34536"/>
    <cellStyle name="Normal 2 2 2 2 2 2 77 7" xfId="34537"/>
    <cellStyle name="Normal 2 2 2 2 2 2 77 8" xfId="34538"/>
    <cellStyle name="Normal 2 2 2 2 2 2 77 9" xfId="34539"/>
    <cellStyle name="Normal 2 2 2 2 2 2 78" xfId="34540"/>
    <cellStyle name="Normal 2 2 2 2 2 2 78 10" xfId="34541"/>
    <cellStyle name="Normal 2 2 2 2 2 2 78 11" xfId="34542"/>
    <cellStyle name="Normal 2 2 2 2 2 2 78 12" xfId="34543"/>
    <cellStyle name="Normal 2 2 2 2 2 2 78 13" xfId="34544"/>
    <cellStyle name="Normal 2 2 2 2 2 2 78 14" xfId="34545"/>
    <cellStyle name="Normal 2 2 2 2 2 2 78 15" xfId="34546"/>
    <cellStyle name="Normal 2 2 2 2 2 2 78 16" xfId="34547"/>
    <cellStyle name="Normal 2 2 2 2 2 2 78 17" xfId="34548"/>
    <cellStyle name="Normal 2 2 2 2 2 2 78 18" xfId="34549"/>
    <cellStyle name="Normal 2 2 2 2 2 2 78 19" xfId="34550"/>
    <cellStyle name="Normal 2 2 2 2 2 2 78 2" xfId="34551"/>
    <cellStyle name="Normal 2 2 2 2 2 2 78 20" xfId="34552"/>
    <cellStyle name="Normal 2 2 2 2 2 2 78 21" xfId="34553"/>
    <cellStyle name="Normal 2 2 2 2 2 2 78 22" xfId="34554"/>
    <cellStyle name="Normal 2 2 2 2 2 2 78 3" xfId="34555"/>
    <cellStyle name="Normal 2 2 2 2 2 2 78 4" xfId="34556"/>
    <cellStyle name="Normal 2 2 2 2 2 2 78 5" xfId="34557"/>
    <cellStyle name="Normal 2 2 2 2 2 2 78 6" xfId="34558"/>
    <cellStyle name="Normal 2 2 2 2 2 2 78 7" xfId="34559"/>
    <cellStyle name="Normal 2 2 2 2 2 2 78 8" xfId="34560"/>
    <cellStyle name="Normal 2 2 2 2 2 2 78 9" xfId="34561"/>
    <cellStyle name="Normal 2 2 2 2 2 2 79" xfId="34562"/>
    <cellStyle name="Normal 2 2 2 2 2 2 79 10" xfId="34563"/>
    <cellStyle name="Normal 2 2 2 2 2 2 79 11" xfId="34564"/>
    <cellStyle name="Normal 2 2 2 2 2 2 79 12" xfId="34565"/>
    <cellStyle name="Normal 2 2 2 2 2 2 79 13" xfId="34566"/>
    <cellStyle name="Normal 2 2 2 2 2 2 79 14" xfId="34567"/>
    <cellStyle name="Normal 2 2 2 2 2 2 79 15" xfId="34568"/>
    <cellStyle name="Normal 2 2 2 2 2 2 79 16" xfId="34569"/>
    <cellStyle name="Normal 2 2 2 2 2 2 79 17" xfId="34570"/>
    <cellStyle name="Normal 2 2 2 2 2 2 79 18" xfId="34571"/>
    <cellStyle name="Normal 2 2 2 2 2 2 79 19" xfId="34572"/>
    <cellStyle name="Normal 2 2 2 2 2 2 79 2" xfId="34573"/>
    <cellStyle name="Normal 2 2 2 2 2 2 79 20" xfId="34574"/>
    <cellStyle name="Normal 2 2 2 2 2 2 79 21" xfId="34575"/>
    <cellStyle name="Normal 2 2 2 2 2 2 79 22" xfId="34576"/>
    <cellStyle name="Normal 2 2 2 2 2 2 79 3" xfId="34577"/>
    <cellStyle name="Normal 2 2 2 2 2 2 79 4" xfId="34578"/>
    <cellStyle name="Normal 2 2 2 2 2 2 79 5" xfId="34579"/>
    <cellStyle name="Normal 2 2 2 2 2 2 79 6" xfId="34580"/>
    <cellStyle name="Normal 2 2 2 2 2 2 79 7" xfId="34581"/>
    <cellStyle name="Normal 2 2 2 2 2 2 79 8" xfId="34582"/>
    <cellStyle name="Normal 2 2 2 2 2 2 79 9" xfId="34583"/>
    <cellStyle name="Normal 2 2 2 2 2 2 8" xfId="34584"/>
    <cellStyle name="Normal 2 2 2 2 2 2 8 10" xfId="34585"/>
    <cellStyle name="Normal 2 2 2 2 2 2 8 11" xfId="34586"/>
    <cellStyle name="Normal 2 2 2 2 2 2 8 12" xfId="34587"/>
    <cellStyle name="Normal 2 2 2 2 2 2 8 13" xfId="34588"/>
    <cellStyle name="Normal 2 2 2 2 2 2 8 14" xfId="34589"/>
    <cellStyle name="Normal 2 2 2 2 2 2 8 15" xfId="34590"/>
    <cellStyle name="Normal 2 2 2 2 2 2 8 16" xfId="34591"/>
    <cellStyle name="Normal 2 2 2 2 2 2 8 17" xfId="34592"/>
    <cellStyle name="Normal 2 2 2 2 2 2 8 18" xfId="34593"/>
    <cellStyle name="Normal 2 2 2 2 2 2 8 19" xfId="34594"/>
    <cellStyle name="Normal 2 2 2 2 2 2 8 2" xfId="34595"/>
    <cellStyle name="Normal 2 2 2 2 2 2 8 20" xfId="34596"/>
    <cellStyle name="Normal 2 2 2 2 2 2 8 21" xfId="34597"/>
    <cellStyle name="Normal 2 2 2 2 2 2 8 22" xfId="34598"/>
    <cellStyle name="Normal 2 2 2 2 2 2 8 3" xfId="34599"/>
    <cellStyle name="Normal 2 2 2 2 2 2 8 4" xfId="34600"/>
    <cellStyle name="Normal 2 2 2 2 2 2 8 5" xfId="34601"/>
    <cellStyle name="Normal 2 2 2 2 2 2 8 6" xfId="34602"/>
    <cellStyle name="Normal 2 2 2 2 2 2 8 7" xfId="34603"/>
    <cellStyle name="Normal 2 2 2 2 2 2 8 8" xfId="34604"/>
    <cellStyle name="Normal 2 2 2 2 2 2 8 9" xfId="34605"/>
    <cellStyle name="Normal 2 2 2 2 2 2 80" xfId="34606"/>
    <cellStyle name="Normal 2 2 2 2 2 2 80 10" xfId="34607"/>
    <cellStyle name="Normal 2 2 2 2 2 2 80 11" xfId="34608"/>
    <cellStyle name="Normal 2 2 2 2 2 2 80 12" xfId="34609"/>
    <cellStyle name="Normal 2 2 2 2 2 2 80 13" xfId="34610"/>
    <cellStyle name="Normal 2 2 2 2 2 2 80 14" xfId="34611"/>
    <cellStyle name="Normal 2 2 2 2 2 2 80 15" xfId="34612"/>
    <cellStyle name="Normal 2 2 2 2 2 2 80 16" xfId="34613"/>
    <cellStyle name="Normal 2 2 2 2 2 2 80 17" xfId="34614"/>
    <cellStyle name="Normal 2 2 2 2 2 2 80 18" xfId="34615"/>
    <cellStyle name="Normal 2 2 2 2 2 2 80 19" xfId="34616"/>
    <cellStyle name="Normal 2 2 2 2 2 2 80 2" xfId="34617"/>
    <cellStyle name="Normal 2 2 2 2 2 2 80 20" xfId="34618"/>
    <cellStyle name="Normal 2 2 2 2 2 2 80 21" xfId="34619"/>
    <cellStyle name="Normal 2 2 2 2 2 2 80 22" xfId="34620"/>
    <cellStyle name="Normal 2 2 2 2 2 2 80 3" xfId="34621"/>
    <cellStyle name="Normal 2 2 2 2 2 2 80 4" xfId="34622"/>
    <cellStyle name="Normal 2 2 2 2 2 2 80 5" xfId="34623"/>
    <cellStyle name="Normal 2 2 2 2 2 2 80 6" xfId="34624"/>
    <cellStyle name="Normal 2 2 2 2 2 2 80 7" xfId="34625"/>
    <cellStyle name="Normal 2 2 2 2 2 2 80 8" xfId="34626"/>
    <cellStyle name="Normal 2 2 2 2 2 2 80 9" xfId="34627"/>
    <cellStyle name="Normal 2 2 2 2 2 2 81" xfId="34628"/>
    <cellStyle name="Normal 2 2 2 2 2 2 81 10" xfId="34629"/>
    <cellStyle name="Normal 2 2 2 2 2 2 81 11" xfId="34630"/>
    <cellStyle name="Normal 2 2 2 2 2 2 81 12" xfId="34631"/>
    <cellStyle name="Normal 2 2 2 2 2 2 81 13" xfId="34632"/>
    <cellStyle name="Normal 2 2 2 2 2 2 81 14" xfId="34633"/>
    <cellStyle name="Normal 2 2 2 2 2 2 81 15" xfId="34634"/>
    <cellStyle name="Normal 2 2 2 2 2 2 81 16" xfId="34635"/>
    <cellStyle name="Normal 2 2 2 2 2 2 81 17" xfId="34636"/>
    <cellStyle name="Normal 2 2 2 2 2 2 81 18" xfId="34637"/>
    <cellStyle name="Normal 2 2 2 2 2 2 81 19" xfId="34638"/>
    <cellStyle name="Normal 2 2 2 2 2 2 81 2" xfId="34639"/>
    <cellStyle name="Normal 2 2 2 2 2 2 81 20" xfId="34640"/>
    <cellStyle name="Normal 2 2 2 2 2 2 81 21" xfId="34641"/>
    <cellStyle name="Normal 2 2 2 2 2 2 81 22" xfId="34642"/>
    <cellStyle name="Normal 2 2 2 2 2 2 81 3" xfId="34643"/>
    <cellStyle name="Normal 2 2 2 2 2 2 81 4" xfId="34644"/>
    <cellStyle name="Normal 2 2 2 2 2 2 81 5" xfId="34645"/>
    <cellStyle name="Normal 2 2 2 2 2 2 81 6" xfId="34646"/>
    <cellStyle name="Normal 2 2 2 2 2 2 81 7" xfId="34647"/>
    <cellStyle name="Normal 2 2 2 2 2 2 81 8" xfId="34648"/>
    <cellStyle name="Normal 2 2 2 2 2 2 81 9" xfId="34649"/>
    <cellStyle name="Normal 2 2 2 2 2 2 82" xfId="34650"/>
    <cellStyle name="Normal 2 2 2 2 2 2 82 10" xfId="34651"/>
    <cellStyle name="Normal 2 2 2 2 2 2 82 11" xfId="34652"/>
    <cellStyle name="Normal 2 2 2 2 2 2 82 12" xfId="34653"/>
    <cellStyle name="Normal 2 2 2 2 2 2 82 13" xfId="34654"/>
    <cellStyle name="Normal 2 2 2 2 2 2 82 14" xfId="34655"/>
    <cellStyle name="Normal 2 2 2 2 2 2 82 15" xfId="34656"/>
    <cellStyle name="Normal 2 2 2 2 2 2 82 16" xfId="34657"/>
    <cellStyle name="Normal 2 2 2 2 2 2 82 17" xfId="34658"/>
    <cellStyle name="Normal 2 2 2 2 2 2 82 18" xfId="34659"/>
    <cellStyle name="Normal 2 2 2 2 2 2 82 19" xfId="34660"/>
    <cellStyle name="Normal 2 2 2 2 2 2 82 2" xfId="34661"/>
    <cellStyle name="Normal 2 2 2 2 2 2 82 20" xfId="34662"/>
    <cellStyle name="Normal 2 2 2 2 2 2 82 21" xfId="34663"/>
    <cellStyle name="Normal 2 2 2 2 2 2 82 22" xfId="34664"/>
    <cellStyle name="Normal 2 2 2 2 2 2 82 3" xfId="34665"/>
    <cellStyle name="Normal 2 2 2 2 2 2 82 4" xfId="34666"/>
    <cellStyle name="Normal 2 2 2 2 2 2 82 5" xfId="34667"/>
    <cellStyle name="Normal 2 2 2 2 2 2 82 6" xfId="34668"/>
    <cellStyle name="Normal 2 2 2 2 2 2 82 7" xfId="34669"/>
    <cellStyle name="Normal 2 2 2 2 2 2 82 8" xfId="34670"/>
    <cellStyle name="Normal 2 2 2 2 2 2 82 9" xfId="34671"/>
    <cellStyle name="Normal 2 2 2 2 2 2 83" xfId="34672"/>
    <cellStyle name="Normal 2 2 2 2 2 2 83 10" xfId="34673"/>
    <cellStyle name="Normal 2 2 2 2 2 2 83 11" xfId="34674"/>
    <cellStyle name="Normal 2 2 2 2 2 2 83 12" xfId="34675"/>
    <cellStyle name="Normal 2 2 2 2 2 2 83 13" xfId="34676"/>
    <cellStyle name="Normal 2 2 2 2 2 2 83 14" xfId="34677"/>
    <cellStyle name="Normal 2 2 2 2 2 2 83 15" xfId="34678"/>
    <cellStyle name="Normal 2 2 2 2 2 2 83 16" xfId="34679"/>
    <cellStyle name="Normal 2 2 2 2 2 2 83 17" xfId="34680"/>
    <cellStyle name="Normal 2 2 2 2 2 2 83 18" xfId="34681"/>
    <cellStyle name="Normal 2 2 2 2 2 2 83 19" xfId="34682"/>
    <cellStyle name="Normal 2 2 2 2 2 2 83 2" xfId="34683"/>
    <cellStyle name="Normal 2 2 2 2 2 2 83 20" xfId="34684"/>
    <cellStyle name="Normal 2 2 2 2 2 2 83 21" xfId="34685"/>
    <cellStyle name="Normal 2 2 2 2 2 2 83 22" xfId="34686"/>
    <cellStyle name="Normal 2 2 2 2 2 2 83 3" xfId="34687"/>
    <cellStyle name="Normal 2 2 2 2 2 2 83 4" xfId="34688"/>
    <cellStyle name="Normal 2 2 2 2 2 2 83 5" xfId="34689"/>
    <cellStyle name="Normal 2 2 2 2 2 2 83 6" xfId="34690"/>
    <cellStyle name="Normal 2 2 2 2 2 2 83 7" xfId="34691"/>
    <cellStyle name="Normal 2 2 2 2 2 2 83 8" xfId="34692"/>
    <cellStyle name="Normal 2 2 2 2 2 2 83 9" xfId="34693"/>
    <cellStyle name="Normal 2 2 2 2 2 2 84" xfId="34694"/>
    <cellStyle name="Normal 2 2 2 2 2 2 84 10" xfId="34695"/>
    <cellStyle name="Normal 2 2 2 2 2 2 84 11" xfId="34696"/>
    <cellStyle name="Normal 2 2 2 2 2 2 84 12" xfId="34697"/>
    <cellStyle name="Normal 2 2 2 2 2 2 84 13" xfId="34698"/>
    <cellStyle name="Normal 2 2 2 2 2 2 84 14" xfId="34699"/>
    <cellStyle name="Normal 2 2 2 2 2 2 84 15" xfId="34700"/>
    <cellStyle name="Normal 2 2 2 2 2 2 84 16" xfId="34701"/>
    <cellStyle name="Normal 2 2 2 2 2 2 84 17" xfId="34702"/>
    <cellStyle name="Normal 2 2 2 2 2 2 84 18" xfId="34703"/>
    <cellStyle name="Normal 2 2 2 2 2 2 84 19" xfId="34704"/>
    <cellStyle name="Normal 2 2 2 2 2 2 84 2" xfId="34705"/>
    <cellStyle name="Normal 2 2 2 2 2 2 84 20" xfId="34706"/>
    <cellStyle name="Normal 2 2 2 2 2 2 84 21" xfId="34707"/>
    <cellStyle name="Normal 2 2 2 2 2 2 84 22" xfId="34708"/>
    <cellStyle name="Normal 2 2 2 2 2 2 84 3" xfId="34709"/>
    <cellStyle name="Normal 2 2 2 2 2 2 84 4" xfId="34710"/>
    <cellStyle name="Normal 2 2 2 2 2 2 84 5" xfId="34711"/>
    <cellStyle name="Normal 2 2 2 2 2 2 84 6" xfId="34712"/>
    <cellStyle name="Normal 2 2 2 2 2 2 84 7" xfId="34713"/>
    <cellStyle name="Normal 2 2 2 2 2 2 84 8" xfId="34714"/>
    <cellStyle name="Normal 2 2 2 2 2 2 84 9" xfId="34715"/>
    <cellStyle name="Normal 2 2 2 2 2 2 85" xfId="34716"/>
    <cellStyle name="Normal 2 2 2 2 2 2 85 2" xfId="34717"/>
    <cellStyle name="Normal 2 2 2 2 2 2 85 2 10" xfId="34718"/>
    <cellStyle name="Normal 2 2 2 2 2 2 85 2 11" xfId="34719"/>
    <cellStyle name="Normal 2 2 2 2 2 2 85 2 12" xfId="34720"/>
    <cellStyle name="Normal 2 2 2 2 2 2 85 2 13" xfId="34721"/>
    <cellStyle name="Normal 2 2 2 2 2 2 85 2 14" xfId="34722"/>
    <cellStyle name="Normal 2 2 2 2 2 2 85 2 15" xfId="34723"/>
    <cellStyle name="Normal 2 2 2 2 2 2 85 2 16" xfId="34724"/>
    <cellStyle name="Normal 2 2 2 2 2 2 85 2 17" xfId="34725"/>
    <cellStyle name="Normal 2 2 2 2 2 2 85 2 18" xfId="34726"/>
    <cellStyle name="Normal 2 2 2 2 2 2 85 2 19" xfId="34727"/>
    <cellStyle name="Normal 2 2 2 2 2 2 85 2 2" xfId="34728"/>
    <cellStyle name="Normal 2 2 2 2 2 2 85 2 20" xfId="34729"/>
    <cellStyle name="Normal 2 2 2 2 2 2 85 2 21" xfId="34730"/>
    <cellStyle name="Normal 2 2 2 2 2 2 85 2 22" xfId="34731"/>
    <cellStyle name="Normal 2 2 2 2 2 2 85 2 3" xfId="34732"/>
    <cellStyle name="Normal 2 2 2 2 2 2 85 2 4" xfId="34733"/>
    <cellStyle name="Normal 2 2 2 2 2 2 85 2 5" xfId="34734"/>
    <cellStyle name="Normal 2 2 2 2 2 2 85 2 6" xfId="34735"/>
    <cellStyle name="Normal 2 2 2 2 2 2 85 2 7" xfId="34736"/>
    <cellStyle name="Normal 2 2 2 2 2 2 85 2 8" xfId="34737"/>
    <cellStyle name="Normal 2 2 2 2 2 2 85 2 9" xfId="34738"/>
    <cellStyle name="Normal 2 2 2 2 2 2 85 3" xfId="34739"/>
    <cellStyle name="Normal 2 2 2 2 2 2 85 3 10" xfId="34740"/>
    <cellStyle name="Normal 2 2 2 2 2 2 85 3 11" xfId="34741"/>
    <cellStyle name="Normal 2 2 2 2 2 2 85 3 12" xfId="34742"/>
    <cellStyle name="Normal 2 2 2 2 2 2 85 3 13" xfId="34743"/>
    <cellStyle name="Normal 2 2 2 2 2 2 85 3 14" xfId="34744"/>
    <cellStyle name="Normal 2 2 2 2 2 2 85 3 15" xfId="34745"/>
    <cellStyle name="Normal 2 2 2 2 2 2 85 3 16" xfId="34746"/>
    <cellStyle name="Normal 2 2 2 2 2 2 85 3 17" xfId="34747"/>
    <cellStyle name="Normal 2 2 2 2 2 2 85 3 18" xfId="34748"/>
    <cellStyle name="Normal 2 2 2 2 2 2 85 3 19" xfId="34749"/>
    <cellStyle name="Normal 2 2 2 2 2 2 85 3 2" xfId="34750"/>
    <cellStyle name="Normal 2 2 2 2 2 2 85 3 20" xfId="34751"/>
    <cellStyle name="Normal 2 2 2 2 2 2 85 3 21" xfId="34752"/>
    <cellStyle name="Normal 2 2 2 2 2 2 85 3 22" xfId="34753"/>
    <cellStyle name="Normal 2 2 2 2 2 2 85 3 3" xfId="34754"/>
    <cellStyle name="Normal 2 2 2 2 2 2 85 3 4" xfId="34755"/>
    <cellStyle name="Normal 2 2 2 2 2 2 85 3 5" xfId="34756"/>
    <cellStyle name="Normal 2 2 2 2 2 2 85 3 6" xfId="34757"/>
    <cellStyle name="Normal 2 2 2 2 2 2 85 3 7" xfId="34758"/>
    <cellStyle name="Normal 2 2 2 2 2 2 85 3 8" xfId="34759"/>
    <cellStyle name="Normal 2 2 2 2 2 2 85 3 9" xfId="34760"/>
    <cellStyle name="Normal 2 2 2 2 2 2 86" xfId="34761"/>
    <cellStyle name="Normal 2 2 2 2 2 2 86 2" xfId="34762"/>
    <cellStyle name="Normal 2 2 2 2 2 2 87" xfId="34763"/>
    <cellStyle name="Normal 2 2 2 2 2 2 88" xfId="34764"/>
    <cellStyle name="Normal 2 2 2 2 2 2 89" xfId="34765"/>
    <cellStyle name="Normal 2 2 2 2 2 2 9" xfId="34766"/>
    <cellStyle name="Normal 2 2 2 2 2 2 9 10" xfId="34767"/>
    <cellStyle name="Normal 2 2 2 2 2 2 9 11" xfId="34768"/>
    <cellStyle name="Normal 2 2 2 2 2 2 9 12" xfId="34769"/>
    <cellStyle name="Normal 2 2 2 2 2 2 9 13" xfId="34770"/>
    <cellStyle name="Normal 2 2 2 2 2 2 9 14" xfId="34771"/>
    <cellStyle name="Normal 2 2 2 2 2 2 9 15" xfId="34772"/>
    <cellStyle name="Normal 2 2 2 2 2 2 9 16" xfId="34773"/>
    <cellStyle name="Normal 2 2 2 2 2 2 9 17" xfId="34774"/>
    <cellStyle name="Normal 2 2 2 2 2 2 9 18" xfId="34775"/>
    <cellStyle name="Normal 2 2 2 2 2 2 9 19" xfId="34776"/>
    <cellStyle name="Normal 2 2 2 2 2 2 9 2" xfId="34777"/>
    <cellStyle name="Normal 2 2 2 2 2 2 9 20" xfId="34778"/>
    <cellStyle name="Normal 2 2 2 2 2 2 9 21" xfId="34779"/>
    <cellStyle name="Normal 2 2 2 2 2 2 9 22" xfId="34780"/>
    <cellStyle name="Normal 2 2 2 2 2 2 9 3" xfId="34781"/>
    <cellStyle name="Normal 2 2 2 2 2 2 9 4" xfId="34782"/>
    <cellStyle name="Normal 2 2 2 2 2 2 9 5" xfId="34783"/>
    <cellStyle name="Normal 2 2 2 2 2 2 9 6" xfId="34784"/>
    <cellStyle name="Normal 2 2 2 2 2 2 9 7" xfId="34785"/>
    <cellStyle name="Normal 2 2 2 2 2 2 9 8" xfId="34786"/>
    <cellStyle name="Normal 2 2 2 2 2 2 9 9" xfId="34787"/>
    <cellStyle name="Normal 2 2 2 2 2 2 90" xfId="34788"/>
    <cellStyle name="Normal 2 2 2 2 2 2 91" xfId="34789"/>
    <cellStyle name="Normal 2 2 2 2 2 2 92" xfId="34790"/>
    <cellStyle name="Normal 2 2 2 2 2 2 93" xfId="34791"/>
    <cellStyle name="Normal 2 2 2 2 2 2 94" xfId="34792"/>
    <cellStyle name="Normal 2 2 2 2 2 2 95" xfId="34793"/>
    <cellStyle name="Normal 2 2 2 2 2 2 96" xfId="34794"/>
    <cellStyle name="Normal 2 2 2 2 2 2 97" xfId="34795"/>
    <cellStyle name="Normal 2 2 2 2 2 2 98" xfId="34796"/>
    <cellStyle name="Normal 2 2 2 2 2 2 99" xfId="34797"/>
    <cellStyle name="Normal 2 2 2 2 2 20" xfId="34798"/>
    <cellStyle name="Normal 2 2 2 2 2 21" xfId="34799"/>
    <cellStyle name="Normal 2 2 2 2 2 22" xfId="34800"/>
    <cellStyle name="Normal 2 2 2 2 2 23" xfId="34801"/>
    <cellStyle name="Normal 2 2 2 2 2 24" xfId="34802"/>
    <cellStyle name="Normal 2 2 2 2 2 25" xfId="34803"/>
    <cellStyle name="Normal 2 2 2 2 2 26" xfId="34804"/>
    <cellStyle name="Normal 2 2 2 2 2 27" xfId="34805"/>
    <cellStyle name="Normal 2 2 2 2 2 28" xfId="34806"/>
    <cellStyle name="Normal 2 2 2 2 2 29" xfId="34807"/>
    <cellStyle name="Normal 2 2 2 2 2 3" xfId="34808"/>
    <cellStyle name="Normal 2 2 2 2 2 30" xfId="34809"/>
    <cellStyle name="Normal 2 2 2 2 2 31" xfId="34810"/>
    <cellStyle name="Normal 2 2 2 2 2 32" xfId="34811"/>
    <cellStyle name="Normal 2 2 2 2 2 33" xfId="34812"/>
    <cellStyle name="Normal 2 2 2 2 2 34" xfId="34813"/>
    <cellStyle name="Normal 2 2 2 2 2 35" xfId="34814"/>
    <cellStyle name="Normal 2 2 2 2 2 36" xfId="34815"/>
    <cellStyle name="Normal 2 2 2 2 2 37" xfId="34816"/>
    <cellStyle name="Normal 2 2 2 2 2 38" xfId="34817"/>
    <cellStyle name="Normal 2 2 2 2 2 39" xfId="34818"/>
    <cellStyle name="Normal 2 2 2 2 2 4" xfId="34819"/>
    <cellStyle name="Normal 2 2 2 2 2 40" xfId="34820"/>
    <cellStyle name="Normal 2 2 2 2 2 40 10" xfId="34821"/>
    <cellStyle name="Normal 2 2 2 2 2 40 11" xfId="34822"/>
    <cellStyle name="Normal 2 2 2 2 2 40 12" xfId="34823"/>
    <cellStyle name="Normal 2 2 2 2 2 40 13" xfId="34824"/>
    <cellStyle name="Normal 2 2 2 2 2 40 14" xfId="34825"/>
    <cellStyle name="Normal 2 2 2 2 2 40 15" xfId="34826"/>
    <cellStyle name="Normal 2 2 2 2 2 40 16" xfId="34827"/>
    <cellStyle name="Normal 2 2 2 2 2 40 17" xfId="34828"/>
    <cellStyle name="Normal 2 2 2 2 2 40 18" xfId="34829"/>
    <cellStyle name="Normal 2 2 2 2 2 40 19" xfId="34830"/>
    <cellStyle name="Normal 2 2 2 2 2 40 2" xfId="34831"/>
    <cellStyle name="Normal 2 2 2 2 2 40 20" xfId="34832"/>
    <cellStyle name="Normal 2 2 2 2 2 40 21" xfId="34833"/>
    <cellStyle name="Normal 2 2 2 2 2 40 22" xfId="34834"/>
    <cellStyle name="Normal 2 2 2 2 2 40 23" xfId="34835"/>
    <cellStyle name="Normal 2 2 2 2 2 40 3" xfId="34836"/>
    <cellStyle name="Normal 2 2 2 2 2 40 4" xfId="34837"/>
    <cellStyle name="Normal 2 2 2 2 2 40 5" xfId="34838"/>
    <cellStyle name="Normal 2 2 2 2 2 40 6" xfId="34839"/>
    <cellStyle name="Normal 2 2 2 2 2 40 7" xfId="34840"/>
    <cellStyle name="Normal 2 2 2 2 2 40 8" xfId="34841"/>
    <cellStyle name="Normal 2 2 2 2 2 40 9" xfId="34842"/>
    <cellStyle name="Normal 2 2 2 2 2 41" xfId="34843"/>
    <cellStyle name="Normal 2 2 2 2 2 42" xfId="34844"/>
    <cellStyle name="Normal 2 2 2 2 2 43" xfId="34845"/>
    <cellStyle name="Normal 2 2 2 2 2 44" xfId="34846"/>
    <cellStyle name="Normal 2 2 2 2 2 45" xfId="34847"/>
    <cellStyle name="Normal 2 2 2 2 2 46" xfId="34848"/>
    <cellStyle name="Normal 2 2 2 2 2 47" xfId="34849"/>
    <cellStyle name="Normal 2 2 2 2 2 48" xfId="34850"/>
    <cellStyle name="Normal 2 2 2 2 2 49" xfId="34851"/>
    <cellStyle name="Normal 2 2 2 2 2 5" xfId="34852"/>
    <cellStyle name="Normal 2 2 2 2 2 50" xfId="34853"/>
    <cellStyle name="Normal 2 2 2 2 2 50 10" xfId="34854"/>
    <cellStyle name="Normal 2 2 2 2 2 50 11" xfId="34855"/>
    <cellStyle name="Normal 2 2 2 2 2 50 12" xfId="34856"/>
    <cellStyle name="Normal 2 2 2 2 2 50 13" xfId="34857"/>
    <cellStyle name="Normal 2 2 2 2 2 50 14" xfId="34858"/>
    <cellStyle name="Normal 2 2 2 2 2 50 15" xfId="34859"/>
    <cellStyle name="Normal 2 2 2 2 2 50 16" xfId="34860"/>
    <cellStyle name="Normal 2 2 2 2 2 50 17" xfId="34861"/>
    <cellStyle name="Normal 2 2 2 2 2 50 18" xfId="34862"/>
    <cellStyle name="Normal 2 2 2 2 2 50 19" xfId="34863"/>
    <cellStyle name="Normal 2 2 2 2 2 50 2" xfId="34864"/>
    <cellStyle name="Normal 2 2 2 2 2 50 2 2" xfId="34865"/>
    <cellStyle name="Normal 2 2 2 2 2 50 2 2 10" xfId="34866"/>
    <cellStyle name="Normal 2 2 2 2 2 50 2 2 11" xfId="34867"/>
    <cellStyle name="Normal 2 2 2 2 2 50 2 2 12" xfId="34868"/>
    <cellStyle name="Normal 2 2 2 2 2 50 2 2 13" xfId="34869"/>
    <cellStyle name="Normal 2 2 2 2 2 50 2 2 14" xfId="34870"/>
    <cellStyle name="Normal 2 2 2 2 2 50 2 2 15" xfId="34871"/>
    <cellStyle name="Normal 2 2 2 2 2 50 2 2 16" xfId="34872"/>
    <cellStyle name="Normal 2 2 2 2 2 50 2 2 17" xfId="34873"/>
    <cellStyle name="Normal 2 2 2 2 2 50 2 2 18" xfId="34874"/>
    <cellStyle name="Normal 2 2 2 2 2 50 2 2 19" xfId="34875"/>
    <cellStyle name="Normal 2 2 2 2 2 50 2 2 2" xfId="34876"/>
    <cellStyle name="Normal 2 2 2 2 2 50 2 2 2 2" xfId="34877"/>
    <cellStyle name="Normal 2 2 2 2 2 50 2 2 20" xfId="34878"/>
    <cellStyle name="Normal 2 2 2 2 2 50 2 2 21" xfId="34879"/>
    <cellStyle name="Normal 2 2 2 2 2 50 2 2 22" xfId="34880"/>
    <cellStyle name="Normal 2 2 2 2 2 50 2 2 23" xfId="34881"/>
    <cellStyle name="Normal 2 2 2 2 2 50 2 2 24" xfId="34882"/>
    <cellStyle name="Normal 2 2 2 2 2 50 2 2 3" xfId="34883"/>
    <cellStyle name="Normal 2 2 2 2 2 50 2 2 4" xfId="34884"/>
    <cellStyle name="Normal 2 2 2 2 2 50 2 2 5" xfId="34885"/>
    <cellStyle name="Normal 2 2 2 2 2 50 2 2 6" xfId="34886"/>
    <cellStyle name="Normal 2 2 2 2 2 50 2 2 7" xfId="34887"/>
    <cellStyle name="Normal 2 2 2 2 2 50 2 2 8" xfId="34888"/>
    <cellStyle name="Normal 2 2 2 2 2 50 2 2 9" xfId="34889"/>
    <cellStyle name="Normal 2 2 2 2 2 50 2 3" xfId="34890"/>
    <cellStyle name="Normal 2 2 2 2 2 50 2 3 10" xfId="34891"/>
    <cellStyle name="Normal 2 2 2 2 2 50 2 3 11" xfId="34892"/>
    <cellStyle name="Normal 2 2 2 2 2 50 2 3 12" xfId="34893"/>
    <cellStyle name="Normal 2 2 2 2 2 50 2 3 13" xfId="34894"/>
    <cellStyle name="Normal 2 2 2 2 2 50 2 3 14" xfId="34895"/>
    <cellStyle name="Normal 2 2 2 2 2 50 2 3 15" xfId="34896"/>
    <cellStyle name="Normal 2 2 2 2 2 50 2 3 16" xfId="34897"/>
    <cellStyle name="Normal 2 2 2 2 2 50 2 3 17" xfId="34898"/>
    <cellStyle name="Normal 2 2 2 2 2 50 2 3 18" xfId="34899"/>
    <cellStyle name="Normal 2 2 2 2 2 50 2 3 19" xfId="34900"/>
    <cellStyle name="Normal 2 2 2 2 2 50 2 3 2" xfId="34901"/>
    <cellStyle name="Normal 2 2 2 2 2 50 2 3 20" xfId="34902"/>
    <cellStyle name="Normal 2 2 2 2 2 50 2 3 21" xfId="34903"/>
    <cellStyle name="Normal 2 2 2 2 2 50 2 3 22" xfId="34904"/>
    <cellStyle name="Normal 2 2 2 2 2 50 2 3 3" xfId="34905"/>
    <cellStyle name="Normal 2 2 2 2 2 50 2 3 4" xfId="34906"/>
    <cellStyle name="Normal 2 2 2 2 2 50 2 3 5" xfId="34907"/>
    <cellStyle name="Normal 2 2 2 2 2 50 2 3 6" xfId="34908"/>
    <cellStyle name="Normal 2 2 2 2 2 50 2 3 7" xfId="34909"/>
    <cellStyle name="Normal 2 2 2 2 2 50 2 3 8" xfId="34910"/>
    <cellStyle name="Normal 2 2 2 2 2 50 2 3 9" xfId="34911"/>
    <cellStyle name="Normal 2 2 2 2 2 50 20" xfId="34912"/>
    <cellStyle name="Normal 2 2 2 2 2 50 21" xfId="34913"/>
    <cellStyle name="Normal 2 2 2 2 2 50 22" xfId="34914"/>
    <cellStyle name="Normal 2 2 2 2 2 50 23" xfId="34915"/>
    <cellStyle name="Normal 2 2 2 2 2 50 24" xfId="34916"/>
    <cellStyle name="Normal 2 2 2 2 2 50 25" xfId="34917"/>
    <cellStyle name="Normal 2 2 2 2 2 50 3" xfId="34918"/>
    <cellStyle name="Normal 2 2 2 2 2 50 3 2" xfId="34919"/>
    <cellStyle name="Normal 2 2 2 2 2 50 4" xfId="34920"/>
    <cellStyle name="Normal 2 2 2 2 2 50 5" xfId="34921"/>
    <cellStyle name="Normal 2 2 2 2 2 50 6" xfId="34922"/>
    <cellStyle name="Normal 2 2 2 2 2 50 7" xfId="34923"/>
    <cellStyle name="Normal 2 2 2 2 2 50 8" xfId="34924"/>
    <cellStyle name="Normal 2 2 2 2 2 50 9" xfId="34925"/>
    <cellStyle name="Normal 2 2 2 2 2 51" xfId="34926"/>
    <cellStyle name="Normal 2 2 2 2 2 52" xfId="34927"/>
    <cellStyle name="Normal 2 2 2 2 2 53" xfId="34928"/>
    <cellStyle name="Normal 2 2 2 2 2 54" xfId="34929"/>
    <cellStyle name="Normal 2 2 2 2 2 55" xfId="34930"/>
    <cellStyle name="Normal 2 2 2 2 2 56" xfId="34931"/>
    <cellStyle name="Normal 2 2 2 2 2 57" xfId="34932"/>
    <cellStyle name="Normal 2 2 2 2 2 58" xfId="34933"/>
    <cellStyle name="Normal 2 2 2 2 2 59" xfId="34934"/>
    <cellStyle name="Normal 2 2 2 2 2 6" xfId="34935"/>
    <cellStyle name="Normal 2 2 2 2 2 60" xfId="34936"/>
    <cellStyle name="Normal 2 2 2 2 2 61" xfId="34937"/>
    <cellStyle name="Normal 2 2 2 2 2 62" xfId="34938"/>
    <cellStyle name="Normal 2 2 2 2 2 63" xfId="34939"/>
    <cellStyle name="Normal 2 2 2 2 2 64" xfId="34940"/>
    <cellStyle name="Normal 2 2 2 2 2 65" xfId="34941"/>
    <cellStyle name="Normal 2 2 2 2 2 66" xfId="34942"/>
    <cellStyle name="Normal 2 2 2 2 2 67" xfId="34943"/>
    <cellStyle name="Normal 2 2 2 2 2 68" xfId="34944"/>
    <cellStyle name="Normal 2 2 2 2 2 69" xfId="34945"/>
    <cellStyle name="Normal 2 2 2 2 2 7" xfId="34946"/>
    <cellStyle name="Normal 2 2 2 2 2 7 10" xfId="34947"/>
    <cellStyle name="Normal 2 2 2 2 2 7 11" xfId="34948"/>
    <cellStyle name="Normal 2 2 2 2 2 7 12" xfId="34949"/>
    <cellStyle name="Normal 2 2 2 2 2 7 13" xfId="34950"/>
    <cellStyle name="Normal 2 2 2 2 2 7 14" xfId="34951"/>
    <cellStyle name="Normal 2 2 2 2 2 7 15" xfId="34952"/>
    <cellStyle name="Normal 2 2 2 2 2 7 16" xfId="34953"/>
    <cellStyle name="Normal 2 2 2 2 2 7 17" xfId="34954"/>
    <cellStyle name="Normal 2 2 2 2 2 7 18" xfId="34955"/>
    <cellStyle name="Normal 2 2 2 2 2 7 19" xfId="34956"/>
    <cellStyle name="Normal 2 2 2 2 2 7 2" xfId="34957"/>
    <cellStyle name="Normal 2 2 2 2 2 7 2 10" xfId="34958"/>
    <cellStyle name="Normal 2 2 2 2 2 7 2 11" xfId="34959"/>
    <cellStyle name="Normal 2 2 2 2 2 7 2 12" xfId="34960"/>
    <cellStyle name="Normal 2 2 2 2 2 7 2 13" xfId="34961"/>
    <cellStyle name="Normal 2 2 2 2 2 7 2 14" xfId="34962"/>
    <cellStyle name="Normal 2 2 2 2 2 7 2 15" xfId="34963"/>
    <cellStyle name="Normal 2 2 2 2 2 7 2 16" xfId="34964"/>
    <cellStyle name="Normal 2 2 2 2 2 7 2 17" xfId="34965"/>
    <cellStyle name="Normal 2 2 2 2 2 7 2 18" xfId="34966"/>
    <cellStyle name="Normal 2 2 2 2 2 7 2 19" xfId="34967"/>
    <cellStyle name="Normal 2 2 2 2 2 7 2 2" xfId="34968"/>
    <cellStyle name="Normal 2 2 2 2 2 7 2 20" xfId="34969"/>
    <cellStyle name="Normal 2 2 2 2 2 7 2 21" xfId="34970"/>
    <cellStyle name="Normal 2 2 2 2 2 7 2 22" xfId="34971"/>
    <cellStyle name="Normal 2 2 2 2 2 7 2 23" xfId="34972"/>
    <cellStyle name="Normal 2 2 2 2 2 7 2 24" xfId="34973"/>
    <cellStyle name="Normal 2 2 2 2 2 7 2 25" xfId="34974"/>
    <cellStyle name="Normal 2 2 2 2 2 7 2 26" xfId="34975"/>
    <cellStyle name="Normal 2 2 2 2 2 7 2 27" xfId="34976"/>
    <cellStyle name="Normal 2 2 2 2 2 7 2 28" xfId="34977"/>
    <cellStyle name="Normal 2 2 2 2 2 7 2 29" xfId="34978"/>
    <cellStyle name="Normal 2 2 2 2 2 7 2 3" xfId="34979"/>
    <cellStyle name="Normal 2 2 2 2 2 7 2 30" xfId="34980"/>
    <cellStyle name="Normal 2 2 2 2 2 7 2 31" xfId="34981"/>
    <cellStyle name="Normal 2 2 2 2 2 7 2 32" xfId="34982"/>
    <cellStyle name="Normal 2 2 2 2 2 7 2 33" xfId="34983"/>
    <cellStyle name="Normal 2 2 2 2 2 7 2 34" xfId="34984"/>
    <cellStyle name="Normal 2 2 2 2 2 7 2 35" xfId="34985"/>
    <cellStyle name="Normal 2 2 2 2 2 7 2 36" xfId="34986"/>
    <cellStyle name="Normal 2 2 2 2 2 7 2 37" xfId="34987"/>
    <cellStyle name="Normal 2 2 2 2 2 7 2 4" xfId="34988"/>
    <cellStyle name="Normal 2 2 2 2 2 7 2 5" xfId="34989"/>
    <cellStyle name="Normal 2 2 2 2 2 7 2 6" xfId="34990"/>
    <cellStyle name="Normal 2 2 2 2 2 7 2 7" xfId="34991"/>
    <cellStyle name="Normal 2 2 2 2 2 7 2 8" xfId="34992"/>
    <cellStyle name="Normal 2 2 2 2 2 7 2 9" xfId="34993"/>
    <cellStyle name="Normal 2 2 2 2 2 7 20" xfId="34994"/>
    <cellStyle name="Normal 2 2 2 2 2 7 21" xfId="34995"/>
    <cellStyle name="Normal 2 2 2 2 2 7 22" xfId="34996"/>
    <cellStyle name="Normal 2 2 2 2 2 7 23" xfId="34997"/>
    <cellStyle name="Normal 2 2 2 2 2 7 24" xfId="34998"/>
    <cellStyle name="Normal 2 2 2 2 2 7 25" xfId="34999"/>
    <cellStyle name="Normal 2 2 2 2 2 7 26" xfId="35000"/>
    <cellStyle name="Normal 2 2 2 2 2 7 27" xfId="35001"/>
    <cellStyle name="Normal 2 2 2 2 2 7 28" xfId="35002"/>
    <cellStyle name="Normal 2 2 2 2 2 7 29" xfId="35003"/>
    <cellStyle name="Normal 2 2 2 2 2 7 3" xfId="35004"/>
    <cellStyle name="Normal 2 2 2 2 2 7 30" xfId="35005"/>
    <cellStyle name="Normal 2 2 2 2 2 7 31" xfId="35006"/>
    <cellStyle name="Normal 2 2 2 2 2 7 32" xfId="35007"/>
    <cellStyle name="Normal 2 2 2 2 2 7 33" xfId="35008"/>
    <cellStyle name="Normal 2 2 2 2 2 7 34" xfId="35009"/>
    <cellStyle name="Normal 2 2 2 2 2 7 35" xfId="35010"/>
    <cellStyle name="Normal 2 2 2 2 2 7 36" xfId="35011"/>
    <cellStyle name="Normal 2 2 2 2 2 7 37" xfId="35012"/>
    <cellStyle name="Normal 2 2 2 2 2 7 4" xfId="35013"/>
    <cellStyle name="Normal 2 2 2 2 2 7 5" xfId="35014"/>
    <cellStyle name="Normal 2 2 2 2 2 7 6" xfId="35015"/>
    <cellStyle name="Normal 2 2 2 2 2 7 7" xfId="35016"/>
    <cellStyle name="Normal 2 2 2 2 2 7 8" xfId="35017"/>
    <cellStyle name="Normal 2 2 2 2 2 7 9" xfId="35018"/>
    <cellStyle name="Normal 2 2 2 2 2 70" xfId="35019"/>
    <cellStyle name="Normal 2 2 2 2 2 71" xfId="35020"/>
    <cellStyle name="Normal 2 2 2 2 2 72" xfId="35021"/>
    <cellStyle name="Normal 2 2 2 2 2 73" xfId="35022"/>
    <cellStyle name="Normal 2 2 2 2 2 74" xfId="35023"/>
    <cellStyle name="Normal 2 2 2 2 2 75" xfId="35024"/>
    <cellStyle name="Normal 2 2 2 2 2 76" xfId="35025"/>
    <cellStyle name="Normal 2 2 2 2 2 77" xfId="35026"/>
    <cellStyle name="Normal 2 2 2 2 2 78" xfId="35027"/>
    <cellStyle name="Normal 2 2 2 2 2 79" xfId="35028"/>
    <cellStyle name="Normal 2 2 2 2 2 8" xfId="35029"/>
    <cellStyle name="Normal 2 2 2 2 2 8 10" xfId="35030"/>
    <cellStyle name="Normal 2 2 2 2 2 8 11" xfId="35031"/>
    <cellStyle name="Normal 2 2 2 2 2 8 12" xfId="35032"/>
    <cellStyle name="Normal 2 2 2 2 2 8 13" xfId="35033"/>
    <cellStyle name="Normal 2 2 2 2 2 8 14" xfId="35034"/>
    <cellStyle name="Normal 2 2 2 2 2 8 15" xfId="35035"/>
    <cellStyle name="Normal 2 2 2 2 2 8 16" xfId="35036"/>
    <cellStyle name="Normal 2 2 2 2 2 8 17" xfId="35037"/>
    <cellStyle name="Normal 2 2 2 2 2 8 18" xfId="35038"/>
    <cellStyle name="Normal 2 2 2 2 2 8 19" xfId="35039"/>
    <cellStyle name="Normal 2 2 2 2 2 8 2" xfId="35040"/>
    <cellStyle name="Normal 2 2 2 2 2 8 20" xfId="35041"/>
    <cellStyle name="Normal 2 2 2 2 2 8 21" xfId="35042"/>
    <cellStyle name="Normal 2 2 2 2 2 8 22" xfId="35043"/>
    <cellStyle name="Normal 2 2 2 2 2 8 3" xfId="35044"/>
    <cellStyle name="Normal 2 2 2 2 2 8 4" xfId="35045"/>
    <cellStyle name="Normal 2 2 2 2 2 8 5" xfId="35046"/>
    <cellStyle name="Normal 2 2 2 2 2 8 6" xfId="35047"/>
    <cellStyle name="Normal 2 2 2 2 2 8 7" xfId="35048"/>
    <cellStyle name="Normal 2 2 2 2 2 8 8" xfId="35049"/>
    <cellStyle name="Normal 2 2 2 2 2 8 9" xfId="35050"/>
    <cellStyle name="Normal 2 2 2 2 2 80" xfId="35051"/>
    <cellStyle name="Normal 2 2 2 2 2 81" xfId="35052"/>
    <cellStyle name="Normal 2 2 2 2 2 82" xfId="35053"/>
    <cellStyle name="Normal 2 2 2 2 2 83" xfId="35054"/>
    <cellStyle name="Normal 2 2 2 2 2 84" xfId="35055"/>
    <cellStyle name="Normal 2 2 2 2 2 85" xfId="35056"/>
    <cellStyle name="Normal 2 2 2 2 2 86" xfId="35057"/>
    <cellStyle name="Normal 2 2 2 2 2 87" xfId="35058"/>
    <cellStyle name="Normal 2 2 2 2 2 88" xfId="35059"/>
    <cellStyle name="Normal 2 2 2 2 2 89" xfId="35060"/>
    <cellStyle name="Normal 2 2 2 2 2 89 10" xfId="35061"/>
    <cellStyle name="Normal 2 2 2 2 2 89 11" xfId="35062"/>
    <cellStyle name="Normal 2 2 2 2 2 89 12" xfId="35063"/>
    <cellStyle name="Normal 2 2 2 2 2 89 13" xfId="35064"/>
    <cellStyle name="Normal 2 2 2 2 2 89 14" xfId="35065"/>
    <cellStyle name="Normal 2 2 2 2 2 89 15" xfId="35066"/>
    <cellStyle name="Normal 2 2 2 2 2 89 16" xfId="35067"/>
    <cellStyle name="Normal 2 2 2 2 2 89 17" xfId="35068"/>
    <cellStyle name="Normal 2 2 2 2 2 89 18" xfId="35069"/>
    <cellStyle name="Normal 2 2 2 2 2 89 19" xfId="35070"/>
    <cellStyle name="Normal 2 2 2 2 2 89 2" xfId="35071"/>
    <cellStyle name="Normal 2 2 2 2 2 89 2 2" xfId="35072"/>
    <cellStyle name="Normal 2 2 2 2 2 89 20" xfId="35073"/>
    <cellStyle name="Normal 2 2 2 2 2 89 21" xfId="35074"/>
    <cellStyle name="Normal 2 2 2 2 2 89 22" xfId="35075"/>
    <cellStyle name="Normal 2 2 2 2 2 89 23" xfId="35076"/>
    <cellStyle name="Normal 2 2 2 2 2 89 24" xfId="35077"/>
    <cellStyle name="Normal 2 2 2 2 2 89 3" xfId="35078"/>
    <cellStyle name="Normal 2 2 2 2 2 89 4" xfId="35079"/>
    <cellStyle name="Normal 2 2 2 2 2 89 5" xfId="35080"/>
    <cellStyle name="Normal 2 2 2 2 2 89 6" xfId="35081"/>
    <cellStyle name="Normal 2 2 2 2 2 89 7" xfId="35082"/>
    <cellStyle name="Normal 2 2 2 2 2 89 8" xfId="35083"/>
    <cellStyle name="Normal 2 2 2 2 2 89 9" xfId="35084"/>
    <cellStyle name="Normal 2 2 2 2 2 9" xfId="35085"/>
    <cellStyle name="Normal 2 2 2 2 2 9 10" xfId="35086"/>
    <cellStyle name="Normal 2 2 2 2 2 9 11" xfId="35087"/>
    <cellStyle name="Normal 2 2 2 2 2 9 12" xfId="35088"/>
    <cellStyle name="Normal 2 2 2 2 2 9 13" xfId="35089"/>
    <cellStyle name="Normal 2 2 2 2 2 9 14" xfId="35090"/>
    <cellStyle name="Normal 2 2 2 2 2 9 15" xfId="35091"/>
    <cellStyle name="Normal 2 2 2 2 2 9 16" xfId="35092"/>
    <cellStyle name="Normal 2 2 2 2 2 9 17" xfId="35093"/>
    <cellStyle name="Normal 2 2 2 2 2 9 18" xfId="35094"/>
    <cellStyle name="Normal 2 2 2 2 2 9 19" xfId="35095"/>
    <cellStyle name="Normal 2 2 2 2 2 9 2" xfId="35096"/>
    <cellStyle name="Normal 2 2 2 2 2 9 20" xfId="35097"/>
    <cellStyle name="Normal 2 2 2 2 2 9 21" xfId="35098"/>
    <cellStyle name="Normal 2 2 2 2 2 9 22" xfId="35099"/>
    <cellStyle name="Normal 2 2 2 2 2 9 3" xfId="35100"/>
    <cellStyle name="Normal 2 2 2 2 2 9 4" xfId="35101"/>
    <cellStyle name="Normal 2 2 2 2 2 9 5" xfId="35102"/>
    <cellStyle name="Normal 2 2 2 2 2 9 6" xfId="35103"/>
    <cellStyle name="Normal 2 2 2 2 2 9 7" xfId="35104"/>
    <cellStyle name="Normal 2 2 2 2 2 9 8" xfId="35105"/>
    <cellStyle name="Normal 2 2 2 2 2 9 9" xfId="35106"/>
    <cellStyle name="Normal 2 2 2 2 2 90" xfId="35107"/>
    <cellStyle name="Normal 2 2 2 2 2 90 10" xfId="35108"/>
    <cellStyle name="Normal 2 2 2 2 2 90 11" xfId="35109"/>
    <cellStyle name="Normal 2 2 2 2 2 90 12" xfId="35110"/>
    <cellStyle name="Normal 2 2 2 2 2 90 13" xfId="35111"/>
    <cellStyle name="Normal 2 2 2 2 2 90 14" xfId="35112"/>
    <cellStyle name="Normal 2 2 2 2 2 90 15" xfId="35113"/>
    <cellStyle name="Normal 2 2 2 2 2 90 16" xfId="35114"/>
    <cellStyle name="Normal 2 2 2 2 2 90 17" xfId="35115"/>
    <cellStyle name="Normal 2 2 2 2 2 90 18" xfId="35116"/>
    <cellStyle name="Normal 2 2 2 2 2 90 19" xfId="35117"/>
    <cellStyle name="Normal 2 2 2 2 2 90 2" xfId="35118"/>
    <cellStyle name="Normal 2 2 2 2 2 90 20" xfId="35119"/>
    <cellStyle name="Normal 2 2 2 2 2 90 21" xfId="35120"/>
    <cellStyle name="Normal 2 2 2 2 2 90 22" xfId="35121"/>
    <cellStyle name="Normal 2 2 2 2 2 90 3" xfId="35122"/>
    <cellStyle name="Normal 2 2 2 2 2 90 4" xfId="35123"/>
    <cellStyle name="Normal 2 2 2 2 2 90 5" xfId="35124"/>
    <cellStyle name="Normal 2 2 2 2 2 90 6" xfId="35125"/>
    <cellStyle name="Normal 2 2 2 2 2 90 7" xfId="35126"/>
    <cellStyle name="Normal 2 2 2 2 2 90 8" xfId="35127"/>
    <cellStyle name="Normal 2 2 2 2 2 90 9" xfId="35128"/>
    <cellStyle name="Normal 2 2 2 2 2 91" xfId="35129"/>
    <cellStyle name="Normal 2 2 2 2 20" xfId="35130"/>
    <cellStyle name="Normal 2 2 2 2 20 10" xfId="35131"/>
    <cellStyle name="Normal 2 2 2 2 20 11" xfId="35132"/>
    <cellStyle name="Normal 2 2 2 2 20 12" xfId="35133"/>
    <cellStyle name="Normal 2 2 2 2 20 13" xfId="35134"/>
    <cellStyle name="Normal 2 2 2 2 20 14" xfId="35135"/>
    <cellStyle name="Normal 2 2 2 2 20 15" xfId="35136"/>
    <cellStyle name="Normal 2 2 2 2 20 16" xfId="35137"/>
    <cellStyle name="Normal 2 2 2 2 20 17" xfId="35138"/>
    <cellStyle name="Normal 2 2 2 2 20 18" xfId="35139"/>
    <cellStyle name="Normal 2 2 2 2 20 19" xfId="35140"/>
    <cellStyle name="Normal 2 2 2 2 20 2" xfId="35141"/>
    <cellStyle name="Normal 2 2 2 2 20 20" xfId="35142"/>
    <cellStyle name="Normal 2 2 2 2 20 21" xfId="35143"/>
    <cellStyle name="Normal 2 2 2 2 20 22" xfId="35144"/>
    <cellStyle name="Normal 2 2 2 2 20 3" xfId="35145"/>
    <cellStyle name="Normal 2 2 2 2 20 4" xfId="35146"/>
    <cellStyle name="Normal 2 2 2 2 20 5" xfId="35147"/>
    <cellStyle name="Normal 2 2 2 2 20 6" xfId="35148"/>
    <cellStyle name="Normal 2 2 2 2 20 7" xfId="35149"/>
    <cellStyle name="Normal 2 2 2 2 20 8" xfId="35150"/>
    <cellStyle name="Normal 2 2 2 2 20 9" xfId="35151"/>
    <cellStyle name="Normal 2 2 2 2 21" xfId="35152"/>
    <cellStyle name="Normal 2 2 2 2 21 10" xfId="35153"/>
    <cellStyle name="Normal 2 2 2 2 21 11" xfId="35154"/>
    <cellStyle name="Normal 2 2 2 2 21 12" xfId="35155"/>
    <cellStyle name="Normal 2 2 2 2 21 13" xfId="35156"/>
    <cellStyle name="Normal 2 2 2 2 21 14" xfId="35157"/>
    <cellStyle name="Normal 2 2 2 2 21 15" xfId="35158"/>
    <cellStyle name="Normal 2 2 2 2 21 16" xfId="35159"/>
    <cellStyle name="Normal 2 2 2 2 21 17" xfId="35160"/>
    <cellStyle name="Normal 2 2 2 2 21 18" xfId="35161"/>
    <cellStyle name="Normal 2 2 2 2 21 19" xfId="35162"/>
    <cellStyle name="Normal 2 2 2 2 21 2" xfId="35163"/>
    <cellStyle name="Normal 2 2 2 2 21 20" xfId="35164"/>
    <cellStyle name="Normal 2 2 2 2 21 21" xfId="35165"/>
    <cellStyle name="Normal 2 2 2 2 21 22" xfId="35166"/>
    <cellStyle name="Normal 2 2 2 2 21 3" xfId="35167"/>
    <cellStyle name="Normal 2 2 2 2 21 4" xfId="35168"/>
    <cellStyle name="Normal 2 2 2 2 21 5" xfId="35169"/>
    <cellStyle name="Normal 2 2 2 2 21 6" xfId="35170"/>
    <cellStyle name="Normal 2 2 2 2 21 7" xfId="35171"/>
    <cellStyle name="Normal 2 2 2 2 21 8" xfId="35172"/>
    <cellStyle name="Normal 2 2 2 2 21 9" xfId="35173"/>
    <cellStyle name="Normal 2 2 2 2 22" xfId="35174"/>
    <cellStyle name="Normal 2 2 2 2 22 10" xfId="35175"/>
    <cellStyle name="Normal 2 2 2 2 22 11" xfId="35176"/>
    <cellStyle name="Normal 2 2 2 2 22 12" xfId="35177"/>
    <cellStyle name="Normal 2 2 2 2 22 13" xfId="35178"/>
    <cellStyle name="Normal 2 2 2 2 22 14" xfId="35179"/>
    <cellStyle name="Normal 2 2 2 2 22 15" xfId="35180"/>
    <cellStyle name="Normal 2 2 2 2 22 16" xfId="35181"/>
    <cellStyle name="Normal 2 2 2 2 22 17" xfId="35182"/>
    <cellStyle name="Normal 2 2 2 2 22 18" xfId="35183"/>
    <cellStyle name="Normal 2 2 2 2 22 19" xfId="35184"/>
    <cellStyle name="Normal 2 2 2 2 22 2" xfId="35185"/>
    <cellStyle name="Normal 2 2 2 2 22 20" xfId="35186"/>
    <cellStyle name="Normal 2 2 2 2 22 21" xfId="35187"/>
    <cellStyle name="Normal 2 2 2 2 22 22" xfId="35188"/>
    <cellStyle name="Normal 2 2 2 2 22 3" xfId="35189"/>
    <cellStyle name="Normal 2 2 2 2 22 4" xfId="35190"/>
    <cellStyle name="Normal 2 2 2 2 22 5" xfId="35191"/>
    <cellStyle name="Normal 2 2 2 2 22 6" xfId="35192"/>
    <cellStyle name="Normal 2 2 2 2 22 7" xfId="35193"/>
    <cellStyle name="Normal 2 2 2 2 22 8" xfId="35194"/>
    <cellStyle name="Normal 2 2 2 2 22 9" xfId="35195"/>
    <cellStyle name="Normal 2 2 2 2 23" xfId="35196"/>
    <cellStyle name="Normal 2 2 2 2 23 10" xfId="35197"/>
    <cellStyle name="Normal 2 2 2 2 23 11" xfId="35198"/>
    <cellStyle name="Normal 2 2 2 2 23 12" xfId="35199"/>
    <cellStyle name="Normal 2 2 2 2 23 13" xfId="35200"/>
    <cellStyle name="Normal 2 2 2 2 23 14" xfId="35201"/>
    <cellStyle name="Normal 2 2 2 2 23 15" xfId="35202"/>
    <cellStyle name="Normal 2 2 2 2 23 16" xfId="35203"/>
    <cellStyle name="Normal 2 2 2 2 23 17" xfId="35204"/>
    <cellStyle name="Normal 2 2 2 2 23 18" xfId="35205"/>
    <cellStyle name="Normal 2 2 2 2 23 19" xfId="35206"/>
    <cellStyle name="Normal 2 2 2 2 23 2" xfId="35207"/>
    <cellStyle name="Normal 2 2 2 2 23 20" xfId="35208"/>
    <cellStyle name="Normal 2 2 2 2 23 21" xfId="35209"/>
    <cellStyle name="Normal 2 2 2 2 23 22" xfId="35210"/>
    <cellStyle name="Normal 2 2 2 2 23 3" xfId="35211"/>
    <cellStyle name="Normal 2 2 2 2 23 4" xfId="35212"/>
    <cellStyle name="Normal 2 2 2 2 23 5" xfId="35213"/>
    <cellStyle name="Normal 2 2 2 2 23 6" xfId="35214"/>
    <cellStyle name="Normal 2 2 2 2 23 7" xfId="35215"/>
    <cellStyle name="Normal 2 2 2 2 23 8" xfId="35216"/>
    <cellStyle name="Normal 2 2 2 2 23 9" xfId="35217"/>
    <cellStyle name="Normal 2 2 2 2 24" xfId="35218"/>
    <cellStyle name="Normal 2 2 2 2 24 10" xfId="35219"/>
    <cellStyle name="Normal 2 2 2 2 24 11" xfId="35220"/>
    <cellStyle name="Normal 2 2 2 2 24 12" xfId="35221"/>
    <cellStyle name="Normal 2 2 2 2 24 13" xfId="35222"/>
    <cellStyle name="Normal 2 2 2 2 24 14" xfId="35223"/>
    <cellStyle name="Normal 2 2 2 2 24 15" xfId="35224"/>
    <cellStyle name="Normal 2 2 2 2 24 16" xfId="35225"/>
    <cellStyle name="Normal 2 2 2 2 24 17" xfId="35226"/>
    <cellStyle name="Normal 2 2 2 2 24 18" xfId="35227"/>
    <cellStyle name="Normal 2 2 2 2 24 19" xfId="35228"/>
    <cellStyle name="Normal 2 2 2 2 24 2" xfId="35229"/>
    <cellStyle name="Normal 2 2 2 2 24 20" xfId="35230"/>
    <cellStyle name="Normal 2 2 2 2 24 21" xfId="35231"/>
    <cellStyle name="Normal 2 2 2 2 24 22" xfId="35232"/>
    <cellStyle name="Normal 2 2 2 2 24 3" xfId="35233"/>
    <cellStyle name="Normal 2 2 2 2 24 4" xfId="35234"/>
    <cellStyle name="Normal 2 2 2 2 24 5" xfId="35235"/>
    <cellStyle name="Normal 2 2 2 2 24 6" xfId="35236"/>
    <cellStyle name="Normal 2 2 2 2 24 7" xfId="35237"/>
    <cellStyle name="Normal 2 2 2 2 24 8" xfId="35238"/>
    <cellStyle name="Normal 2 2 2 2 24 9" xfId="35239"/>
    <cellStyle name="Normal 2 2 2 2 25" xfId="35240"/>
    <cellStyle name="Normal 2 2 2 2 25 10" xfId="35241"/>
    <cellStyle name="Normal 2 2 2 2 25 11" xfId="35242"/>
    <cellStyle name="Normal 2 2 2 2 25 12" xfId="35243"/>
    <cellStyle name="Normal 2 2 2 2 25 13" xfId="35244"/>
    <cellStyle name="Normal 2 2 2 2 25 14" xfId="35245"/>
    <cellStyle name="Normal 2 2 2 2 25 15" xfId="35246"/>
    <cellStyle name="Normal 2 2 2 2 25 16" xfId="35247"/>
    <cellStyle name="Normal 2 2 2 2 25 17" xfId="35248"/>
    <cellStyle name="Normal 2 2 2 2 25 18" xfId="35249"/>
    <cellStyle name="Normal 2 2 2 2 25 19" xfId="35250"/>
    <cellStyle name="Normal 2 2 2 2 25 2" xfId="35251"/>
    <cellStyle name="Normal 2 2 2 2 25 20" xfId="35252"/>
    <cellStyle name="Normal 2 2 2 2 25 21" xfId="35253"/>
    <cellStyle name="Normal 2 2 2 2 25 22" xfId="35254"/>
    <cellStyle name="Normal 2 2 2 2 25 3" xfId="35255"/>
    <cellStyle name="Normal 2 2 2 2 25 4" xfId="35256"/>
    <cellStyle name="Normal 2 2 2 2 25 5" xfId="35257"/>
    <cellStyle name="Normal 2 2 2 2 25 6" xfId="35258"/>
    <cellStyle name="Normal 2 2 2 2 25 7" xfId="35259"/>
    <cellStyle name="Normal 2 2 2 2 25 8" xfId="35260"/>
    <cellStyle name="Normal 2 2 2 2 25 9" xfId="35261"/>
    <cellStyle name="Normal 2 2 2 2 26" xfId="35262"/>
    <cellStyle name="Normal 2 2 2 2 26 10" xfId="35263"/>
    <cellStyle name="Normal 2 2 2 2 26 11" xfId="35264"/>
    <cellStyle name="Normal 2 2 2 2 26 12" xfId="35265"/>
    <cellStyle name="Normal 2 2 2 2 26 13" xfId="35266"/>
    <cellStyle name="Normal 2 2 2 2 26 14" xfId="35267"/>
    <cellStyle name="Normal 2 2 2 2 26 15" xfId="35268"/>
    <cellStyle name="Normal 2 2 2 2 26 16" xfId="35269"/>
    <cellStyle name="Normal 2 2 2 2 26 17" xfId="35270"/>
    <cellStyle name="Normal 2 2 2 2 26 18" xfId="35271"/>
    <cellStyle name="Normal 2 2 2 2 26 19" xfId="35272"/>
    <cellStyle name="Normal 2 2 2 2 26 2" xfId="35273"/>
    <cellStyle name="Normal 2 2 2 2 26 20" xfId="35274"/>
    <cellStyle name="Normal 2 2 2 2 26 21" xfId="35275"/>
    <cellStyle name="Normal 2 2 2 2 26 22" xfId="35276"/>
    <cellStyle name="Normal 2 2 2 2 26 3" xfId="35277"/>
    <cellStyle name="Normal 2 2 2 2 26 4" xfId="35278"/>
    <cellStyle name="Normal 2 2 2 2 26 5" xfId="35279"/>
    <cellStyle name="Normal 2 2 2 2 26 6" xfId="35280"/>
    <cellStyle name="Normal 2 2 2 2 26 7" xfId="35281"/>
    <cellStyle name="Normal 2 2 2 2 26 8" xfId="35282"/>
    <cellStyle name="Normal 2 2 2 2 26 9" xfId="35283"/>
    <cellStyle name="Normal 2 2 2 2 27" xfId="35284"/>
    <cellStyle name="Normal 2 2 2 2 27 10" xfId="35285"/>
    <cellStyle name="Normal 2 2 2 2 27 11" xfId="35286"/>
    <cellStyle name="Normal 2 2 2 2 27 12" xfId="35287"/>
    <cellStyle name="Normal 2 2 2 2 27 13" xfId="35288"/>
    <cellStyle name="Normal 2 2 2 2 27 14" xfId="35289"/>
    <cellStyle name="Normal 2 2 2 2 27 15" xfId="35290"/>
    <cellStyle name="Normal 2 2 2 2 27 16" xfId="35291"/>
    <cellStyle name="Normal 2 2 2 2 27 17" xfId="35292"/>
    <cellStyle name="Normal 2 2 2 2 27 18" xfId="35293"/>
    <cellStyle name="Normal 2 2 2 2 27 19" xfId="35294"/>
    <cellStyle name="Normal 2 2 2 2 27 2" xfId="35295"/>
    <cellStyle name="Normal 2 2 2 2 27 20" xfId="35296"/>
    <cellStyle name="Normal 2 2 2 2 27 21" xfId="35297"/>
    <cellStyle name="Normal 2 2 2 2 27 22" xfId="35298"/>
    <cellStyle name="Normal 2 2 2 2 27 3" xfId="35299"/>
    <cellStyle name="Normal 2 2 2 2 27 4" xfId="35300"/>
    <cellStyle name="Normal 2 2 2 2 27 5" xfId="35301"/>
    <cellStyle name="Normal 2 2 2 2 27 6" xfId="35302"/>
    <cellStyle name="Normal 2 2 2 2 27 7" xfId="35303"/>
    <cellStyle name="Normal 2 2 2 2 27 8" xfId="35304"/>
    <cellStyle name="Normal 2 2 2 2 27 9" xfId="35305"/>
    <cellStyle name="Normal 2 2 2 2 28" xfId="35306"/>
    <cellStyle name="Normal 2 2 2 2 28 10" xfId="35307"/>
    <cellStyle name="Normal 2 2 2 2 28 11" xfId="35308"/>
    <cellStyle name="Normal 2 2 2 2 28 12" xfId="35309"/>
    <cellStyle name="Normal 2 2 2 2 28 13" xfId="35310"/>
    <cellStyle name="Normal 2 2 2 2 28 14" xfId="35311"/>
    <cellStyle name="Normal 2 2 2 2 28 15" xfId="35312"/>
    <cellStyle name="Normal 2 2 2 2 28 16" xfId="35313"/>
    <cellStyle name="Normal 2 2 2 2 28 17" xfId="35314"/>
    <cellStyle name="Normal 2 2 2 2 28 18" xfId="35315"/>
    <cellStyle name="Normal 2 2 2 2 28 19" xfId="35316"/>
    <cellStyle name="Normal 2 2 2 2 28 2" xfId="35317"/>
    <cellStyle name="Normal 2 2 2 2 28 20" xfId="35318"/>
    <cellStyle name="Normal 2 2 2 2 28 21" xfId="35319"/>
    <cellStyle name="Normal 2 2 2 2 28 22" xfId="35320"/>
    <cellStyle name="Normal 2 2 2 2 28 3" xfId="35321"/>
    <cellStyle name="Normal 2 2 2 2 28 4" xfId="35322"/>
    <cellStyle name="Normal 2 2 2 2 28 5" xfId="35323"/>
    <cellStyle name="Normal 2 2 2 2 28 6" xfId="35324"/>
    <cellStyle name="Normal 2 2 2 2 28 7" xfId="35325"/>
    <cellStyle name="Normal 2 2 2 2 28 8" xfId="35326"/>
    <cellStyle name="Normal 2 2 2 2 28 9" xfId="35327"/>
    <cellStyle name="Normal 2 2 2 2 29" xfId="35328"/>
    <cellStyle name="Normal 2 2 2 2 29 10" xfId="35329"/>
    <cellStyle name="Normal 2 2 2 2 29 11" xfId="35330"/>
    <cellStyle name="Normal 2 2 2 2 29 12" xfId="35331"/>
    <cellStyle name="Normal 2 2 2 2 29 13" xfId="35332"/>
    <cellStyle name="Normal 2 2 2 2 29 14" xfId="35333"/>
    <cellStyle name="Normal 2 2 2 2 29 15" xfId="35334"/>
    <cellStyle name="Normal 2 2 2 2 29 16" xfId="35335"/>
    <cellStyle name="Normal 2 2 2 2 29 17" xfId="35336"/>
    <cellStyle name="Normal 2 2 2 2 29 18" xfId="35337"/>
    <cellStyle name="Normal 2 2 2 2 29 19" xfId="35338"/>
    <cellStyle name="Normal 2 2 2 2 29 2" xfId="35339"/>
    <cellStyle name="Normal 2 2 2 2 29 20" xfId="35340"/>
    <cellStyle name="Normal 2 2 2 2 29 21" xfId="35341"/>
    <cellStyle name="Normal 2 2 2 2 29 22" xfId="35342"/>
    <cellStyle name="Normal 2 2 2 2 29 3" xfId="35343"/>
    <cellStyle name="Normal 2 2 2 2 29 4" xfId="35344"/>
    <cellStyle name="Normal 2 2 2 2 29 5" xfId="35345"/>
    <cellStyle name="Normal 2 2 2 2 29 6" xfId="35346"/>
    <cellStyle name="Normal 2 2 2 2 29 7" xfId="35347"/>
    <cellStyle name="Normal 2 2 2 2 29 8" xfId="35348"/>
    <cellStyle name="Normal 2 2 2 2 29 9" xfId="35349"/>
    <cellStyle name="Normal 2 2 2 2 3" xfId="35350"/>
    <cellStyle name="Normal 2 2 2 2 3 10" xfId="35351"/>
    <cellStyle name="Normal 2 2 2 2 3 11" xfId="35352"/>
    <cellStyle name="Normal 2 2 2 2 3 12" xfId="35353"/>
    <cellStyle name="Normal 2 2 2 2 3 13" xfId="35354"/>
    <cellStyle name="Normal 2 2 2 2 3 14" xfId="35355"/>
    <cellStyle name="Normal 2 2 2 2 3 15" xfId="35356"/>
    <cellStyle name="Normal 2 2 2 2 3 16" xfId="35357"/>
    <cellStyle name="Normal 2 2 2 2 3 17" xfId="35358"/>
    <cellStyle name="Normal 2 2 2 2 3 18" xfId="35359"/>
    <cellStyle name="Normal 2 2 2 2 3 19" xfId="35360"/>
    <cellStyle name="Normal 2 2 2 2 3 2" xfId="35361"/>
    <cellStyle name="Normal 2 2 2 2 3 2 10" xfId="35362"/>
    <cellStyle name="Normal 2 2 2 2 3 2 10 10" xfId="35363"/>
    <cellStyle name="Normal 2 2 2 2 3 2 10 11" xfId="35364"/>
    <cellStyle name="Normal 2 2 2 2 3 2 10 12" xfId="35365"/>
    <cellStyle name="Normal 2 2 2 2 3 2 10 13" xfId="35366"/>
    <cellStyle name="Normal 2 2 2 2 3 2 10 14" xfId="35367"/>
    <cellStyle name="Normal 2 2 2 2 3 2 10 15" xfId="35368"/>
    <cellStyle name="Normal 2 2 2 2 3 2 10 16" xfId="35369"/>
    <cellStyle name="Normal 2 2 2 2 3 2 10 17" xfId="35370"/>
    <cellStyle name="Normal 2 2 2 2 3 2 10 18" xfId="35371"/>
    <cellStyle name="Normal 2 2 2 2 3 2 10 19" xfId="35372"/>
    <cellStyle name="Normal 2 2 2 2 3 2 10 2" xfId="35373"/>
    <cellStyle name="Normal 2 2 2 2 3 2 10 20" xfId="35374"/>
    <cellStyle name="Normal 2 2 2 2 3 2 10 21" xfId="35375"/>
    <cellStyle name="Normal 2 2 2 2 3 2 10 22" xfId="35376"/>
    <cellStyle name="Normal 2 2 2 2 3 2 10 3" xfId="35377"/>
    <cellStyle name="Normal 2 2 2 2 3 2 10 4" xfId="35378"/>
    <cellStyle name="Normal 2 2 2 2 3 2 10 5" xfId="35379"/>
    <cellStyle name="Normal 2 2 2 2 3 2 10 6" xfId="35380"/>
    <cellStyle name="Normal 2 2 2 2 3 2 10 7" xfId="35381"/>
    <cellStyle name="Normal 2 2 2 2 3 2 10 8" xfId="35382"/>
    <cellStyle name="Normal 2 2 2 2 3 2 10 9" xfId="35383"/>
    <cellStyle name="Normal 2 2 2 2 3 2 11" xfId="35384"/>
    <cellStyle name="Normal 2 2 2 2 3 2 11 10" xfId="35385"/>
    <cellStyle name="Normal 2 2 2 2 3 2 11 11" xfId="35386"/>
    <cellStyle name="Normal 2 2 2 2 3 2 11 12" xfId="35387"/>
    <cellStyle name="Normal 2 2 2 2 3 2 11 13" xfId="35388"/>
    <cellStyle name="Normal 2 2 2 2 3 2 11 14" xfId="35389"/>
    <cellStyle name="Normal 2 2 2 2 3 2 11 15" xfId="35390"/>
    <cellStyle name="Normal 2 2 2 2 3 2 11 16" xfId="35391"/>
    <cellStyle name="Normal 2 2 2 2 3 2 11 17" xfId="35392"/>
    <cellStyle name="Normal 2 2 2 2 3 2 11 18" xfId="35393"/>
    <cellStyle name="Normal 2 2 2 2 3 2 11 19" xfId="35394"/>
    <cellStyle name="Normal 2 2 2 2 3 2 11 2" xfId="35395"/>
    <cellStyle name="Normal 2 2 2 2 3 2 11 20" xfId="35396"/>
    <cellStyle name="Normal 2 2 2 2 3 2 11 21" xfId="35397"/>
    <cellStyle name="Normal 2 2 2 2 3 2 11 22" xfId="35398"/>
    <cellStyle name="Normal 2 2 2 2 3 2 11 3" xfId="35399"/>
    <cellStyle name="Normal 2 2 2 2 3 2 11 4" xfId="35400"/>
    <cellStyle name="Normal 2 2 2 2 3 2 11 5" xfId="35401"/>
    <cellStyle name="Normal 2 2 2 2 3 2 11 6" xfId="35402"/>
    <cellStyle name="Normal 2 2 2 2 3 2 11 7" xfId="35403"/>
    <cellStyle name="Normal 2 2 2 2 3 2 11 8" xfId="35404"/>
    <cellStyle name="Normal 2 2 2 2 3 2 11 9" xfId="35405"/>
    <cellStyle name="Normal 2 2 2 2 3 2 12" xfId="35406"/>
    <cellStyle name="Normal 2 2 2 2 3 2 12 10" xfId="35407"/>
    <cellStyle name="Normal 2 2 2 2 3 2 12 11" xfId="35408"/>
    <cellStyle name="Normal 2 2 2 2 3 2 12 12" xfId="35409"/>
    <cellStyle name="Normal 2 2 2 2 3 2 12 13" xfId="35410"/>
    <cellStyle name="Normal 2 2 2 2 3 2 12 14" xfId="35411"/>
    <cellStyle name="Normal 2 2 2 2 3 2 12 15" xfId="35412"/>
    <cellStyle name="Normal 2 2 2 2 3 2 12 16" xfId="35413"/>
    <cellStyle name="Normal 2 2 2 2 3 2 12 17" xfId="35414"/>
    <cellStyle name="Normal 2 2 2 2 3 2 12 18" xfId="35415"/>
    <cellStyle name="Normal 2 2 2 2 3 2 12 19" xfId="35416"/>
    <cellStyle name="Normal 2 2 2 2 3 2 12 2" xfId="35417"/>
    <cellStyle name="Normal 2 2 2 2 3 2 12 20" xfId="35418"/>
    <cellStyle name="Normal 2 2 2 2 3 2 12 21" xfId="35419"/>
    <cellStyle name="Normal 2 2 2 2 3 2 12 22" xfId="35420"/>
    <cellStyle name="Normal 2 2 2 2 3 2 12 3" xfId="35421"/>
    <cellStyle name="Normal 2 2 2 2 3 2 12 4" xfId="35422"/>
    <cellStyle name="Normal 2 2 2 2 3 2 12 5" xfId="35423"/>
    <cellStyle name="Normal 2 2 2 2 3 2 12 6" xfId="35424"/>
    <cellStyle name="Normal 2 2 2 2 3 2 12 7" xfId="35425"/>
    <cellStyle name="Normal 2 2 2 2 3 2 12 8" xfId="35426"/>
    <cellStyle name="Normal 2 2 2 2 3 2 12 9" xfId="35427"/>
    <cellStyle name="Normal 2 2 2 2 3 2 13" xfId="35428"/>
    <cellStyle name="Normal 2 2 2 2 3 2 13 10" xfId="35429"/>
    <cellStyle name="Normal 2 2 2 2 3 2 13 11" xfId="35430"/>
    <cellStyle name="Normal 2 2 2 2 3 2 13 12" xfId="35431"/>
    <cellStyle name="Normal 2 2 2 2 3 2 13 13" xfId="35432"/>
    <cellStyle name="Normal 2 2 2 2 3 2 13 14" xfId="35433"/>
    <cellStyle name="Normal 2 2 2 2 3 2 13 15" xfId="35434"/>
    <cellStyle name="Normal 2 2 2 2 3 2 13 16" xfId="35435"/>
    <cellStyle name="Normal 2 2 2 2 3 2 13 17" xfId="35436"/>
    <cellStyle name="Normal 2 2 2 2 3 2 13 18" xfId="35437"/>
    <cellStyle name="Normal 2 2 2 2 3 2 13 19" xfId="35438"/>
    <cellStyle name="Normal 2 2 2 2 3 2 13 2" xfId="35439"/>
    <cellStyle name="Normal 2 2 2 2 3 2 13 20" xfId="35440"/>
    <cellStyle name="Normal 2 2 2 2 3 2 13 21" xfId="35441"/>
    <cellStyle name="Normal 2 2 2 2 3 2 13 22" xfId="35442"/>
    <cellStyle name="Normal 2 2 2 2 3 2 13 3" xfId="35443"/>
    <cellStyle name="Normal 2 2 2 2 3 2 13 4" xfId="35444"/>
    <cellStyle name="Normal 2 2 2 2 3 2 13 5" xfId="35445"/>
    <cellStyle name="Normal 2 2 2 2 3 2 13 6" xfId="35446"/>
    <cellStyle name="Normal 2 2 2 2 3 2 13 7" xfId="35447"/>
    <cellStyle name="Normal 2 2 2 2 3 2 13 8" xfId="35448"/>
    <cellStyle name="Normal 2 2 2 2 3 2 13 9" xfId="35449"/>
    <cellStyle name="Normal 2 2 2 2 3 2 14" xfId="35450"/>
    <cellStyle name="Normal 2 2 2 2 3 2 14 10" xfId="35451"/>
    <cellStyle name="Normal 2 2 2 2 3 2 14 11" xfId="35452"/>
    <cellStyle name="Normal 2 2 2 2 3 2 14 12" xfId="35453"/>
    <cellStyle name="Normal 2 2 2 2 3 2 14 13" xfId="35454"/>
    <cellStyle name="Normal 2 2 2 2 3 2 14 14" xfId="35455"/>
    <cellStyle name="Normal 2 2 2 2 3 2 14 15" xfId="35456"/>
    <cellStyle name="Normal 2 2 2 2 3 2 14 16" xfId="35457"/>
    <cellStyle name="Normal 2 2 2 2 3 2 14 17" xfId="35458"/>
    <cellStyle name="Normal 2 2 2 2 3 2 14 18" xfId="35459"/>
    <cellStyle name="Normal 2 2 2 2 3 2 14 19" xfId="35460"/>
    <cellStyle name="Normal 2 2 2 2 3 2 14 2" xfId="35461"/>
    <cellStyle name="Normal 2 2 2 2 3 2 14 20" xfId="35462"/>
    <cellStyle name="Normal 2 2 2 2 3 2 14 21" xfId="35463"/>
    <cellStyle name="Normal 2 2 2 2 3 2 14 22" xfId="35464"/>
    <cellStyle name="Normal 2 2 2 2 3 2 14 3" xfId="35465"/>
    <cellStyle name="Normal 2 2 2 2 3 2 14 4" xfId="35466"/>
    <cellStyle name="Normal 2 2 2 2 3 2 14 5" xfId="35467"/>
    <cellStyle name="Normal 2 2 2 2 3 2 14 6" xfId="35468"/>
    <cellStyle name="Normal 2 2 2 2 3 2 14 7" xfId="35469"/>
    <cellStyle name="Normal 2 2 2 2 3 2 14 8" xfId="35470"/>
    <cellStyle name="Normal 2 2 2 2 3 2 14 9" xfId="35471"/>
    <cellStyle name="Normal 2 2 2 2 3 2 15" xfId="35472"/>
    <cellStyle name="Normal 2 2 2 2 3 2 15 10" xfId="35473"/>
    <cellStyle name="Normal 2 2 2 2 3 2 15 11" xfId="35474"/>
    <cellStyle name="Normal 2 2 2 2 3 2 15 12" xfId="35475"/>
    <cellStyle name="Normal 2 2 2 2 3 2 15 13" xfId="35476"/>
    <cellStyle name="Normal 2 2 2 2 3 2 15 14" xfId="35477"/>
    <cellStyle name="Normal 2 2 2 2 3 2 15 15" xfId="35478"/>
    <cellStyle name="Normal 2 2 2 2 3 2 15 16" xfId="35479"/>
    <cellStyle name="Normal 2 2 2 2 3 2 15 17" xfId="35480"/>
    <cellStyle name="Normal 2 2 2 2 3 2 15 18" xfId="35481"/>
    <cellStyle name="Normal 2 2 2 2 3 2 15 19" xfId="35482"/>
    <cellStyle name="Normal 2 2 2 2 3 2 15 2" xfId="35483"/>
    <cellStyle name="Normal 2 2 2 2 3 2 15 20" xfId="35484"/>
    <cellStyle name="Normal 2 2 2 2 3 2 15 21" xfId="35485"/>
    <cellStyle name="Normal 2 2 2 2 3 2 15 22" xfId="35486"/>
    <cellStyle name="Normal 2 2 2 2 3 2 15 3" xfId="35487"/>
    <cellStyle name="Normal 2 2 2 2 3 2 15 4" xfId="35488"/>
    <cellStyle name="Normal 2 2 2 2 3 2 15 5" xfId="35489"/>
    <cellStyle name="Normal 2 2 2 2 3 2 15 6" xfId="35490"/>
    <cellStyle name="Normal 2 2 2 2 3 2 15 7" xfId="35491"/>
    <cellStyle name="Normal 2 2 2 2 3 2 15 8" xfId="35492"/>
    <cellStyle name="Normal 2 2 2 2 3 2 15 9" xfId="35493"/>
    <cellStyle name="Normal 2 2 2 2 3 2 16" xfId="35494"/>
    <cellStyle name="Normal 2 2 2 2 3 2 16 10" xfId="35495"/>
    <cellStyle name="Normal 2 2 2 2 3 2 16 11" xfId="35496"/>
    <cellStyle name="Normal 2 2 2 2 3 2 16 12" xfId="35497"/>
    <cellStyle name="Normal 2 2 2 2 3 2 16 13" xfId="35498"/>
    <cellStyle name="Normal 2 2 2 2 3 2 16 14" xfId="35499"/>
    <cellStyle name="Normal 2 2 2 2 3 2 16 15" xfId="35500"/>
    <cellStyle name="Normal 2 2 2 2 3 2 16 16" xfId="35501"/>
    <cellStyle name="Normal 2 2 2 2 3 2 16 17" xfId="35502"/>
    <cellStyle name="Normal 2 2 2 2 3 2 16 18" xfId="35503"/>
    <cellStyle name="Normal 2 2 2 2 3 2 16 19" xfId="35504"/>
    <cellStyle name="Normal 2 2 2 2 3 2 16 2" xfId="35505"/>
    <cellStyle name="Normal 2 2 2 2 3 2 16 20" xfId="35506"/>
    <cellStyle name="Normal 2 2 2 2 3 2 16 21" xfId="35507"/>
    <cellStyle name="Normal 2 2 2 2 3 2 16 22" xfId="35508"/>
    <cellStyle name="Normal 2 2 2 2 3 2 16 3" xfId="35509"/>
    <cellStyle name="Normal 2 2 2 2 3 2 16 4" xfId="35510"/>
    <cellStyle name="Normal 2 2 2 2 3 2 16 5" xfId="35511"/>
    <cellStyle name="Normal 2 2 2 2 3 2 16 6" xfId="35512"/>
    <cellStyle name="Normal 2 2 2 2 3 2 16 7" xfId="35513"/>
    <cellStyle name="Normal 2 2 2 2 3 2 16 8" xfId="35514"/>
    <cellStyle name="Normal 2 2 2 2 3 2 16 9" xfId="35515"/>
    <cellStyle name="Normal 2 2 2 2 3 2 17" xfId="35516"/>
    <cellStyle name="Normal 2 2 2 2 3 2 17 10" xfId="35517"/>
    <cellStyle name="Normal 2 2 2 2 3 2 17 11" xfId="35518"/>
    <cellStyle name="Normal 2 2 2 2 3 2 17 12" xfId="35519"/>
    <cellStyle name="Normal 2 2 2 2 3 2 17 13" xfId="35520"/>
    <cellStyle name="Normal 2 2 2 2 3 2 17 14" xfId="35521"/>
    <cellStyle name="Normal 2 2 2 2 3 2 17 15" xfId="35522"/>
    <cellStyle name="Normal 2 2 2 2 3 2 17 16" xfId="35523"/>
    <cellStyle name="Normal 2 2 2 2 3 2 17 17" xfId="35524"/>
    <cellStyle name="Normal 2 2 2 2 3 2 17 18" xfId="35525"/>
    <cellStyle name="Normal 2 2 2 2 3 2 17 19" xfId="35526"/>
    <cellStyle name="Normal 2 2 2 2 3 2 17 2" xfId="35527"/>
    <cellStyle name="Normal 2 2 2 2 3 2 17 20" xfId="35528"/>
    <cellStyle name="Normal 2 2 2 2 3 2 17 21" xfId="35529"/>
    <cellStyle name="Normal 2 2 2 2 3 2 17 22" xfId="35530"/>
    <cellStyle name="Normal 2 2 2 2 3 2 17 3" xfId="35531"/>
    <cellStyle name="Normal 2 2 2 2 3 2 17 4" xfId="35532"/>
    <cellStyle name="Normal 2 2 2 2 3 2 17 5" xfId="35533"/>
    <cellStyle name="Normal 2 2 2 2 3 2 17 6" xfId="35534"/>
    <cellStyle name="Normal 2 2 2 2 3 2 17 7" xfId="35535"/>
    <cellStyle name="Normal 2 2 2 2 3 2 17 8" xfId="35536"/>
    <cellStyle name="Normal 2 2 2 2 3 2 17 9" xfId="35537"/>
    <cellStyle name="Normal 2 2 2 2 3 2 18" xfId="35538"/>
    <cellStyle name="Normal 2 2 2 2 3 2 18 10" xfId="35539"/>
    <cellStyle name="Normal 2 2 2 2 3 2 18 11" xfId="35540"/>
    <cellStyle name="Normal 2 2 2 2 3 2 18 12" xfId="35541"/>
    <cellStyle name="Normal 2 2 2 2 3 2 18 13" xfId="35542"/>
    <cellStyle name="Normal 2 2 2 2 3 2 18 14" xfId="35543"/>
    <cellStyle name="Normal 2 2 2 2 3 2 18 15" xfId="35544"/>
    <cellStyle name="Normal 2 2 2 2 3 2 18 16" xfId="35545"/>
    <cellStyle name="Normal 2 2 2 2 3 2 18 17" xfId="35546"/>
    <cellStyle name="Normal 2 2 2 2 3 2 18 18" xfId="35547"/>
    <cellStyle name="Normal 2 2 2 2 3 2 18 19" xfId="35548"/>
    <cellStyle name="Normal 2 2 2 2 3 2 18 2" xfId="35549"/>
    <cellStyle name="Normal 2 2 2 2 3 2 18 20" xfId="35550"/>
    <cellStyle name="Normal 2 2 2 2 3 2 18 21" xfId="35551"/>
    <cellStyle name="Normal 2 2 2 2 3 2 18 22" xfId="35552"/>
    <cellStyle name="Normal 2 2 2 2 3 2 18 3" xfId="35553"/>
    <cellStyle name="Normal 2 2 2 2 3 2 18 4" xfId="35554"/>
    <cellStyle name="Normal 2 2 2 2 3 2 18 5" xfId="35555"/>
    <cellStyle name="Normal 2 2 2 2 3 2 18 6" xfId="35556"/>
    <cellStyle name="Normal 2 2 2 2 3 2 18 7" xfId="35557"/>
    <cellStyle name="Normal 2 2 2 2 3 2 18 8" xfId="35558"/>
    <cellStyle name="Normal 2 2 2 2 3 2 18 9" xfId="35559"/>
    <cellStyle name="Normal 2 2 2 2 3 2 19" xfId="35560"/>
    <cellStyle name="Normal 2 2 2 2 3 2 19 10" xfId="35561"/>
    <cellStyle name="Normal 2 2 2 2 3 2 19 11" xfId="35562"/>
    <cellStyle name="Normal 2 2 2 2 3 2 19 12" xfId="35563"/>
    <cellStyle name="Normal 2 2 2 2 3 2 19 13" xfId="35564"/>
    <cellStyle name="Normal 2 2 2 2 3 2 19 14" xfId="35565"/>
    <cellStyle name="Normal 2 2 2 2 3 2 19 15" xfId="35566"/>
    <cellStyle name="Normal 2 2 2 2 3 2 19 16" xfId="35567"/>
    <cellStyle name="Normal 2 2 2 2 3 2 19 17" xfId="35568"/>
    <cellStyle name="Normal 2 2 2 2 3 2 19 18" xfId="35569"/>
    <cellStyle name="Normal 2 2 2 2 3 2 19 19" xfId="35570"/>
    <cellStyle name="Normal 2 2 2 2 3 2 19 2" xfId="35571"/>
    <cellStyle name="Normal 2 2 2 2 3 2 19 20" xfId="35572"/>
    <cellStyle name="Normal 2 2 2 2 3 2 19 21" xfId="35573"/>
    <cellStyle name="Normal 2 2 2 2 3 2 19 22" xfId="35574"/>
    <cellStyle name="Normal 2 2 2 2 3 2 19 3" xfId="35575"/>
    <cellStyle name="Normal 2 2 2 2 3 2 19 4" xfId="35576"/>
    <cellStyle name="Normal 2 2 2 2 3 2 19 5" xfId="35577"/>
    <cellStyle name="Normal 2 2 2 2 3 2 19 6" xfId="35578"/>
    <cellStyle name="Normal 2 2 2 2 3 2 19 7" xfId="35579"/>
    <cellStyle name="Normal 2 2 2 2 3 2 19 8" xfId="35580"/>
    <cellStyle name="Normal 2 2 2 2 3 2 19 9" xfId="35581"/>
    <cellStyle name="Normal 2 2 2 2 3 2 2" xfId="35582"/>
    <cellStyle name="Normal 2 2 2 2 3 2 2 10" xfId="35583"/>
    <cellStyle name="Normal 2 2 2 2 3 2 2 11" xfId="35584"/>
    <cellStyle name="Normal 2 2 2 2 3 2 2 12" xfId="35585"/>
    <cellStyle name="Normal 2 2 2 2 3 2 2 13" xfId="35586"/>
    <cellStyle name="Normal 2 2 2 2 3 2 2 14" xfId="35587"/>
    <cellStyle name="Normal 2 2 2 2 3 2 2 15" xfId="35588"/>
    <cellStyle name="Normal 2 2 2 2 3 2 2 16" xfId="35589"/>
    <cellStyle name="Normal 2 2 2 2 3 2 2 17" xfId="35590"/>
    <cellStyle name="Normal 2 2 2 2 3 2 2 18" xfId="35591"/>
    <cellStyle name="Normal 2 2 2 2 3 2 2 19" xfId="35592"/>
    <cellStyle name="Normal 2 2 2 2 3 2 2 2" xfId="35593"/>
    <cellStyle name="Normal 2 2 2 2 3 2 2 20" xfId="35594"/>
    <cellStyle name="Normal 2 2 2 2 3 2 2 21" xfId="35595"/>
    <cellStyle name="Normal 2 2 2 2 3 2 2 22" xfId="35596"/>
    <cellStyle name="Normal 2 2 2 2 3 2 2 3" xfId="35597"/>
    <cellStyle name="Normal 2 2 2 2 3 2 2 4" xfId="35598"/>
    <cellStyle name="Normal 2 2 2 2 3 2 2 5" xfId="35599"/>
    <cellStyle name="Normal 2 2 2 2 3 2 2 6" xfId="35600"/>
    <cellStyle name="Normal 2 2 2 2 3 2 2 7" xfId="35601"/>
    <cellStyle name="Normal 2 2 2 2 3 2 2 8" xfId="35602"/>
    <cellStyle name="Normal 2 2 2 2 3 2 2 9" xfId="35603"/>
    <cellStyle name="Normal 2 2 2 2 3 2 20" xfId="35604"/>
    <cellStyle name="Normal 2 2 2 2 3 2 21" xfId="35605"/>
    <cellStyle name="Normal 2 2 2 2 3 2 22" xfId="35606"/>
    <cellStyle name="Normal 2 2 2 2 3 2 23" xfId="35607"/>
    <cellStyle name="Normal 2 2 2 2 3 2 24" xfId="35608"/>
    <cellStyle name="Normal 2 2 2 2 3 2 25" xfId="35609"/>
    <cellStyle name="Normal 2 2 2 2 3 2 26" xfId="35610"/>
    <cellStyle name="Normal 2 2 2 2 3 2 27" xfId="35611"/>
    <cellStyle name="Normal 2 2 2 2 3 2 28" xfId="35612"/>
    <cellStyle name="Normal 2 2 2 2 3 2 29" xfId="35613"/>
    <cellStyle name="Normal 2 2 2 2 3 2 3" xfId="35614"/>
    <cellStyle name="Normal 2 2 2 2 3 2 3 10" xfId="35615"/>
    <cellStyle name="Normal 2 2 2 2 3 2 3 11" xfId="35616"/>
    <cellStyle name="Normal 2 2 2 2 3 2 3 12" xfId="35617"/>
    <cellStyle name="Normal 2 2 2 2 3 2 3 13" xfId="35618"/>
    <cellStyle name="Normal 2 2 2 2 3 2 3 14" xfId="35619"/>
    <cellStyle name="Normal 2 2 2 2 3 2 3 15" xfId="35620"/>
    <cellStyle name="Normal 2 2 2 2 3 2 3 16" xfId="35621"/>
    <cellStyle name="Normal 2 2 2 2 3 2 3 17" xfId="35622"/>
    <cellStyle name="Normal 2 2 2 2 3 2 3 18" xfId="35623"/>
    <cellStyle name="Normal 2 2 2 2 3 2 3 19" xfId="35624"/>
    <cellStyle name="Normal 2 2 2 2 3 2 3 2" xfId="35625"/>
    <cellStyle name="Normal 2 2 2 2 3 2 3 20" xfId="35626"/>
    <cellStyle name="Normal 2 2 2 2 3 2 3 21" xfId="35627"/>
    <cellStyle name="Normal 2 2 2 2 3 2 3 22" xfId="35628"/>
    <cellStyle name="Normal 2 2 2 2 3 2 3 3" xfId="35629"/>
    <cellStyle name="Normal 2 2 2 2 3 2 3 4" xfId="35630"/>
    <cellStyle name="Normal 2 2 2 2 3 2 3 5" xfId="35631"/>
    <cellStyle name="Normal 2 2 2 2 3 2 3 6" xfId="35632"/>
    <cellStyle name="Normal 2 2 2 2 3 2 3 7" xfId="35633"/>
    <cellStyle name="Normal 2 2 2 2 3 2 3 8" xfId="35634"/>
    <cellStyle name="Normal 2 2 2 2 3 2 3 9" xfId="35635"/>
    <cellStyle name="Normal 2 2 2 2 3 2 30" xfId="35636"/>
    <cellStyle name="Normal 2 2 2 2 3 2 31" xfId="35637"/>
    <cellStyle name="Normal 2 2 2 2 3 2 32" xfId="35638"/>
    <cellStyle name="Normal 2 2 2 2 3 2 33" xfId="35639"/>
    <cellStyle name="Normal 2 2 2 2 3 2 34" xfId="35640"/>
    <cellStyle name="Normal 2 2 2 2 3 2 35" xfId="35641"/>
    <cellStyle name="Normal 2 2 2 2 3 2 36" xfId="35642"/>
    <cellStyle name="Normal 2 2 2 2 3 2 37" xfId="35643"/>
    <cellStyle name="Normal 2 2 2 2 3 2 38" xfId="35644"/>
    <cellStyle name="Normal 2 2 2 2 3 2 39" xfId="35645"/>
    <cellStyle name="Normal 2 2 2 2 3 2 4" xfId="35646"/>
    <cellStyle name="Normal 2 2 2 2 3 2 4 10" xfId="35647"/>
    <cellStyle name="Normal 2 2 2 2 3 2 4 11" xfId="35648"/>
    <cellStyle name="Normal 2 2 2 2 3 2 4 12" xfId="35649"/>
    <cellStyle name="Normal 2 2 2 2 3 2 4 13" xfId="35650"/>
    <cellStyle name="Normal 2 2 2 2 3 2 4 14" xfId="35651"/>
    <cellStyle name="Normal 2 2 2 2 3 2 4 15" xfId="35652"/>
    <cellStyle name="Normal 2 2 2 2 3 2 4 16" xfId="35653"/>
    <cellStyle name="Normal 2 2 2 2 3 2 4 17" xfId="35654"/>
    <cellStyle name="Normal 2 2 2 2 3 2 4 18" xfId="35655"/>
    <cellStyle name="Normal 2 2 2 2 3 2 4 19" xfId="35656"/>
    <cellStyle name="Normal 2 2 2 2 3 2 4 2" xfId="35657"/>
    <cellStyle name="Normal 2 2 2 2 3 2 4 20" xfId="35658"/>
    <cellStyle name="Normal 2 2 2 2 3 2 4 21" xfId="35659"/>
    <cellStyle name="Normal 2 2 2 2 3 2 4 22" xfId="35660"/>
    <cellStyle name="Normal 2 2 2 2 3 2 4 3" xfId="35661"/>
    <cellStyle name="Normal 2 2 2 2 3 2 4 4" xfId="35662"/>
    <cellStyle name="Normal 2 2 2 2 3 2 4 5" xfId="35663"/>
    <cellStyle name="Normal 2 2 2 2 3 2 4 6" xfId="35664"/>
    <cellStyle name="Normal 2 2 2 2 3 2 4 7" xfId="35665"/>
    <cellStyle name="Normal 2 2 2 2 3 2 4 8" xfId="35666"/>
    <cellStyle name="Normal 2 2 2 2 3 2 4 9" xfId="35667"/>
    <cellStyle name="Normal 2 2 2 2 3 2 40" xfId="35668"/>
    <cellStyle name="Normal 2 2 2 2 3 2 5" xfId="35669"/>
    <cellStyle name="Normal 2 2 2 2 3 2 5 10" xfId="35670"/>
    <cellStyle name="Normal 2 2 2 2 3 2 5 11" xfId="35671"/>
    <cellStyle name="Normal 2 2 2 2 3 2 5 12" xfId="35672"/>
    <cellStyle name="Normal 2 2 2 2 3 2 5 13" xfId="35673"/>
    <cellStyle name="Normal 2 2 2 2 3 2 5 14" xfId="35674"/>
    <cellStyle name="Normal 2 2 2 2 3 2 5 15" xfId="35675"/>
    <cellStyle name="Normal 2 2 2 2 3 2 5 16" xfId="35676"/>
    <cellStyle name="Normal 2 2 2 2 3 2 5 17" xfId="35677"/>
    <cellStyle name="Normal 2 2 2 2 3 2 5 18" xfId="35678"/>
    <cellStyle name="Normal 2 2 2 2 3 2 5 19" xfId="35679"/>
    <cellStyle name="Normal 2 2 2 2 3 2 5 2" xfId="35680"/>
    <cellStyle name="Normal 2 2 2 2 3 2 5 20" xfId="35681"/>
    <cellStyle name="Normal 2 2 2 2 3 2 5 21" xfId="35682"/>
    <cellStyle name="Normal 2 2 2 2 3 2 5 22" xfId="35683"/>
    <cellStyle name="Normal 2 2 2 2 3 2 5 3" xfId="35684"/>
    <cellStyle name="Normal 2 2 2 2 3 2 5 4" xfId="35685"/>
    <cellStyle name="Normal 2 2 2 2 3 2 5 5" xfId="35686"/>
    <cellStyle name="Normal 2 2 2 2 3 2 5 6" xfId="35687"/>
    <cellStyle name="Normal 2 2 2 2 3 2 5 7" xfId="35688"/>
    <cellStyle name="Normal 2 2 2 2 3 2 5 8" xfId="35689"/>
    <cellStyle name="Normal 2 2 2 2 3 2 5 9" xfId="35690"/>
    <cellStyle name="Normal 2 2 2 2 3 2 6" xfId="35691"/>
    <cellStyle name="Normal 2 2 2 2 3 2 6 10" xfId="35692"/>
    <cellStyle name="Normal 2 2 2 2 3 2 6 11" xfId="35693"/>
    <cellStyle name="Normal 2 2 2 2 3 2 6 12" xfId="35694"/>
    <cellStyle name="Normal 2 2 2 2 3 2 6 13" xfId="35695"/>
    <cellStyle name="Normal 2 2 2 2 3 2 6 14" xfId="35696"/>
    <cellStyle name="Normal 2 2 2 2 3 2 6 15" xfId="35697"/>
    <cellStyle name="Normal 2 2 2 2 3 2 6 16" xfId="35698"/>
    <cellStyle name="Normal 2 2 2 2 3 2 6 17" xfId="35699"/>
    <cellStyle name="Normal 2 2 2 2 3 2 6 18" xfId="35700"/>
    <cellStyle name="Normal 2 2 2 2 3 2 6 19" xfId="35701"/>
    <cellStyle name="Normal 2 2 2 2 3 2 6 2" xfId="35702"/>
    <cellStyle name="Normal 2 2 2 2 3 2 6 20" xfId="35703"/>
    <cellStyle name="Normal 2 2 2 2 3 2 6 21" xfId="35704"/>
    <cellStyle name="Normal 2 2 2 2 3 2 6 22" xfId="35705"/>
    <cellStyle name="Normal 2 2 2 2 3 2 6 3" xfId="35706"/>
    <cellStyle name="Normal 2 2 2 2 3 2 6 4" xfId="35707"/>
    <cellStyle name="Normal 2 2 2 2 3 2 6 5" xfId="35708"/>
    <cellStyle name="Normal 2 2 2 2 3 2 6 6" xfId="35709"/>
    <cellStyle name="Normal 2 2 2 2 3 2 6 7" xfId="35710"/>
    <cellStyle name="Normal 2 2 2 2 3 2 6 8" xfId="35711"/>
    <cellStyle name="Normal 2 2 2 2 3 2 6 9" xfId="35712"/>
    <cellStyle name="Normal 2 2 2 2 3 2 7" xfId="35713"/>
    <cellStyle name="Normal 2 2 2 2 3 2 7 10" xfId="35714"/>
    <cellStyle name="Normal 2 2 2 2 3 2 7 11" xfId="35715"/>
    <cellStyle name="Normal 2 2 2 2 3 2 7 12" xfId="35716"/>
    <cellStyle name="Normal 2 2 2 2 3 2 7 13" xfId="35717"/>
    <cellStyle name="Normal 2 2 2 2 3 2 7 14" xfId="35718"/>
    <cellStyle name="Normal 2 2 2 2 3 2 7 15" xfId="35719"/>
    <cellStyle name="Normal 2 2 2 2 3 2 7 16" xfId="35720"/>
    <cellStyle name="Normal 2 2 2 2 3 2 7 17" xfId="35721"/>
    <cellStyle name="Normal 2 2 2 2 3 2 7 18" xfId="35722"/>
    <cellStyle name="Normal 2 2 2 2 3 2 7 19" xfId="35723"/>
    <cellStyle name="Normal 2 2 2 2 3 2 7 2" xfId="35724"/>
    <cellStyle name="Normal 2 2 2 2 3 2 7 20" xfId="35725"/>
    <cellStyle name="Normal 2 2 2 2 3 2 7 21" xfId="35726"/>
    <cellStyle name="Normal 2 2 2 2 3 2 7 22" xfId="35727"/>
    <cellStyle name="Normal 2 2 2 2 3 2 7 3" xfId="35728"/>
    <cellStyle name="Normal 2 2 2 2 3 2 7 4" xfId="35729"/>
    <cellStyle name="Normal 2 2 2 2 3 2 7 5" xfId="35730"/>
    <cellStyle name="Normal 2 2 2 2 3 2 7 6" xfId="35731"/>
    <cellStyle name="Normal 2 2 2 2 3 2 7 7" xfId="35732"/>
    <cellStyle name="Normal 2 2 2 2 3 2 7 8" xfId="35733"/>
    <cellStyle name="Normal 2 2 2 2 3 2 7 9" xfId="35734"/>
    <cellStyle name="Normal 2 2 2 2 3 2 8" xfId="35735"/>
    <cellStyle name="Normal 2 2 2 2 3 2 8 10" xfId="35736"/>
    <cellStyle name="Normal 2 2 2 2 3 2 8 11" xfId="35737"/>
    <cellStyle name="Normal 2 2 2 2 3 2 8 12" xfId="35738"/>
    <cellStyle name="Normal 2 2 2 2 3 2 8 13" xfId="35739"/>
    <cellStyle name="Normal 2 2 2 2 3 2 8 14" xfId="35740"/>
    <cellStyle name="Normal 2 2 2 2 3 2 8 15" xfId="35741"/>
    <cellStyle name="Normal 2 2 2 2 3 2 8 16" xfId="35742"/>
    <cellStyle name="Normal 2 2 2 2 3 2 8 17" xfId="35743"/>
    <cellStyle name="Normal 2 2 2 2 3 2 8 18" xfId="35744"/>
    <cellStyle name="Normal 2 2 2 2 3 2 8 19" xfId="35745"/>
    <cellStyle name="Normal 2 2 2 2 3 2 8 2" xfId="35746"/>
    <cellStyle name="Normal 2 2 2 2 3 2 8 20" xfId="35747"/>
    <cellStyle name="Normal 2 2 2 2 3 2 8 21" xfId="35748"/>
    <cellStyle name="Normal 2 2 2 2 3 2 8 22" xfId="35749"/>
    <cellStyle name="Normal 2 2 2 2 3 2 8 3" xfId="35750"/>
    <cellStyle name="Normal 2 2 2 2 3 2 8 4" xfId="35751"/>
    <cellStyle name="Normal 2 2 2 2 3 2 8 5" xfId="35752"/>
    <cellStyle name="Normal 2 2 2 2 3 2 8 6" xfId="35753"/>
    <cellStyle name="Normal 2 2 2 2 3 2 8 7" xfId="35754"/>
    <cellStyle name="Normal 2 2 2 2 3 2 8 8" xfId="35755"/>
    <cellStyle name="Normal 2 2 2 2 3 2 8 9" xfId="35756"/>
    <cellStyle name="Normal 2 2 2 2 3 2 9" xfId="35757"/>
    <cellStyle name="Normal 2 2 2 2 3 2 9 10" xfId="35758"/>
    <cellStyle name="Normal 2 2 2 2 3 2 9 11" xfId="35759"/>
    <cellStyle name="Normal 2 2 2 2 3 2 9 12" xfId="35760"/>
    <cellStyle name="Normal 2 2 2 2 3 2 9 13" xfId="35761"/>
    <cellStyle name="Normal 2 2 2 2 3 2 9 14" xfId="35762"/>
    <cellStyle name="Normal 2 2 2 2 3 2 9 15" xfId="35763"/>
    <cellStyle name="Normal 2 2 2 2 3 2 9 16" xfId="35764"/>
    <cellStyle name="Normal 2 2 2 2 3 2 9 17" xfId="35765"/>
    <cellStyle name="Normal 2 2 2 2 3 2 9 18" xfId="35766"/>
    <cellStyle name="Normal 2 2 2 2 3 2 9 19" xfId="35767"/>
    <cellStyle name="Normal 2 2 2 2 3 2 9 2" xfId="35768"/>
    <cellStyle name="Normal 2 2 2 2 3 2 9 20" xfId="35769"/>
    <cellStyle name="Normal 2 2 2 2 3 2 9 21" xfId="35770"/>
    <cellStyle name="Normal 2 2 2 2 3 2 9 22" xfId="35771"/>
    <cellStyle name="Normal 2 2 2 2 3 2 9 3" xfId="35772"/>
    <cellStyle name="Normal 2 2 2 2 3 2 9 4" xfId="35773"/>
    <cellStyle name="Normal 2 2 2 2 3 2 9 5" xfId="35774"/>
    <cellStyle name="Normal 2 2 2 2 3 2 9 6" xfId="35775"/>
    <cellStyle name="Normal 2 2 2 2 3 2 9 7" xfId="35776"/>
    <cellStyle name="Normal 2 2 2 2 3 2 9 8" xfId="35777"/>
    <cellStyle name="Normal 2 2 2 2 3 2 9 9" xfId="35778"/>
    <cellStyle name="Normal 2 2 2 2 3 20" xfId="35779"/>
    <cellStyle name="Normal 2 2 2 2 3 21" xfId="35780"/>
    <cellStyle name="Normal 2 2 2 2 3 22" xfId="35781"/>
    <cellStyle name="Normal 2 2 2 2 3 23" xfId="35782"/>
    <cellStyle name="Normal 2 2 2 2 3 24" xfId="35783"/>
    <cellStyle name="Normal 2 2 2 2 3 25" xfId="35784"/>
    <cellStyle name="Normal 2 2 2 2 3 26" xfId="35785"/>
    <cellStyle name="Normal 2 2 2 2 3 27" xfId="35786"/>
    <cellStyle name="Normal 2 2 2 2 3 28" xfId="35787"/>
    <cellStyle name="Normal 2 2 2 2 3 29" xfId="35788"/>
    <cellStyle name="Normal 2 2 2 2 3 3" xfId="35789"/>
    <cellStyle name="Normal 2 2 2 2 3 30" xfId="35790"/>
    <cellStyle name="Normal 2 2 2 2 3 31" xfId="35791"/>
    <cellStyle name="Normal 2 2 2 2 3 32" xfId="35792"/>
    <cellStyle name="Normal 2 2 2 2 3 33" xfId="35793"/>
    <cellStyle name="Normal 2 2 2 2 3 34" xfId="35794"/>
    <cellStyle name="Normal 2 2 2 2 3 35" xfId="35795"/>
    <cellStyle name="Normal 2 2 2 2 3 36" xfId="35796"/>
    <cellStyle name="Normal 2 2 2 2 3 37" xfId="35797"/>
    <cellStyle name="Normal 2 2 2 2 3 38" xfId="35798"/>
    <cellStyle name="Normal 2 2 2 2 3 39" xfId="35799"/>
    <cellStyle name="Normal 2 2 2 2 3 4" xfId="35800"/>
    <cellStyle name="Normal 2 2 2 2 3 40" xfId="35801"/>
    <cellStyle name="Normal 2 2 2 2 3 5" xfId="35802"/>
    <cellStyle name="Normal 2 2 2 2 3 6" xfId="35803"/>
    <cellStyle name="Normal 2 2 2 2 3 7" xfId="35804"/>
    <cellStyle name="Normal 2 2 2 2 3 8" xfId="35805"/>
    <cellStyle name="Normal 2 2 2 2 3 9" xfId="35806"/>
    <cellStyle name="Normal 2 2 2 2 30" xfId="35807"/>
    <cellStyle name="Normal 2 2 2 2 30 10" xfId="35808"/>
    <cellStyle name="Normal 2 2 2 2 30 11" xfId="35809"/>
    <cellStyle name="Normal 2 2 2 2 30 12" xfId="35810"/>
    <cellStyle name="Normal 2 2 2 2 30 13" xfId="35811"/>
    <cellStyle name="Normal 2 2 2 2 30 14" xfId="35812"/>
    <cellStyle name="Normal 2 2 2 2 30 15" xfId="35813"/>
    <cellStyle name="Normal 2 2 2 2 30 16" xfId="35814"/>
    <cellStyle name="Normal 2 2 2 2 30 17" xfId="35815"/>
    <cellStyle name="Normal 2 2 2 2 30 18" xfId="35816"/>
    <cellStyle name="Normal 2 2 2 2 30 19" xfId="35817"/>
    <cellStyle name="Normal 2 2 2 2 30 2" xfId="35818"/>
    <cellStyle name="Normal 2 2 2 2 30 20" xfId="35819"/>
    <cellStyle name="Normal 2 2 2 2 30 21" xfId="35820"/>
    <cellStyle name="Normal 2 2 2 2 30 22" xfId="35821"/>
    <cellStyle name="Normal 2 2 2 2 30 3" xfId="35822"/>
    <cellStyle name="Normal 2 2 2 2 30 4" xfId="35823"/>
    <cellStyle name="Normal 2 2 2 2 30 5" xfId="35824"/>
    <cellStyle name="Normal 2 2 2 2 30 6" xfId="35825"/>
    <cellStyle name="Normal 2 2 2 2 30 7" xfId="35826"/>
    <cellStyle name="Normal 2 2 2 2 30 8" xfId="35827"/>
    <cellStyle name="Normal 2 2 2 2 30 9" xfId="35828"/>
    <cellStyle name="Normal 2 2 2 2 31" xfId="35829"/>
    <cellStyle name="Normal 2 2 2 2 31 10" xfId="35830"/>
    <cellStyle name="Normal 2 2 2 2 31 11" xfId="35831"/>
    <cellStyle name="Normal 2 2 2 2 31 12" xfId="35832"/>
    <cellStyle name="Normal 2 2 2 2 31 13" xfId="35833"/>
    <cellStyle name="Normal 2 2 2 2 31 14" xfId="35834"/>
    <cellStyle name="Normal 2 2 2 2 31 15" xfId="35835"/>
    <cellStyle name="Normal 2 2 2 2 31 16" xfId="35836"/>
    <cellStyle name="Normal 2 2 2 2 31 17" xfId="35837"/>
    <cellStyle name="Normal 2 2 2 2 31 18" xfId="35838"/>
    <cellStyle name="Normal 2 2 2 2 31 19" xfId="35839"/>
    <cellStyle name="Normal 2 2 2 2 31 2" xfId="35840"/>
    <cellStyle name="Normal 2 2 2 2 31 20" xfId="35841"/>
    <cellStyle name="Normal 2 2 2 2 31 21" xfId="35842"/>
    <cellStyle name="Normal 2 2 2 2 31 22" xfId="35843"/>
    <cellStyle name="Normal 2 2 2 2 31 3" xfId="35844"/>
    <cellStyle name="Normal 2 2 2 2 31 4" xfId="35845"/>
    <cellStyle name="Normal 2 2 2 2 31 5" xfId="35846"/>
    <cellStyle name="Normal 2 2 2 2 31 6" xfId="35847"/>
    <cellStyle name="Normal 2 2 2 2 31 7" xfId="35848"/>
    <cellStyle name="Normal 2 2 2 2 31 8" xfId="35849"/>
    <cellStyle name="Normal 2 2 2 2 31 9" xfId="35850"/>
    <cellStyle name="Normal 2 2 2 2 32" xfId="35851"/>
    <cellStyle name="Normal 2 2 2 2 32 10" xfId="35852"/>
    <cellStyle name="Normal 2 2 2 2 32 11" xfId="35853"/>
    <cellStyle name="Normal 2 2 2 2 32 12" xfId="35854"/>
    <cellStyle name="Normal 2 2 2 2 32 13" xfId="35855"/>
    <cellStyle name="Normal 2 2 2 2 32 14" xfId="35856"/>
    <cellStyle name="Normal 2 2 2 2 32 15" xfId="35857"/>
    <cellStyle name="Normal 2 2 2 2 32 16" xfId="35858"/>
    <cellStyle name="Normal 2 2 2 2 32 17" xfId="35859"/>
    <cellStyle name="Normal 2 2 2 2 32 18" xfId="35860"/>
    <cellStyle name="Normal 2 2 2 2 32 19" xfId="35861"/>
    <cellStyle name="Normal 2 2 2 2 32 2" xfId="35862"/>
    <cellStyle name="Normal 2 2 2 2 32 20" xfId="35863"/>
    <cellStyle name="Normal 2 2 2 2 32 21" xfId="35864"/>
    <cellStyle name="Normal 2 2 2 2 32 22" xfId="35865"/>
    <cellStyle name="Normal 2 2 2 2 32 3" xfId="35866"/>
    <cellStyle name="Normal 2 2 2 2 32 4" xfId="35867"/>
    <cellStyle name="Normal 2 2 2 2 32 5" xfId="35868"/>
    <cellStyle name="Normal 2 2 2 2 32 6" xfId="35869"/>
    <cellStyle name="Normal 2 2 2 2 32 7" xfId="35870"/>
    <cellStyle name="Normal 2 2 2 2 32 8" xfId="35871"/>
    <cellStyle name="Normal 2 2 2 2 32 9" xfId="35872"/>
    <cellStyle name="Normal 2 2 2 2 33" xfId="35873"/>
    <cellStyle name="Normal 2 2 2 2 33 10" xfId="35874"/>
    <cellStyle name="Normal 2 2 2 2 33 11" xfId="35875"/>
    <cellStyle name="Normal 2 2 2 2 33 12" xfId="35876"/>
    <cellStyle name="Normal 2 2 2 2 33 13" xfId="35877"/>
    <cellStyle name="Normal 2 2 2 2 33 14" xfId="35878"/>
    <cellStyle name="Normal 2 2 2 2 33 15" xfId="35879"/>
    <cellStyle name="Normal 2 2 2 2 33 16" xfId="35880"/>
    <cellStyle name="Normal 2 2 2 2 33 17" xfId="35881"/>
    <cellStyle name="Normal 2 2 2 2 33 18" xfId="35882"/>
    <cellStyle name="Normal 2 2 2 2 33 19" xfId="35883"/>
    <cellStyle name="Normal 2 2 2 2 33 2" xfId="35884"/>
    <cellStyle name="Normal 2 2 2 2 33 20" xfId="35885"/>
    <cellStyle name="Normal 2 2 2 2 33 21" xfId="35886"/>
    <cellStyle name="Normal 2 2 2 2 33 22" xfId="35887"/>
    <cellStyle name="Normal 2 2 2 2 33 3" xfId="35888"/>
    <cellStyle name="Normal 2 2 2 2 33 4" xfId="35889"/>
    <cellStyle name="Normal 2 2 2 2 33 5" xfId="35890"/>
    <cellStyle name="Normal 2 2 2 2 33 6" xfId="35891"/>
    <cellStyle name="Normal 2 2 2 2 33 7" xfId="35892"/>
    <cellStyle name="Normal 2 2 2 2 33 8" xfId="35893"/>
    <cellStyle name="Normal 2 2 2 2 33 9" xfId="35894"/>
    <cellStyle name="Normal 2 2 2 2 34" xfId="35895"/>
    <cellStyle name="Normal 2 2 2 2 34 10" xfId="35896"/>
    <cellStyle name="Normal 2 2 2 2 34 11" xfId="35897"/>
    <cellStyle name="Normal 2 2 2 2 34 12" xfId="35898"/>
    <cellStyle name="Normal 2 2 2 2 34 13" xfId="35899"/>
    <cellStyle name="Normal 2 2 2 2 34 14" xfId="35900"/>
    <cellStyle name="Normal 2 2 2 2 34 15" xfId="35901"/>
    <cellStyle name="Normal 2 2 2 2 34 16" xfId="35902"/>
    <cellStyle name="Normal 2 2 2 2 34 17" xfId="35903"/>
    <cellStyle name="Normal 2 2 2 2 34 18" xfId="35904"/>
    <cellStyle name="Normal 2 2 2 2 34 19" xfId="35905"/>
    <cellStyle name="Normal 2 2 2 2 34 2" xfId="35906"/>
    <cellStyle name="Normal 2 2 2 2 34 20" xfId="35907"/>
    <cellStyle name="Normal 2 2 2 2 34 21" xfId="35908"/>
    <cellStyle name="Normal 2 2 2 2 34 22" xfId="35909"/>
    <cellStyle name="Normal 2 2 2 2 34 3" xfId="35910"/>
    <cellStyle name="Normal 2 2 2 2 34 4" xfId="35911"/>
    <cellStyle name="Normal 2 2 2 2 34 5" xfId="35912"/>
    <cellStyle name="Normal 2 2 2 2 34 6" xfId="35913"/>
    <cellStyle name="Normal 2 2 2 2 34 7" xfId="35914"/>
    <cellStyle name="Normal 2 2 2 2 34 8" xfId="35915"/>
    <cellStyle name="Normal 2 2 2 2 34 9" xfId="35916"/>
    <cellStyle name="Normal 2 2 2 2 35" xfId="35917"/>
    <cellStyle name="Normal 2 2 2 2 35 10" xfId="35918"/>
    <cellStyle name="Normal 2 2 2 2 35 11" xfId="35919"/>
    <cellStyle name="Normal 2 2 2 2 35 12" xfId="35920"/>
    <cellStyle name="Normal 2 2 2 2 35 13" xfId="35921"/>
    <cellStyle name="Normal 2 2 2 2 35 14" xfId="35922"/>
    <cellStyle name="Normal 2 2 2 2 35 15" xfId="35923"/>
    <cellStyle name="Normal 2 2 2 2 35 16" xfId="35924"/>
    <cellStyle name="Normal 2 2 2 2 35 17" xfId="35925"/>
    <cellStyle name="Normal 2 2 2 2 35 18" xfId="35926"/>
    <cellStyle name="Normal 2 2 2 2 35 19" xfId="35927"/>
    <cellStyle name="Normal 2 2 2 2 35 2" xfId="35928"/>
    <cellStyle name="Normal 2 2 2 2 35 20" xfId="35929"/>
    <cellStyle name="Normal 2 2 2 2 35 21" xfId="35930"/>
    <cellStyle name="Normal 2 2 2 2 35 22" xfId="35931"/>
    <cellStyle name="Normal 2 2 2 2 35 3" xfId="35932"/>
    <cellStyle name="Normal 2 2 2 2 35 4" xfId="35933"/>
    <cellStyle name="Normal 2 2 2 2 35 5" xfId="35934"/>
    <cellStyle name="Normal 2 2 2 2 35 6" xfId="35935"/>
    <cellStyle name="Normal 2 2 2 2 35 7" xfId="35936"/>
    <cellStyle name="Normal 2 2 2 2 35 8" xfId="35937"/>
    <cellStyle name="Normal 2 2 2 2 35 9" xfId="35938"/>
    <cellStyle name="Normal 2 2 2 2 36" xfId="35939"/>
    <cellStyle name="Normal 2 2 2 2 36 10" xfId="35940"/>
    <cellStyle name="Normal 2 2 2 2 36 11" xfId="35941"/>
    <cellStyle name="Normal 2 2 2 2 36 12" xfId="35942"/>
    <cellStyle name="Normal 2 2 2 2 36 13" xfId="35943"/>
    <cellStyle name="Normal 2 2 2 2 36 14" xfId="35944"/>
    <cellStyle name="Normal 2 2 2 2 36 15" xfId="35945"/>
    <cellStyle name="Normal 2 2 2 2 36 16" xfId="35946"/>
    <cellStyle name="Normal 2 2 2 2 36 17" xfId="35947"/>
    <cellStyle name="Normal 2 2 2 2 36 18" xfId="35948"/>
    <cellStyle name="Normal 2 2 2 2 36 19" xfId="35949"/>
    <cellStyle name="Normal 2 2 2 2 36 2" xfId="35950"/>
    <cellStyle name="Normal 2 2 2 2 36 20" xfId="35951"/>
    <cellStyle name="Normal 2 2 2 2 36 21" xfId="35952"/>
    <cellStyle name="Normal 2 2 2 2 36 22" xfId="35953"/>
    <cellStyle name="Normal 2 2 2 2 36 3" xfId="35954"/>
    <cellStyle name="Normal 2 2 2 2 36 4" xfId="35955"/>
    <cellStyle name="Normal 2 2 2 2 36 5" xfId="35956"/>
    <cellStyle name="Normal 2 2 2 2 36 6" xfId="35957"/>
    <cellStyle name="Normal 2 2 2 2 36 7" xfId="35958"/>
    <cellStyle name="Normal 2 2 2 2 36 8" xfId="35959"/>
    <cellStyle name="Normal 2 2 2 2 36 9" xfId="35960"/>
    <cellStyle name="Normal 2 2 2 2 37" xfId="35961"/>
    <cellStyle name="Normal 2 2 2 2 37 10" xfId="35962"/>
    <cellStyle name="Normal 2 2 2 2 37 11" xfId="35963"/>
    <cellStyle name="Normal 2 2 2 2 37 12" xfId="35964"/>
    <cellStyle name="Normal 2 2 2 2 37 13" xfId="35965"/>
    <cellStyle name="Normal 2 2 2 2 37 14" xfId="35966"/>
    <cellStyle name="Normal 2 2 2 2 37 15" xfId="35967"/>
    <cellStyle name="Normal 2 2 2 2 37 16" xfId="35968"/>
    <cellStyle name="Normal 2 2 2 2 37 17" xfId="35969"/>
    <cellStyle name="Normal 2 2 2 2 37 18" xfId="35970"/>
    <cellStyle name="Normal 2 2 2 2 37 19" xfId="35971"/>
    <cellStyle name="Normal 2 2 2 2 37 2" xfId="35972"/>
    <cellStyle name="Normal 2 2 2 2 37 20" xfId="35973"/>
    <cellStyle name="Normal 2 2 2 2 37 21" xfId="35974"/>
    <cellStyle name="Normal 2 2 2 2 37 22" xfId="35975"/>
    <cellStyle name="Normal 2 2 2 2 37 3" xfId="35976"/>
    <cellStyle name="Normal 2 2 2 2 37 4" xfId="35977"/>
    <cellStyle name="Normal 2 2 2 2 37 5" xfId="35978"/>
    <cellStyle name="Normal 2 2 2 2 37 6" xfId="35979"/>
    <cellStyle name="Normal 2 2 2 2 37 7" xfId="35980"/>
    <cellStyle name="Normal 2 2 2 2 37 8" xfId="35981"/>
    <cellStyle name="Normal 2 2 2 2 37 9" xfId="35982"/>
    <cellStyle name="Normal 2 2 2 2 38" xfId="35983"/>
    <cellStyle name="Normal 2 2 2 2 38 10" xfId="35984"/>
    <cellStyle name="Normal 2 2 2 2 38 11" xfId="35985"/>
    <cellStyle name="Normal 2 2 2 2 38 12" xfId="35986"/>
    <cellStyle name="Normal 2 2 2 2 38 13" xfId="35987"/>
    <cellStyle name="Normal 2 2 2 2 38 14" xfId="35988"/>
    <cellStyle name="Normal 2 2 2 2 38 15" xfId="35989"/>
    <cellStyle name="Normal 2 2 2 2 38 16" xfId="35990"/>
    <cellStyle name="Normal 2 2 2 2 38 17" xfId="35991"/>
    <cellStyle name="Normal 2 2 2 2 38 18" xfId="35992"/>
    <cellStyle name="Normal 2 2 2 2 38 19" xfId="35993"/>
    <cellStyle name="Normal 2 2 2 2 38 2" xfId="35994"/>
    <cellStyle name="Normal 2 2 2 2 38 20" xfId="35995"/>
    <cellStyle name="Normal 2 2 2 2 38 21" xfId="35996"/>
    <cellStyle name="Normal 2 2 2 2 38 22" xfId="35997"/>
    <cellStyle name="Normal 2 2 2 2 38 3" xfId="35998"/>
    <cellStyle name="Normal 2 2 2 2 38 4" xfId="35999"/>
    <cellStyle name="Normal 2 2 2 2 38 5" xfId="36000"/>
    <cellStyle name="Normal 2 2 2 2 38 6" xfId="36001"/>
    <cellStyle name="Normal 2 2 2 2 38 7" xfId="36002"/>
    <cellStyle name="Normal 2 2 2 2 38 8" xfId="36003"/>
    <cellStyle name="Normal 2 2 2 2 38 9" xfId="36004"/>
    <cellStyle name="Normal 2 2 2 2 39" xfId="36005"/>
    <cellStyle name="Normal 2 2 2 2 39 10" xfId="36006"/>
    <cellStyle name="Normal 2 2 2 2 39 11" xfId="36007"/>
    <cellStyle name="Normal 2 2 2 2 39 12" xfId="36008"/>
    <cellStyle name="Normal 2 2 2 2 39 13" xfId="36009"/>
    <cellStyle name="Normal 2 2 2 2 39 14" xfId="36010"/>
    <cellStyle name="Normal 2 2 2 2 39 15" xfId="36011"/>
    <cellStyle name="Normal 2 2 2 2 39 16" xfId="36012"/>
    <cellStyle name="Normal 2 2 2 2 39 17" xfId="36013"/>
    <cellStyle name="Normal 2 2 2 2 39 18" xfId="36014"/>
    <cellStyle name="Normal 2 2 2 2 39 19" xfId="36015"/>
    <cellStyle name="Normal 2 2 2 2 39 2" xfId="36016"/>
    <cellStyle name="Normal 2 2 2 2 39 20" xfId="36017"/>
    <cellStyle name="Normal 2 2 2 2 39 21" xfId="36018"/>
    <cellStyle name="Normal 2 2 2 2 39 22" xfId="36019"/>
    <cellStyle name="Normal 2 2 2 2 39 3" xfId="36020"/>
    <cellStyle name="Normal 2 2 2 2 39 4" xfId="36021"/>
    <cellStyle name="Normal 2 2 2 2 39 5" xfId="36022"/>
    <cellStyle name="Normal 2 2 2 2 39 6" xfId="36023"/>
    <cellStyle name="Normal 2 2 2 2 39 7" xfId="36024"/>
    <cellStyle name="Normal 2 2 2 2 39 8" xfId="36025"/>
    <cellStyle name="Normal 2 2 2 2 39 9" xfId="36026"/>
    <cellStyle name="Normal 2 2 2 2 4" xfId="36027"/>
    <cellStyle name="Normal 2 2 2 2 4 10" xfId="36028"/>
    <cellStyle name="Normal 2 2 2 2 4 11" xfId="36029"/>
    <cellStyle name="Normal 2 2 2 2 4 12" xfId="36030"/>
    <cellStyle name="Normal 2 2 2 2 4 13" xfId="36031"/>
    <cellStyle name="Normal 2 2 2 2 4 14" xfId="36032"/>
    <cellStyle name="Normal 2 2 2 2 4 15" xfId="36033"/>
    <cellStyle name="Normal 2 2 2 2 4 16" xfId="36034"/>
    <cellStyle name="Normal 2 2 2 2 4 17" xfId="36035"/>
    <cellStyle name="Normal 2 2 2 2 4 18" xfId="36036"/>
    <cellStyle name="Normal 2 2 2 2 4 19" xfId="36037"/>
    <cellStyle name="Normal 2 2 2 2 4 2" xfId="36038"/>
    <cellStyle name="Normal 2 2 2 2 4 20" xfId="36039"/>
    <cellStyle name="Normal 2 2 2 2 4 21" xfId="36040"/>
    <cellStyle name="Normal 2 2 2 2 4 22" xfId="36041"/>
    <cellStyle name="Normal 2 2 2 2 4 3" xfId="36042"/>
    <cellStyle name="Normal 2 2 2 2 4 4" xfId="36043"/>
    <cellStyle name="Normal 2 2 2 2 4 5" xfId="36044"/>
    <cellStyle name="Normal 2 2 2 2 4 6" xfId="36045"/>
    <cellStyle name="Normal 2 2 2 2 4 7" xfId="36046"/>
    <cellStyle name="Normal 2 2 2 2 4 8" xfId="36047"/>
    <cellStyle name="Normal 2 2 2 2 4 9" xfId="36048"/>
    <cellStyle name="Normal 2 2 2 2 40" xfId="36049"/>
    <cellStyle name="Normal 2 2 2 2 40 2" xfId="36050"/>
    <cellStyle name="Normal 2 2 2 2 40 2 10" xfId="36051"/>
    <cellStyle name="Normal 2 2 2 2 40 2 11" xfId="36052"/>
    <cellStyle name="Normal 2 2 2 2 40 2 12" xfId="36053"/>
    <cellStyle name="Normal 2 2 2 2 40 2 13" xfId="36054"/>
    <cellStyle name="Normal 2 2 2 2 40 2 14" xfId="36055"/>
    <cellStyle name="Normal 2 2 2 2 40 2 15" xfId="36056"/>
    <cellStyle name="Normal 2 2 2 2 40 2 16" xfId="36057"/>
    <cellStyle name="Normal 2 2 2 2 40 2 17" xfId="36058"/>
    <cellStyle name="Normal 2 2 2 2 40 2 18" xfId="36059"/>
    <cellStyle name="Normal 2 2 2 2 40 2 19" xfId="36060"/>
    <cellStyle name="Normal 2 2 2 2 40 2 2" xfId="36061"/>
    <cellStyle name="Normal 2 2 2 2 40 2 20" xfId="36062"/>
    <cellStyle name="Normal 2 2 2 2 40 2 21" xfId="36063"/>
    <cellStyle name="Normal 2 2 2 2 40 2 22" xfId="36064"/>
    <cellStyle name="Normal 2 2 2 2 40 2 3" xfId="36065"/>
    <cellStyle name="Normal 2 2 2 2 40 2 4" xfId="36066"/>
    <cellStyle name="Normal 2 2 2 2 40 2 5" xfId="36067"/>
    <cellStyle name="Normal 2 2 2 2 40 2 6" xfId="36068"/>
    <cellStyle name="Normal 2 2 2 2 40 2 7" xfId="36069"/>
    <cellStyle name="Normal 2 2 2 2 40 2 8" xfId="36070"/>
    <cellStyle name="Normal 2 2 2 2 40 2 9" xfId="36071"/>
    <cellStyle name="Normal 2 2 2 2 41" xfId="36072"/>
    <cellStyle name="Normal 2 2 2 2 41 10" xfId="36073"/>
    <cellStyle name="Normal 2 2 2 2 41 11" xfId="36074"/>
    <cellStyle name="Normal 2 2 2 2 41 12" xfId="36075"/>
    <cellStyle name="Normal 2 2 2 2 41 13" xfId="36076"/>
    <cellStyle name="Normal 2 2 2 2 41 14" xfId="36077"/>
    <cellStyle name="Normal 2 2 2 2 41 15" xfId="36078"/>
    <cellStyle name="Normal 2 2 2 2 41 16" xfId="36079"/>
    <cellStyle name="Normal 2 2 2 2 41 17" xfId="36080"/>
    <cellStyle name="Normal 2 2 2 2 41 18" xfId="36081"/>
    <cellStyle name="Normal 2 2 2 2 41 19" xfId="36082"/>
    <cellStyle name="Normal 2 2 2 2 41 2" xfId="36083"/>
    <cellStyle name="Normal 2 2 2 2 41 20" xfId="36084"/>
    <cellStyle name="Normal 2 2 2 2 41 21" xfId="36085"/>
    <cellStyle name="Normal 2 2 2 2 41 22" xfId="36086"/>
    <cellStyle name="Normal 2 2 2 2 41 3" xfId="36087"/>
    <cellStyle name="Normal 2 2 2 2 41 4" xfId="36088"/>
    <cellStyle name="Normal 2 2 2 2 41 5" xfId="36089"/>
    <cellStyle name="Normal 2 2 2 2 41 6" xfId="36090"/>
    <cellStyle name="Normal 2 2 2 2 41 7" xfId="36091"/>
    <cellStyle name="Normal 2 2 2 2 41 8" xfId="36092"/>
    <cellStyle name="Normal 2 2 2 2 41 9" xfId="36093"/>
    <cellStyle name="Normal 2 2 2 2 42" xfId="36094"/>
    <cellStyle name="Normal 2 2 2 2 42 10" xfId="36095"/>
    <cellStyle name="Normal 2 2 2 2 42 11" xfId="36096"/>
    <cellStyle name="Normal 2 2 2 2 42 12" xfId="36097"/>
    <cellStyle name="Normal 2 2 2 2 42 13" xfId="36098"/>
    <cellStyle name="Normal 2 2 2 2 42 14" xfId="36099"/>
    <cellStyle name="Normal 2 2 2 2 42 15" xfId="36100"/>
    <cellStyle name="Normal 2 2 2 2 42 16" xfId="36101"/>
    <cellStyle name="Normal 2 2 2 2 42 17" xfId="36102"/>
    <cellStyle name="Normal 2 2 2 2 42 18" xfId="36103"/>
    <cellStyle name="Normal 2 2 2 2 42 19" xfId="36104"/>
    <cellStyle name="Normal 2 2 2 2 42 2" xfId="36105"/>
    <cellStyle name="Normal 2 2 2 2 42 20" xfId="36106"/>
    <cellStyle name="Normal 2 2 2 2 42 21" xfId="36107"/>
    <cellStyle name="Normal 2 2 2 2 42 22" xfId="36108"/>
    <cellStyle name="Normal 2 2 2 2 42 3" xfId="36109"/>
    <cellStyle name="Normal 2 2 2 2 42 4" xfId="36110"/>
    <cellStyle name="Normal 2 2 2 2 42 5" xfId="36111"/>
    <cellStyle name="Normal 2 2 2 2 42 6" xfId="36112"/>
    <cellStyle name="Normal 2 2 2 2 42 7" xfId="36113"/>
    <cellStyle name="Normal 2 2 2 2 42 8" xfId="36114"/>
    <cellStyle name="Normal 2 2 2 2 42 9" xfId="36115"/>
    <cellStyle name="Normal 2 2 2 2 43" xfId="36116"/>
    <cellStyle name="Normal 2 2 2 2 43 10" xfId="36117"/>
    <cellStyle name="Normal 2 2 2 2 43 11" xfId="36118"/>
    <cellStyle name="Normal 2 2 2 2 43 12" xfId="36119"/>
    <cellStyle name="Normal 2 2 2 2 43 13" xfId="36120"/>
    <cellStyle name="Normal 2 2 2 2 43 14" xfId="36121"/>
    <cellStyle name="Normal 2 2 2 2 43 15" xfId="36122"/>
    <cellStyle name="Normal 2 2 2 2 43 16" xfId="36123"/>
    <cellStyle name="Normal 2 2 2 2 43 17" xfId="36124"/>
    <cellStyle name="Normal 2 2 2 2 43 18" xfId="36125"/>
    <cellStyle name="Normal 2 2 2 2 43 19" xfId="36126"/>
    <cellStyle name="Normal 2 2 2 2 43 2" xfId="36127"/>
    <cellStyle name="Normal 2 2 2 2 43 20" xfId="36128"/>
    <cellStyle name="Normal 2 2 2 2 43 21" xfId="36129"/>
    <cellStyle name="Normal 2 2 2 2 43 22" xfId="36130"/>
    <cellStyle name="Normal 2 2 2 2 43 3" xfId="36131"/>
    <cellStyle name="Normal 2 2 2 2 43 4" xfId="36132"/>
    <cellStyle name="Normal 2 2 2 2 43 5" xfId="36133"/>
    <cellStyle name="Normal 2 2 2 2 43 6" xfId="36134"/>
    <cellStyle name="Normal 2 2 2 2 43 7" xfId="36135"/>
    <cellStyle name="Normal 2 2 2 2 43 8" xfId="36136"/>
    <cellStyle name="Normal 2 2 2 2 43 9" xfId="36137"/>
    <cellStyle name="Normal 2 2 2 2 44" xfId="36138"/>
    <cellStyle name="Normal 2 2 2 2 44 10" xfId="36139"/>
    <cellStyle name="Normal 2 2 2 2 44 11" xfId="36140"/>
    <cellStyle name="Normal 2 2 2 2 44 12" xfId="36141"/>
    <cellStyle name="Normal 2 2 2 2 44 13" xfId="36142"/>
    <cellStyle name="Normal 2 2 2 2 44 14" xfId="36143"/>
    <cellStyle name="Normal 2 2 2 2 44 15" xfId="36144"/>
    <cellStyle name="Normal 2 2 2 2 44 16" xfId="36145"/>
    <cellStyle name="Normal 2 2 2 2 44 17" xfId="36146"/>
    <cellStyle name="Normal 2 2 2 2 44 18" xfId="36147"/>
    <cellStyle name="Normal 2 2 2 2 44 19" xfId="36148"/>
    <cellStyle name="Normal 2 2 2 2 44 2" xfId="36149"/>
    <cellStyle name="Normal 2 2 2 2 44 20" xfId="36150"/>
    <cellStyle name="Normal 2 2 2 2 44 21" xfId="36151"/>
    <cellStyle name="Normal 2 2 2 2 44 22" xfId="36152"/>
    <cellStyle name="Normal 2 2 2 2 44 3" xfId="36153"/>
    <cellStyle name="Normal 2 2 2 2 44 4" xfId="36154"/>
    <cellStyle name="Normal 2 2 2 2 44 5" xfId="36155"/>
    <cellStyle name="Normal 2 2 2 2 44 6" xfId="36156"/>
    <cellStyle name="Normal 2 2 2 2 44 7" xfId="36157"/>
    <cellStyle name="Normal 2 2 2 2 44 8" xfId="36158"/>
    <cellStyle name="Normal 2 2 2 2 44 9" xfId="36159"/>
    <cellStyle name="Normal 2 2 2 2 45" xfId="36160"/>
    <cellStyle name="Normal 2 2 2 2 45 10" xfId="36161"/>
    <cellStyle name="Normal 2 2 2 2 45 11" xfId="36162"/>
    <cellStyle name="Normal 2 2 2 2 45 12" xfId="36163"/>
    <cellStyle name="Normal 2 2 2 2 45 13" xfId="36164"/>
    <cellStyle name="Normal 2 2 2 2 45 14" xfId="36165"/>
    <cellStyle name="Normal 2 2 2 2 45 15" xfId="36166"/>
    <cellStyle name="Normal 2 2 2 2 45 16" xfId="36167"/>
    <cellStyle name="Normal 2 2 2 2 45 17" xfId="36168"/>
    <cellStyle name="Normal 2 2 2 2 45 18" xfId="36169"/>
    <cellStyle name="Normal 2 2 2 2 45 19" xfId="36170"/>
    <cellStyle name="Normal 2 2 2 2 45 2" xfId="36171"/>
    <cellStyle name="Normal 2 2 2 2 45 20" xfId="36172"/>
    <cellStyle name="Normal 2 2 2 2 45 21" xfId="36173"/>
    <cellStyle name="Normal 2 2 2 2 45 22" xfId="36174"/>
    <cellStyle name="Normal 2 2 2 2 45 3" xfId="36175"/>
    <cellStyle name="Normal 2 2 2 2 45 4" xfId="36176"/>
    <cellStyle name="Normal 2 2 2 2 45 5" xfId="36177"/>
    <cellStyle name="Normal 2 2 2 2 45 6" xfId="36178"/>
    <cellStyle name="Normal 2 2 2 2 45 7" xfId="36179"/>
    <cellStyle name="Normal 2 2 2 2 45 8" xfId="36180"/>
    <cellStyle name="Normal 2 2 2 2 45 9" xfId="36181"/>
    <cellStyle name="Normal 2 2 2 2 46" xfId="36182"/>
    <cellStyle name="Normal 2 2 2 2 46 10" xfId="36183"/>
    <cellStyle name="Normal 2 2 2 2 46 11" xfId="36184"/>
    <cellStyle name="Normal 2 2 2 2 46 12" xfId="36185"/>
    <cellStyle name="Normal 2 2 2 2 46 13" xfId="36186"/>
    <cellStyle name="Normal 2 2 2 2 46 14" xfId="36187"/>
    <cellStyle name="Normal 2 2 2 2 46 15" xfId="36188"/>
    <cellStyle name="Normal 2 2 2 2 46 16" xfId="36189"/>
    <cellStyle name="Normal 2 2 2 2 46 17" xfId="36190"/>
    <cellStyle name="Normal 2 2 2 2 46 18" xfId="36191"/>
    <cellStyle name="Normal 2 2 2 2 46 19" xfId="36192"/>
    <cellStyle name="Normal 2 2 2 2 46 2" xfId="36193"/>
    <cellStyle name="Normal 2 2 2 2 46 20" xfId="36194"/>
    <cellStyle name="Normal 2 2 2 2 46 21" xfId="36195"/>
    <cellStyle name="Normal 2 2 2 2 46 22" xfId="36196"/>
    <cellStyle name="Normal 2 2 2 2 46 3" xfId="36197"/>
    <cellStyle name="Normal 2 2 2 2 46 4" xfId="36198"/>
    <cellStyle name="Normal 2 2 2 2 46 5" xfId="36199"/>
    <cellStyle name="Normal 2 2 2 2 46 6" xfId="36200"/>
    <cellStyle name="Normal 2 2 2 2 46 7" xfId="36201"/>
    <cellStyle name="Normal 2 2 2 2 46 8" xfId="36202"/>
    <cellStyle name="Normal 2 2 2 2 46 9" xfId="36203"/>
    <cellStyle name="Normal 2 2 2 2 47" xfId="36204"/>
    <cellStyle name="Normal 2 2 2 2 47 10" xfId="36205"/>
    <cellStyle name="Normal 2 2 2 2 47 11" xfId="36206"/>
    <cellStyle name="Normal 2 2 2 2 47 12" xfId="36207"/>
    <cellStyle name="Normal 2 2 2 2 47 13" xfId="36208"/>
    <cellStyle name="Normal 2 2 2 2 47 14" xfId="36209"/>
    <cellStyle name="Normal 2 2 2 2 47 15" xfId="36210"/>
    <cellStyle name="Normal 2 2 2 2 47 16" xfId="36211"/>
    <cellStyle name="Normal 2 2 2 2 47 17" xfId="36212"/>
    <cellStyle name="Normal 2 2 2 2 47 18" xfId="36213"/>
    <cellStyle name="Normal 2 2 2 2 47 19" xfId="36214"/>
    <cellStyle name="Normal 2 2 2 2 47 2" xfId="36215"/>
    <cellStyle name="Normal 2 2 2 2 47 20" xfId="36216"/>
    <cellStyle name="Normal 2 2 2 2 47 21" xfId="36217"/>
    <cellStyle name="Normal 2 2 2 2 47 22" xfId="36218"/>
    <cellStyle name="Normal 2 2 2 2 47 3" xfId="36219"/>
    <cellStyle name="Normal 2 2 2 2 47 4" xfId="36220"/>
    <cellStyle name="Normal 2 2 2 2 47 5" xfId="36221"/>
    <cellStyle name="Normal 2 2 2 2 47 6" xfId="36222"/>
    <cellStyle name="Normal 2 2 2 2 47 7" xfId="36223"/>
    <cellStyle name="Normal 2 2 2 2 47 8" xfId="36224"/>
    <cellStyle name="Normal 2 2 2 2 47 9" xfId="36225"/>
    <cellStyle name="Normal 2 2 2 2 48" xfId="36226"/>
    <cellStyle name="Normal 2 2 2 2 48 10" xfId="36227"/>
    <cellStyle name="Normal 2 2 2 2 48 11" xfId="36228"/>
    <cellStyle name="Normal 2 2 2 2 48 12" xfId="36229"/>
    <cellStyle name="Normal 2 2 2 2 48 13" xfId="36230"/>
    <cellStyle name="Normal 2 2 2 2 48 14" xfId="36231"/>
    <cellStyle name="Normal 2 2 2 2 48 15" xfId="36232"/>
    <cellStyle name="Normal 2 2 2 2 48 16" xfId="36233"/>
    <cellStyle name="Normal 2 2 2 2 48 17" xfId="36234"/>
    <cellStyle name="Normal 2 2 2 2 48 18" xfId="36235"/>
    <cellStyle name="Normal 2 2 2 2 48 19" xfId="36236"/>
    <cellStyle name="Normal 2 2 2 2 48 2" xfId="36237"/>
    <cellStyle name="Normal 2 2 2 2 48 20" xfId="36238"/>
    <cellStyle name="Normal 2 2 2 2 48 21" xfId="36239"/>
    <cellStyle name="Normal 2 2 2 2 48 22" xfId="36240"/>
    <cellStyle name="Normal 2 2 2 2 48 3" xfId="36241"/>
    <cellStyle name="Normal 2 2 2 2 48 4" xfId="36242"/>
    <cellStyle name="Normal 2 2 2 2 48 5" xfId="36243"/>
    <cellStyle name="Normal 2 2 2 2 48 6" xfId="36244"/>
    <cellStyle name="Normal 2 2 2 2 48 7" xfId="36245"/>
    <cellStyle name="Normal 2 2 2 2 48 8" xfId="36246"/>
    <cellStyle name="Normal 2 2 2 2 48 9" xfId="36247"/>
    <cellStyle name="Normal 2 2 2 2 49" xfId="36248"/>
    <cellStyle name="Normal 2 2 2 2 49 10" xfId="36249"/>
    <cellStyle name="Normal 2 2 2 2 49 11" xfId="36250"/>
    <cellStyle name="Normal 2 2 2 2 49 12" xfId="36251"/>
    <cellStyle name="Normal 2 2 2 2 49 13" xfId="36252"/>
    <cellStyle name="Normal 2 2 2 2 49 14" xfId="36253"/>
    <cellStyle name="Normal 2 2 2 2 49 15" xfId="36254"/>
    <cellStyle name="Normal 2 2 2 2 49 16" xfId="36255"/>
    <cellStyle name="Normal 2 2 2 2 49 17" xfId="36256"/>
    <cellStyle name="Normal 2 2 2 2 49 18" xfId="36257"/>
    <cellStyle name="Normal 2 2 2 2 49 19" xfId="36258"/>
    <cellStyle name="Normal 2 2 2 2 49 2" xfId="36259"/>
    <cellStyle name="Normal 2 2 2 2 49 20" xfId="36260"/>
    <cellStyle name="Normal 2 2 2 2 49 21" xfId="36261"/>
    <cellStyle name="Normal 2 2 2 2 49 22" xfId="36262"/>
    <cellStyle name="Normal 2 2 2 2 49 3" xfId="36263"/>
    <cellStyle name="Normal 2 2 2 2 49 4" xfId="36264"/>
    <cellStyle name="Normal 2 2 2 2 49 5" xfId="36265"/>
    <cellStyle name="Normal 2 2 2 2 49 6" xfId="36266"/>
    <cellStyle name="Normal 2 2 2 2 49 7" xfId="36267"/>
    <cellStyle name="Normal 2 2 2 2 49 8" xfId="36268"/>
    <cellStyle name="Normal 2 2 2 2 49 9" xfId="36269"/>
    <cellStyle name="Normal 2 2 2 2 5" xfId="36270"/>
    <cellStyle name="Normal 2 2 2 2 5 10" xfId="36271"/>
    <cellStyle name="Normal 2 2 2 2 5 11" xfId="36272"/>
    <cellStyle name="Normal 2 2 2 2 5 12" xfId="36273"/>
    <cellStyle name="Normal 2 2 2 2 5 13" xfId="36274"/>
    <cellStyle name="Normal 2 2 2 2 5 14" xfId="36275"/>
    <cellStyle name="Normal 2 2 2 2 5 15" xfId="36276"/>
    <cellStyle name="Normal 2 2 2 2 5 16" xfId="36277"/>
    <cellStyle name="Normal 2 2 2 2 5 17" xfId="36278"/>
    <cellStyle name="Normal 2 2 2 2 5 18" xfId="36279"/>
    <cellStyle name="Normal 2 2 2 2 5 19" xfId="36280"/>
    <cellStyle name="Normal 2 2 2 2 5 2" xfId="36281"/>
    <cellStyle name="Normal 2 2 2 2 5 20" xfId="36282"/>
    <cellStyle name="Normal 2 2 2 2 5 21" xfId="36283"/>
    <cellStyle name="Normal 2 2 2 2 5 22" xfId="36284"/>
    <cellStyle name="Normal 2 2 2 2 5 3" xfId="36285"/>
    <cellStyle name="Normal 2 2 2 2 5 4" xfId="36286"/>
    <cellStyle name="Normal 2 2 2 2 5 5" xfId="36287"/>
    <cellStyle name="Normal 2 2 2 2 5 6" xfId="36288"/>
    <cellStyle name="Normal 2 2 2 2 5 7" xfId="36289"/>
    <cellStyle name="Normal 2 2 2 2 5 8" xfId="36290"/>
    <cellStyle name="Normal 2 2 2 2 5 9" xfId="36291"/>
    <cellStyle name="Normal 2 2 2 2 50" xfId="36292"/>
    <cellStyle name="Normal 2 2 2 2 50 2" xfId="36293"/>
    <cellStyle name="Normal 2 2 2 2 50 2 10" xfId="36294"/>
    <cellStyle name="Normal 2 2 2 2 50 2 11" xfId="36295"/>
    <cellStyle name="Normal 2 2 2 2 50 2 12" xfId="36296"/>
    <cellStyle name="Normal 2 2 2 2 50 2 13" xfId="36297"/>
    <cellStyle name="Normal 2 2 2 2 50 2 14" xfId="36298"/>
    <cellStyle name="Normal 2 2 2 2 50 2 15" xfId="36299"/>
    <cellStyle name="Normal 2 2 2 2 50 2 16" xfId="36300"/>
    <cellStyle name="Normal 2 2 2 2 50 2 17" xfId="36301"/>
    <cellStyle name="Normal 2 2 2 2 50 2 18" xfId="36302"/>
    <cellStyle name="Normal 2 2 2 2 50 2 19" xfId="36303"/>
    <cellStyle name="Normal 2 2 2 2 50 2 2" xfId="36304"/>
    <cellStyle name="Normal 2 2 2 2 50 2 2 2" xfId="36305"/>
    <cellStyle name="Normal 2 2 2 2 50 2 2 2 10" xfId="36306"/>
    <cellStyle name="Normal 2 2 2 2 50 2 2 2 11" xfId="36307"/>
    <cellStyle name="Normal 2 2 2 2 50 2 2 2 12" xfId="36308"/>
    <cellStyle name="Normal 2 2 2 2 50 2 2 2 13" xfId="36309"/>
    <cellStyle name="Normal 2 2 2 2 50 2 2 2 14" xfId="36310"/>
    <cellStyle name="Normal 2 2 2 2 50 2 2 2 15" xfId="36311"/>
    <cellStyle name="Normal 2 2 2 2 50 2 2 2 16" xfId="36312"/>
    <cellStyle name="Normal 2 2 2 2 50 2 2 2 17" xfId="36313"/>
    <cellStyle name="Normal 2 2 2 2 50 2 2 2 18" xfId="36314"/>
    <cellStyle name="Normal 2 2 2 2 50 2 2 2 19" xfId="36315"/>
    <cellStyle name="Normal 2 2 2 2 50 2 2 2 2" xfId="36316"/>
    <cellStyle name="Normal 2 2 2 2 50 2 2 2 20" xfId="36317"/>
    <cellStyle name="Normal 2 2 2 2 50 2 2 2 21" xfId="36318"/>
    <cellStyle name="Normal 2 2 2 2 50 2 2 2 22" xfId="36319"/>
    <cellStyle name="Normal 2 2 2 2 50 2 2 2 3" xfId="36320"/>
    <cellStyle name="Normal 2 2 2 2 50 2 2 2 4" xfId="36321"/>
    <cellStyle name="Normal 2 2 2 2 50 2 2 2 5" xfId="36322"/>
    <cellStyle name="Normal 2 2 2 2 50 2 2 2 6" xfId="36323"/>
    <cellStyle name="Normal 2 2 2 2 50 2 2 2 7" xfId="36324"/>
    <cellStyle name="Normal 2 2 2 2 50 2 2 2 8" xfId="36325"/>
    <cellStyle name="Normal 2 2 2 2 50 2 2 2 9" xfId="36326"/>
    <cellStyle name="Normal 2 2 2 2 50 2 2 3" xfId="36327"/>
    <cellStyle name="Normal 2 2 2 2 50 2 2 3 10" xfId="36328"/>
    <cellStyle name="Normal 2 2 2 2 50 2 2 3 11" xfId="36329"/>
    <cellStyle name="Normal 2 2 2 2 50 2 2 3 12" xfId="36330"/>
    <cellStyle name="Normal 2 2 2 2 50 2 2 3 13" xfId="36331"/>
    <cellStyle name="Normal 2 2 2 2 50 2 2 3 14" xfId="36332"/>
    <cellStyle name="Normal 2 2 2 2 50 2 2 3 15" xfId="36333"/>
    <cellStyle name="Normal 2 2 2 2 50 2 2 3 16" xfId="36334"/>
    <cellStyle name="Normal 2 2 2 2 50 2 2 3 17" xfId="36335"/>
    <cellStyle name="Normal 2 2 2 2 50 2 2 3 18" xfId="36336"/>
    <cellStyle name="Normal 2 2 2 2 50 2 2 3 19" xfId="36337"/>
    <cellStyle name="Normal 2 2 2 2 50 2 2 3 2" xfId="36338"/>
    <cellStyle name="Normal 2 2 2 2 50 2 2 3 20" xfId="36339"/>
    <cellStyle name="Normal 2 2 2 2 50 2 2 3 21" xfId="36340"/>
    <cellStyle name="Normal 2 2 2 2 50 2 2 3 22" xfId="36341"/>
    <cellStyle name="Normal 2 2 2 2 50 2 2 3 3" xfId="36342"/>
    <cellStyle name="Normal 2 2 2 2 50 2 2 3 4" xfId="36343"/>
    <cellStyle name="Normal 2 2 2 2 50 2 2 3 5" xfId="36344"/>
    <cellStyle name="Normal 2 2 2 2 50 2 2 3 6" xfId="36345"/>
    <cellStyle name="Normal 2 2 2 2 50 2 2 3 7" xfId="36346"/>
    <cellStyle name="Normal 2 2 2 2 50 2 2 3 8" xfId="36347"/>
    <cellStyle name="Normal 2 2 2 2 50 2 2 3 9" xfId="36348"/>
    <cellStyle name="Normal 2 2 2 2 50 2 20" xfId="36349"/>
    <cellStyle name="Normal 2 2 2 2 50 2 21" xfId="36350"/>
    <cellStyle name="Normal 2 2 2 2 50 2 22" xfId="36351"/>
    <cellStyle name="Normal 2 2 2 2 50 2 23" xfId="36352"/>
    <cellStyle name="Normal 2 2 2 2 50 2 24" xfId="36353"/>
    <cellStyle name="Normal 2 2 2 2 50 2 3" xfId="36354"/>
    <cellStyle name="Normal 2 2 2 2 50 2 3 2" xfId="36355"/>
    <cellStyle name="Normal 2 2 2 2 50 2 4" xfId="36356"/>
    <cellStyle name="Normal 2 2 2 2 50 2 5" xfId="36357"/>
    <cellStyle name="Normal 2 2 2 2 50 2 6" xfId="36358"/>
    <cellStyle name="Normal 2 2 2 2 50 2 7" xfId="36359"/>
    <cellStyle name="Normal 2 2 2 2 50 2 8" xfId="36360"/>
    <cellStyle name="Normal 2 2 2 2 50 2 9" xfId="36361"/>
    <cellStyle name="Normal 2 2 2 2 50 3" xfId="36362"/>
    <cellStyle name="Normal 2 2 2 2 50 3 10" xfId="36363"/>
    <cellStyle name="Normal 2 2 2 2 50 3 11" xfId="36364"/>
    <cellStyle name="Normal 2 2 2 2 50 3 12" xfId="36365"/>
    <cellStyle name="Normal 2 2 2 2 50 3 13" xfId="36366"/>
    <cellStyle name="Normal 2 2 2 2 50 3 14" xfId="36367"/>
    <cellStyle name="Normal 2 2 2 2 50 3 15" xfId="36368"/>
    <cellStyle name="Normal 2 2 2 2 50 3 16" xfId="36369"/>
    <cellStyle name="Normal 2 2 2 2 50 3 17" xfId="36370"/>
    <cellStyle name="Normal 2 2 2 2 50 3 18" xfId="36371"/>
    <cellStyle name="Normal 2 2 2 2 50 3 19" xfId="36372"/>
    <cellStyle name="Normal 2 2 2 2 50 3 2" xfId="36373"/>
    <cellStyle name="Normal 2 2 2 2 50 3 20" xfId="36374"/>
    <cellStyle name="Normal 2 2 2 2 50 3 21" xfId="36375"/>
    <cellStyle name="Normal 2 2 2 2 50 3 22" xfId="36376"/>
    <cellStyle name="Normal 2 2 2 2 50 3 3" xfId="36377"/>
    <cellStyle name="Normal 2 2 2 2 50 3 4" xfId="36378"/>
    <cellStyle name="Normal 2 2 2 2 50 3 5" xfId="36379"/>
    <cellStyle name="Normal 2 2 2 2 50 3 6" xfId="36380"/>
    <cellStyle name="Normal 2 2 2 2 50 3 7" xfId="36381"/>
    <cellStyle name="Normal 2 2 2 2 50 3 8" xfId="36382"/>
    <cellStyle name="Normal 2 2 2 2 50 3 9" xfId="36383"/>
    <cellStyle name="Normal 2 2 2 2 50 4" xfId="36384"/>
    <cellStyle name="Normal 2 2 2 2 50 4 10" xfId="36385"/>
    <cellStyle name="Normal 2 2 2 2 50 4 11" xfId="36386"/>
    <cellStyle name="Normal 2 2 2 2 50 4 12" xfId="36387"/>
    <cellStyle name="Normal 2 2 2 2 50 4 13" xfId="36388"/>
    <cellStyle name="Normal 2 2 2 2 50 4 14" xfId="36389"/>
    <cellStyle name="Normal 2 2 2 2 50 4 15" xfId="36390"/>
    <cellStyle name="Normal 2 2 2 2 50 4 16" xfId="36391"/>
    <cellStyle name="Normal 2 2 2 2 50 4 17" xfId="36392"/>
    <cellStyle name="Normal 2 2 2 2 50 4 18" xfId="36393"/>
    <cellStyle name="Normal 2 2 2 2 50 4 19" xfId="36394"/>
    <cellStyle name="Normal 2 2 2 2 50 4 2" xfId="36395"/>
    <cellStyle name="Normal 2 2 2 2 50 4 20" xfId="36396"/>
    <cellStyle name="Normal 2 2 2 2 50 4 21" xfId="36397"/>
    <cellStyle name="Normal 2 2 2 2 50 4 22" xfId="36398"/>
    <cellStyle name="Normal 2 2 2 2 50 4 3" xfId="36399"/>
    <cellStyle name="Normal 2 2 2 2 50 4 4" xfId="36400"/>
    <cellStyle name="Normal 2 2 2 2 50 4 5" xfId="36401"/>
    <cellStyle name="Normal 2 2 2 2 50 4 6" xfId="36402"/>
    <cellStyle name="Normal 2 2 2 2 50 4 7" xfId="36403"/>
    <cellStyle name="Normal 2 2 2 2 50 4 8" xfId="36404"/>
    <cellStyle name="Normal 2 2 2 2 50 4 9" xfId="36405"/>
    <cellStyle name="Normal 2 2 2 2 51" xfId="36406"/>
    <cellStyle name="Normal 2 2 2 2 51 10" xfId="36407"/>
    <cellStyle name="Normal 2 2 2 2 51 11" xfId="36408"/>
    <cellStyle name="Normal 2 2 2 2 51 12" xfId="36409"/>
    <cellStyle name="Normal 2 2 2 2 51 13" xfId="36410"/>
    <cellStyle name="Normal 2 2 2 2 51 14" xfId="36411"/>
    <cellStyle name="Normal 2 2 2 2 51 15" xfId="36412"/>
    <cellStyle name="Normal 2 2 2 2 51 16" xfId="36413"/>
    <cellStyle name="Normal 2 2 2 2 51 17" xfId="36414"/>
    <cellStyle name="Normal 2 2 2 2 51 18" xfId="36415"/>
    <cellStyle name="Normal 2 2 2 2 51 19" xfId="36416"/>
    <cellStyle name="Normal 2 2 2 2 51 2" xfId="36417"/>
    <cellStyle name="Normal 2 2 2 2 51 20" xfId="36418"/>
    <cellStyle name="Normal 2 2 2 2 51 21" xfId="36419"/>
    <cellStyle name="Normal 2 2 2 2 51 22" xfId="36420"/>
    <cellStyle name="Normal 2 2 2 2 51 3" xfId="36421"/>
    <cellStyle name="Normal 2 2 2 2 51 4" xfId="36422"/>
    <cellStyle name="Normal 2 2 2 2 51 5" xfId="36423"/>
    <cellStyle name="Normal 2 2 2 2 51 6" xfId="36424"/>
    <cellStyle name="Normal 2 2 2 2 51 7" xfId="36425"/>
    <cellStyle name="Normal 2 2 2 2 51 8" xfId="36426"/>
    <cellStyle name="Normal 2 2 2 2 51 9" xfId="36427"/>
    <cellStyle name="Normal 2 2 2 2 52" xfId="36428"/>
    <cellStyle name="Normal 2 2 2 2 52 10" xfId="36429"/>
    <cellStyle name="Normal 2 2 2 2 52 11" xfId="36430"/>
    <cellStyle name="Normal 2 2 2 2 52 12" xfId="36431"/>
    <cellStyle name="Normal 2 2 2 2 52 13" xfId="36432"/>
    <cellStyle name="Normal 2 2 2 2 52 14" xfId="36433"/>
    <cellStyle name="Normal 2 2 2 2 52 15" xfId="36434"/>
    <cellStyle name="Normal 2 2 2 2 52 16" xfId="36435"/>
    <cellStyle name="Normal 2 2 2 2 52 17" xfId="36436"/>
    <cellStyle name="Normal 2 2 2 2 52 18" xfId="36437"/>
    <cellStyle name="Normal 2 2 2 2 52 19" xfId="36438"/>
    <cellStyle name="Normal 2 2 2 2 52 2" xfId="36439"/>
    <cellStyle name="Normal 2 2 2 2 52 20" xfId="36440"/>
    <cellStyle name="Normal 2 2 2 2 52 21" xfId="36441"/>
    <cellStyle name="Normal 2 2 2 2 52 22" xfId="36442"/>
    <cellStyle name="Normal 2 2 2 2 52 3" xfId="36443"/>
    <cellStyle name="Normal 2 2 2 2 52 4" xfId="36444"/>
    <cellStyle name="Normal 2 2 2 2 52 5" xfId="36445"/>
    <cellStyle name="Normal 2 2 2 2 52 6" xfId="36446"/>
    <cellStyle name="Normal 2 2 2 2 52 7" xfId="36447"/>
    <cellStyle name="Normal 2 2 2 2 52 8" xfId="36448"/>
    <cellStyle name="Normal 2 2 2 2 52 9" xfId="36449"/>
    <cellStyle name="Normal 2 2 2 2 53" xfId="36450"/>
    <cellStyle name="Normal 2 2 2 2 53 10" xfId="36451"/>
    <cellStyle name="Normal 2 2 2 2 53 11" xfId="36452"/>
    <cellStyle name="Normal 2 2 2 2 53 12" xfId="36453"/>
    <cellStyle name="Normal 2 2 2 2 53 13" xfId="36454"/>
    <cellStyle name="Normal 2 2 2 2 53 14" xfId="36455"/>
    <cellStyle name="Normal 2 2 2 2 53 15" xfId="36456"/>
    <cellStyle name="Normal 2 2 2 2 53 16" xfId="36457"/>
    <cellStyle name="Normal 2 2 2 2 53 17" xfId="36458"/>
    <cellStyle name="Normal 2 2 2 2 53 18" xfId="36459"/>
    <cellStyle name="Normal 2 2 2 2 53 19" xfId="36460"/>
    <cellStyle name="Normal 2 2 2 2 53 2" xfId="36461"/>
    <cellStyle name="Normal 2 2 2 2 53 20" xfId="36462"/>
    <cellStyle name="Normal 2 2 2 2 53 21" xfId="36463"/>
    <cellStyle name="Normal 2 2 2 2 53 22" xfId="36464"/>
    <cellStyle name="Normal 2 2 2 2 53 3" xfId="36465"/>
    <cellStyle name="Normal 2 2 2 2 53 4" xfId="36466"/>
    <cellStyle name="Normal 2 2 2 2 53 5" xfId="36467"/>
    <cellStyle name="Normal 2 2 2 2 53 6" xfId="36468"/>
    <cellStyle name="Normal 2 2 2 2 53 7" xfId="36469"/>
    <cellStyle name="Normal 2 2 2 2 53 8" xfId="36470"/>
    <cellStyle name="Normal 2 2 2 2 53 9" xfId="36471"/>
    <cellStyle name="Normal 2 2 2 2 54" xfId="36472"/>
    <cellStyle name="Normal 2 2 2 2 54 10" xfId="36473"/>
    <cellStyle name="Normal 2 2 2 2 54 11" xfId="36474"/>
    <cellStyle name="Normal 2 2 2 2 54 12" xfId="36475"/>
    <cellStyle name="Normal 2 2 2 2 54 13" xfId="36476"/>
    <cellStyle name="Normal 2 2 2 2 54 14" xfId="36477"/>
    <cellStyle name="Normal 2 2 2 2 54 15" xfId="36478"/>
    <cellStyle name="Normal 2 2 2 2 54 16" xfId="36479"/>
    <cellStyle name="Normal 2 2 2 2 54 17" xfId="36480"/>
    <cellStyle name="Normal 2 2 2 2 54 18" xfId="36481"/>
    <cellStyle name="Normal 2 2 2 2 54 19" xfId="36482"/>
    <cellStyle name="Normal 2 2 2 2 54 2" xfId="36483"/>
    <cellStyle name="Normal 2 2 2 2 54 20" xfId="36484"/>
    <cellStyle name="Normal 2 2 2 2 54 21" xfId="36485"/>
    <cellStyle name="Normal 2 2 2 2 54 22" xfId="36486"/>
    <cellStyle name="Normal 2 2 2 2 54 3" xfId="36487"/>
    <cellStyle name="Normal 2 2 2 2 54 4" xfId="36488"/>
    <cellStyle name="Normal 2 2 2 2 54 5" xfId="36489"/>
    <cellStyle name="Normal 2 2 2 2 54 6" xfId="36490"/>
    <cellStyle name="Normal 2 2 2 2 54 7" xfId="36491"/>
    <cellStyle name="Normal 2 2 2 2 54 8" xfId="36492"/>
    <cellStyle name="Normal 2 2 2 2 54 9" xfId="36493"/>
    <cellStyle name="Normal 2 2 2 2 55" xfId="36494"/>
    <cellStyle name="Normal 2 2 2 2 55 10" xfId="36495"/>
    <cellStyle name="Normal 2 2 2 2 55 11" xfId="36496"/>
    <cellStyle name="Normal 2 2 2 2 55 12" xfId="36497"/>
    <cellStyle name="Normal 2 2 2 2 55 13" xfId="36498"/>
    <cellStyle name="Normal 2 2 2 2 55 14" xfId="36499"/>
    <cellStyle name="Normal 2 2 2 2 55 15" xfId="36500"/>
    <cellStyle name="Normal 2 2 2 2 55 16" xfId="36501"/>
    <cellStyle name="Normal 2 2 2 2 55 17" xfId="36502"/>
    <cellStyle name="Normal 2 2 2 2 55 18" xfId="36503"/>
    <cellStyle name="Normal 2 2 2 2 55 19" xfId="36504"/>
    <cellStyle name="Normal 2 2 2 2 55 2" xfId="36505"/>
    <cellStyle name="Normal 2 2 2 2 55 20" xfId="36506"/>
    <cellStyle name="Normal 2 2 2 2 55 21" xfId="36507"/>
    <cellStyle name="Normal 2 2 2 2 55 22" xfId="36508"/>
    <cellStyle name="Normal 2 2 2 2 55 3" xfId="36509"/>
    <cellStyle name="Normal 2 2 2 2 55 4" xfId="36510"/>
    <cellStyle name="Normal 2 2 2 2 55 5" xfId="36511"/>
    <cellStyle name="Normal 2 2 2 2 55 6" xfId="36512"/>
    <cellStyle name="Normal 2 2 2 2 55 7" xfId="36513"/>
    <cellStyle name="Normal 2 2 2 2 55 8" xfId="36514"/>
    <cellStyle name="Normal 2 2 2 2 55 9" xfId="36515"/>
    <cellStyle name="Normal 2 2 2 2 56" xfId="36516"/>
    <cellStyle name="Normal 2 2 2 2 56 10" xfId="36517"/>
    <cellStyle name="Normal 2 2 2 2 56 11" xfId="36518"/>
    <cellStyle name="Normal 2 2 2 2 56 12" xfId="36519"/>
    <cellStyle name="Normal 2 2 2 2 56 13" xfId="36520"/>
    <cellStyle name="Normal 2 2 2 2 56 14" xfId="36521"/>
    <cellStyle name="Normal 2 2 2 2 56 15" xfId="36522"/>
    <cellStyle name="Normal 2 2 2 2 56 16" xfId="36523"/>
    <cellStyle name="Normal 2 2 2 2 56 17" xfId="36524"/>
    <cellStyle name="Normal 2 2 2 2 56 18" xfId="36525"/>
    <cellStyle name="Normal 2 2 2 2 56 19" xfId="36526"/>
    <cellStyle name="Normal 2 2 2 2 56 2" xfId="36527"/>
    <cellStyle name="Normal 2 2 2 2 56 20" xfId="36528"/>
    <cellStyle name="Normal 2 2 2 2 56 21" xfId="36529"/>
    <cellStyle name="Normal 2 2 2 2 56 22" xfId="36530"/>
    <cellStyle name="Normal 2 2 2 2 56 3" xfId="36531"/>
    <cellStyle name="Normal 2 2 2 2 56 4" xfId="36532"/>
    <cellStyle name="Normal 2 2 2 2 56 5" xfId="36533"/>
    <cellStyle name="Normal 2 2 2 2 56 6" xfId="36534"/>
    <cellStyle name="Normal 2 2 2 2 56 7" xfId="36535"/>
    <cellStyle name="Normal 2 2 2 2 56 8" xfId="36536"/>
    <cellStyle name="Normal 2 2 2 2 56 9" xfId="36537"/>
    <cellStyle name="Normal 2 2 2 2 57" xfId="36538"/>
    <cellStyle name="Normal 2 2 2 2 57 10" xfId="36539"/>
    <cellStyle name="Normal 2 2 2 2 57 11" xfId="36540"/>
    <cellStyle name="Normal 2 2 2 2 57 12" xfId="36541"/>
    <cellStyle name="Normal 2 2 2 2 57 13" xfId="36542"/>
    <cellStyle name="Normal 2 2 2 2 57 14" xfId="36543"/>
    <cellStyle name="Normal 2 2 2 2 57 15" xfId="36544"/>
    <cellStyle name="Normal 2 2 2 2 57 16" xfId="36545"/>
    <cellStyle name="Normal 2 2 2 2 57 17" xfId="36546"/>
    <cellStyle name="Normal 2 2 2 2 57 18" xfId="36547"/>
    <cellStyle name="Normal 2 2 2 2 57 19" xfId="36548"/>
    <cellStyle name="Normal 2 2 2 2 57 2" xfId="36549"/>
    <cellStyle name="Normal 2 2 2 2 57 20" xfId="36550"/>
    <cellStyle name="Normal 2 2 2 2 57 21" xfId="36551"/>
    <cellStyle name="Normal 2 2 2 2 57 22" xfId="36552"/>
    <cellStyle name="Normal 2 2 2 2 57 3" xfId="36553"/>
    <cellStyle name="Normal 2 2 2 2 57 4" xfId="36554"/>
    <cellStyle name="Normal 2 2 2 2 57 5" xfId="36555"/>
    <cellStyle name="Normal 2 2 2 2 57 6" xfId="36556"/>
    <cellStyle name="Normal 2 2 2 2 57 7" xfId="36557"/>
    <cellStyle name="Normal 2 2 2 2 57 8" xfId="36558"/>
    <cellStyle name="Normal 2 2 2 2 57 9" xfId="36559"/>
    <cellStyle name="Normal 2 2 2 2 58" xfId="36560"/>
    <cellStyle name="Normal 2 2 2 2 58 10" xfId="36561"/>
    <cellStyle name="Normal 2 2 2 2 58 11" xfId="36562"/>
    <cellStyle name="Normal 2 2 2 2 58 12" xfId="36563"/>
    <cellStyle name="Normal 2 2 2 2 58 13" xfId="36564"/>
    <cellStyle name="Normal 2 2 2 2 58 14" xfId="36565"/>
    <cellStyle name="Normal 2 2 2 2 58 15" xfId="36566"/>
    <cellStyle name="Normal 2 2 2 2 58 16" xfId="36567"/>
    <cellStyle name="Normal 2 2 2 2 58 17" xfId="36568"/>
    <cellStyle name="Normal 2 2 2 2 58 18" xfId="36569"/>
    <cellStyle name="Normal 2 2 2 2 58 19" xfId="36570"/>
    <cellStyle name="Normal 2 2 2 2 58 2" xfId="36571"/>
    <cellStyle name="Normal 2 2 2 2 58 20" xfId="36572"/>
    <cellStyle name="Normal 2 2 2 2 58 21" xfId="36573"/>
    <cellStyle name="Normal 2 2 2 2 58 22" xfId="36574"/>
    <cellStyle name="Normal 2 2 2 2 58 3" xfId="36575"/>
    <cellStyle name="Normal 2 2 2 2 58 4" xfId="36576"/>
    <cellStyle name="Normal 2 2 2 2 58 5" xfId="36577"/>
    <cellStyle name="Normal 2 2 2 2 58 6" xfId="36578"/>
    <cellStyle name="Normal 2 2 2 2 58 7" xfId="36579"/>
    <cellStyle name="Normal 2 2 2 2 58 8" xfId="36580"/>
    <cellStyle name="Normal 2 2 2 2 58 9" xfId="36581"/>
    <cellStyle name="Normal 2 2 2 2 59" xfId="36582"/>
    <cellStyle name="Normal 2 2 2 2 59 10" xfId="36583"/>
    <cellStyle name="Normal 2 2 2 2 59 11" xfId="36584"/>
    <cellStyle name="Normal 2 2 2 2 59 12" xfId="36585"/>
    <cellStyle name="Normal 2 2 2 2 59 13" xfId="36586"/>
    <cellStyle name="Normal 2 2 2 2 59 14" xfId="36587"/>
    <cellStyle name="Normal 2 2 2 2 59 15" xfId="36588"/>
    <cellStyle name="Normal 2 2 2 2 59 16" xfId="36589"/>
    <cellStyle name="Normal 2 2 2 2 59 17" xfId="36590"/>
    <cellStyle name="Normal 2 2 2 2 59 18" xfId="36591"/>
    <cellStyle name="Normal 2 2 2 2 59 19" xfId="36592"/>
    <cellStyle name="Normal 2 2 2 2 59 2" xfId="36593"/>
    <cellStyle name="Normal 2 2 2 2 59 20" xfId="36594"/>
    <cellStyle name="Normal 2 2 2 2 59 21" xfId="36595"/>
    <cellStyle name="Normal 2 2 2 2 59 22" xfId="36596"/>
    <cellStyle name="Normal 2 2 2 2 59 3" xfId="36597"/>
    <cellStyle name="Normal 2 2 2 2 59 4" xfId="36598"/>
    <cellStyle name="Normal 2 2 2 2 59 5" xfId="36599"/>
    <cellStyle name="Normal 2 2 2 2 59 6" xfId="36600"/>
    <cellStyle name="Normal 2 2 2 2 59 7" xfId="36601"/>
    <cellStyle name="Normal 2 2 2 2 59 8" xfId="36602"/>
    <cellStyle name="Normal 2 2 2 2 59 9" xfId="36603"/>
    <cellStyle name="Normal 2 2 2 2 6" xfId="36604"/>
    <cellStyle name="Normal 2 2 2 2 6 10" xfId="36605"/>
    <cellStyle name="Normal 2 2 2 2 6 11" xfId="36606"/>
    <cellStyle name="Normal 2 2 2 2 6 12" xfId="36607"/>
    <cellStyle name="Normal 2 2 2 2 6 13" xfId="36608"/>
    <cellStyle name="Normal 2 2 2 2 6 14" xfId="36609"/>
    <cellStyle name="Normal 2 2 2 2 6 15" xfId="36610"/>
    <cellStyle name="Normal 2 2 2 2 6 16" xfId="36611"/>
    <cellStyle name="Normal 2 2 2 2 6 17" xfId="36612"/>
    <cellStyle name="Normal 2 2 2 2 6 18" xfId="36613"/>
    <cellStyle name="Normal 2 2 2 2 6 19" xfId="36614"/>
    <cellStyle name="Normal 2 2 2 2 6 2" xfId="36615"/>
    <cellStyle name="Normal 2 2 2 2 6 20" xfId="36616"/>
    <cellStyle name="Normal 2 2 2 2 6 21" xfId="36617"/>
    <cellStyle name="Normal 2 2 2 2 6 22" xfId="36618"/>
    <cellStyle name="Normal 2 2 2 2 6 3" xfId="36619"/>
    <cellStyle name="Normal 2 2 2 2 6 4" xfId="36620"/>
    <cellStyle name="Normal 2 2 2 2 6 5" xfId="36621"/>
    <cellStyle name="Normal 2 2 2 2 6 6" xfId="36622"/>
    <cellStyle name="Normal 2 2 2 2 6 7" xfId="36623"/>
    <cellStyle name="Normal 2 2 2 2 6 8" xfId="36624"/>
    <cellStyle name="Normal 2 2 2 2 6 9" xfId="36625"/>
    <cellStyle name="Normal 2 2 2 2 60" xfId="36626"/>
    <cellStyle name="Normal 2 2 2 2 60 10" xfId="36627"/>
    <cellStyle name="Normal 2 2 2 2 60 11" xfId="36628"/>
    <cellStyle name="Normal 2 2 2 2 60 12" xfId="36629"/>
    <cellStyle name="Normal 2 2 2 2 60 13" xfId="36630"/>
    <cellStyle name="Normal 2 2 2 2 60 14" xfId="36631"/>
    <cellStyle name="Normal 2 2 2 2 60 15" xfId="36632"/>
    <cellStyle name="Normal 2 2 2 2 60 16" xfId="36633"/>
    <cellStyle name="Normal 2 2 2 2 60 17" xfId="36634"/>
    <cellStyle name="Normal 2 2 2 2 60 18" xfId="36635"/>
    <cellStyle name="Normal 2 2 2 2 60 19" xfId="36636"/>
    <cellStyle name="Normal 2 2 2 2 60 2" xfId="36637"/>
    <cellStyle name="Normal 2 2 2 2 60 20" xfId="36638"/>
    <cellStyle name="Normal 2 2 2 2 60 21" xfId="36639"/>
    <cellStyle name="Normal 2 2 2 2 60 22" xfId="36640"/>
    <cellStyle name="Normal 2 2 2 2 60 3" xfId="36641"/>
    <cellStyle name="Normal 2 2 2 2 60 4" xfId="36642"/>
    <cellStyle name="Normal 2 2 2 2 60 5" xfId="36643"/>
    <cellStyle name="Normal 2 2 2 2 60 6" xfId="36644"/>
    <cellStyle name="Normal 2 2 2 2 60 7" xfId="36645"/>
    <cellStyle name="Normal 2 2 2 2 60 8" xfId="36646"/>
    <cellStyle name="Normal 2 2 2 2 60 9" xfId="36647"/>
    <cellStyle name="Normal 2 2 2 2 61" xfId="36648"/>
    <cellStyle name="Normal 2 2 2 2 61 10" xfId="36649"/>
    <cellStyle name="Normal 2 2 2 2 61 11" xfId="36650"/>
    <cellStyle name="Normal 2 2 2 2 61 12" xfId="36651"/>
    <cellStyle name="Normal 2 2 2 2 61 13" xfId="36652"/>
    <cellStyle name="Normal 2 2 2 2 61 14" xfId="36653"/>
    <cellStyle name="Normal 2 2 2 2 61 15" xfId="36654"/>
    <cellStyle name="Normal 2 2 2 2 61 16" xfId="36655"/>
    <cellStyle name="Normal 2 2 2 2 61 17" xfId="36656"/>
    <cellStyle name="Normal 2 2 2 2 61 18" xfId="36657"/>
    <cellStyle name="Normal 2 2 2 2 61 19" xfId="36658"/>
    <cellStyle name="Normal 2 2 2 2 61 2" xfId="36659"/>
    <cellStyle name="Normal 2 2 2 2 61 20" xfId="36660"/>
    <cellStyle name="Normal 2 2 2 2 61 21" xfId="36661"/>
    <cellStyle name="Normal 2 2 2 2 61 22" xfId="36662"/>
    <cellStyle name="Normal 2 2 2 2 61 3" xfId="36663"/>
    <cellStyle name="Normal 2 2 2 2 61 4" xfId="36664"/>
    <cellStyle name="Normal 2 2 2 2 61 5" xfId="36665"/>
    <cellStyle name="Normal 2 2 2 2 61 6" xfId="36666"/>
    <cellStyle name="Normal 2 2 2 2 61 7" xfId="36667"/>
    <cellStyle name="Normal 2 2 2 2 61 8" xfId="36668"/>
    <cellStyle name="Normal 2 2 2 2 61 9" xfId="36669"/>
    <cellStyle name="Normal 2 2 2 2 62" xfId="36670"/>
    <cellStyle name="Normal 2 2 2 2 62 10" xfId="36671"/>
    <cellStyle name="Normal 2 2 2 2 62 11" xfId="36672"/>
    <cellStyle name="Normal 2 2 2 2 62 12" xfId="36673"/>
    <cellStyle name="Normal 2 2 2 2 62 13" xfId="36674"/>
    <cellStyle name="Normal 2 2 2 2 62 14" xfId="36675"/>
    <cellStyle name="Normal 2 2 2 2 62 15" xfId="36676"/>
    <cellStyle name="Normal 2 2 2 2 62 16" xfId="36677"/>
    <cellStyle name="Normal 2 2 2 2 62 17" xfId="36678"/>
    <cellStyle name="Normal 2 2 2 2 62 18" xfId="36679"/>
    <cellStyle name="Normal 2 2 2 2 62 19" xfId="36680"/>
    <cellStyle name="Normal 2 2 2 2 62 2" xfId="36681"/>
    <cellStyle name="Normal 2 2 2 2 62 20" xfId="36682"/>
    <cellStyle name="Normal 2 2 2 2 62 21" xfId="36683"/>
    <cellStyle name="Normal 2 2 2 2 62 22" xfId="36684"/>
    <cellStyle name="Normal 2 2 2 2 62 3" xfId="36685"/>
    <cellStyle name="Normal 2 2 2 2 62 4" xfId="36686"/>
    <cellStyle name="Normal 2 2 2 2 62 5" xfId="36687"/>
    <cellStyle name="Normal 2 2 2 2 62 6" xfId="36688"/>
    <cellStyle name="Normal 2 2 2 2 62 7" xfId="36689"/>
    <cellStyle name="Normal 2 2 2 2 62 8" xfId="36690"/>
    <cellStyle name="Normal 2 2 2 2 62 9" xfId="36691"/>
    <cellStyle name="Normal 2 2 2 2 63" xfId="36692"/>
    <cellStyle name="Normal 2 2 2 2 63 10" xfId="36693"/>
    <cellStyle name="Normal 2 2 2 2 63 11" xfId="36694"/>
    <cellStyle name="Normal 2 2 2 2 63 12" xfId="36695"/>
    <cellStyle name="Normal 2 2 2 2 63 13" xfId="36696"/>
    <cellStyle name="Normal 2 2 2 2 63 14" xfId="36697"/>
    <cellStyle name="Normal 2 2 2 2 63 15" xfId="36698"/>
    <cellStyle name="Normal 2 2 2 2 63 16" xfId="36699"/>
    <cellStyle name="Normal 2 2 2 2 63 17" xfId="36700"/>
    <cellStyle name="Normal 2 2 2 2 63 18" xfId="36701"/>
    <cellStyle name="Normal 2 2 2 2 63 19" xfId="36702"/>
    <cellStyle name="Normal 2 2 2 2 63 2" xfId="36703"/>
    <cellStyle name="Normal 2 2 2 2 63 20" xfId="36704"/>
    <cellStyle name="Normal 2 2 2 2 63 21" xfId="36705"/>
    <cellStyle name="Normal 2 2 2 2 63 22" xfId="36706"/>
    <cellStyle name="Normal 2 2 2 2 63 3" xfId="36707"/>
    <cellStyle name="Normal 2 2 2 2 63 4" xfId="36708"/>
    <cellStyle name="Normal 2 2 2 2 63 5" xfId="36709"/>
    <cellStyle name="Normal 2 2 2 2 63 6" xfId="36710"/>
    <cellStyle name="Normal 2 2 2 2 63 7" xfId="36711"/>
    <cellStyle name="Normal 2 2 2 2 63 8" xfId="36712"/>
    <cellStyle name="Normal 2 2 2 2 63 9" xfId="36713"/>
    <cellStyle name="Normal 2 2 2 2 64" xfId="36714"/>
    <cellStyle name="Normal 2 2 2 2 64 10" xfId="36715"/>
    <cellStyle name="Normal 2 2 2 2 64 11" xfId="36716"/>
    <cellStyle name="Normal 2 2 2 2 64 12" xfId="36717"/>
    <cellStyle name="Normal 2 2 2 2 64 13" xfId="36718"/>
    <cellStyle name="Normal 2 2 2 2 64 14" xfId="36719"/>
    <cellStyle name="Normal 2 2 2 2 64 15" xfId="36720"/>
    <cellStyle name="Normal 2 2 2 2 64 16" xfId="36721"/>
    <cellStyle name="Normal 2 2 2 2 64 17" xfId="36722"/>
    <cellStyle name="Normal 2 2 2 2 64 18" xfId="36723"/>
    <cellStyle name="Normal 2 2 2 2 64 19" xfId="36724"/>
    <cellStyle name="Normal 2 2 2 2 64 2" xfId="36725"/>
    <cellStyle name="Normal 2 2 2 2 64 20" xfId="36726"/>
    <cellStyle name="Normal 2 2 2 2 64 21" xfId="36727"/>
    <cellStyle name="Normal 2 2 2 2 64 22" xfId="36728"/>
    <cellStyle name="Normal 2 2 2 2 64 3" xfId="36729"/>
    <cellStyle name="Normal 2 2 2 2 64 4" xfId="36730"/>
    <cellStyle name="Normal 2 2 2 2 64 5" xfId="36731"/>
    <cellStyle name="Normal 2 2 2 2 64 6" xfId="36732"/>
    <cellStyle name="Normal 2 2 2 2 64 7" xfId="36733"/>
    <cellStyle name="Normal 2 2 2 2 64 8" xfId="36734"/>
    <cellStyle name="Normal 2 2 2 2 64 9" xfId="36735"/>
    <cellStyle name="Normal 2 2 2 2 65" xfId="36736"/>
    <cellStyle name="Normal 2 2 2 2 65 10" xfId="36737"/>
    <cellStyle name="Normal 2 2 2 2 65 11" xfId="36738"/>
    <cellStyle name="Normal 2 2 2 2 65 12" xfId="36739"/>
    <cellStyle name="Normal 2 2 2 2 65 13" xfId="36740"/>
    <cellStyle name="Normal 2 2 2 2 65 14" xfId="36741"/>
    <cellStyle name="Normal 2 2 2 2 65 15" xfId="36742"/>
    <cellStyle name="Normal 2 2 2 2 65 16" xfId="36743"/>
    <cellStyle name="Normal 2 2 2 2 65 17" xfId="36744"/>
    <cellStyle name="Normal 2 2 2 2 65 18" xfId="36745"/>
    <cellStyle name="Normal 2 2 2 2 65 19" xfId="36746"/>
    <cellStyle name="Normal 2 2 2 2 65 2" xfId="36747"/>
    <cellStyle name="Normal 2 2 2 2 65 20" xfId="36748"/>
    <cellStyle name="Normal 2 2 2 2 65 21" xfId="36749"/>
    <cellStyle name="Normal 2 2 2 2 65 22" xfId="36750"/>
    <cellStyle name="Normal 2 2 2 2 65 3" xfId="36751"/>
    <cellStyle name="Normal 2 2 2 2 65 4" xfId="36752"/>
    <cellStyle name="Normal 2 2 2 2 65 5" xfId="36753"/>
    <cellStyle name="Normal 2 2 2 2 65 6" xfId="36754"/>
    <cellStyle name="Normal 2 2 2 2 65 7" xfId="36755"/>
    <cellStyle name="Normal 2 2 2 2 65 8" xfId="36756"/>
    <cellStyle name="Normal 2 2 2 2 65 9" xfId="36757"/>
    <cellStyle name="Normal 2 2 2 2 66" xfId="36758"/>
    <cellStyle name="Normal 2 2 2 2 66 10" xfId="36759"/>
    <cellStyle name="Normal 2 2 2 2 66 11" xfId="36760"/>
    <cellStyle name="Normal 2 2 2 2 66 12" xfId="36761"/>
    <cellStyle name="Normal 2 2 2 2 66 13" xfId="36762"/>
    <cellStyle name="Normal 2 2 2 2 66 14" xfId="36763"/>
    <cellStyle name="Normal 2 2 2 2 66 15" xfId="36764"/>
    <cellStyle name="Normal 2 2 2 2 66 16" xfId="36765"/>
    <cellStyle name="Normal 2 2 2 2 66 17" xfId="36766"/>
    <cellStyle name="Normal 2 2 2 2 66 18" xfId="36767"/>
    <cellStyle name="Normal 2 2 2 2 66 19" xfId="36768"/>
    <cellStyle name="Normal 2 2 2 2 66 2" xfId="36769"/>
    <cellStyle name="Normal 2 2 2 2 66 20" xfId="36770"/>
    <cellStyle name="Normal 2 2 2 2 66 21" xfId="36771"/>
    <cellStyle name="Normal 2 2 2 2 66 22" xfId="36772"/>
    <cellStyle name="Normal 2 2 2 2 66 3" xfId="36773"/>
    <cellStyle name="Normal 2 2 2 2 66 4" xfId="36774"/>
    <cellStyle name="Normal 2 2 2 2 66 5" xfId="36775"/>
    <cellStyle name="Normal 2 2 2 2 66 6" xfId="36776"/>
    <cellStyle name="Normal 2 2 2 2 66 7" xfId="36777"/>
    <cellStyle name="Normal 2 2 2 2 66 8" xfId="36778"/>
    <cellStyle name="Normal 2 2 2 2 66 9" xfId="36779"/>
    <cellStyle name="Normal 2 2 2 2 67" xfId="36780"/>
    <cellStyle name="Normal 2 2 2 2 67 10" xfId="36781"/>
    <cellStyle name="Normal 2 2 2 2 67 11" xfId="36782"/>
    <cellStyle name="Normal 2 2 2 2 67 12" xfId="36783"/>
    <cellStyle name="Normal 2 2 2 2 67 13" xfId="36784"/>
    <cellStyle name="Normal 2 2 2 2 67 14" xfId="36785"/>
    <cellStyle name="Normal 2 2 2 2 67 15" xfId="36786"/>
    <cellStyle name="Normal 2 2 2 2 67 16" xfId="36787"/>
    <cellStyle name="Normal 2 2 2 2 67 17" xfId="36788"/>
    <cellStyle name="Normal 2 2 2 2 67 18" xfId="36789"/>
    <cellStyle name="Normal 2 2 2 2 67 19" xfId="36790"/>
    <cellStyle name="Normal 2 2 2 2 67 2" xfId="36791"/>
    <cellStyle name="Normal 2 2 2 2 67 20" xfId="36792"/>
    <cellStyle name="Normal 2 2 2 2 67 21" xfId="36793"/>
    <cellStyle name="Normal 2 2 2 2 67 22" xfId="36794"/>
    <cellStyle name="Normal 2 2 2 2 67 3" xfId="36795"/>
    <cellStyle name="Normal 2 2 2 2 67 4" xfId="36796"/>
    <cellStyle name="Normal 2 2 2 2 67 5" xfId="36797"/>
    <cellStyle name="Normal 2 2 2 2 67 6" xfId="36798"/>
    <cellStyle name="Normal 2 2 2 2 67 7" xfId="36799"/>
    <cellStyle name="Normal 2 2 2 2 67 8" xfId="36800"/>
    <cellStyle name="Normal 2 2 2 2 67 9" xfId="36801"/>
    <cellStyle name="Normal 2 2 2 2 68" xfId="36802"/>
    <cellStyle name="Normal 2 2 2 2 68 10" xfId="36803"/>
    <cellStyle name="Normal 2 2 2 2 68 11" xfId="36804"/>
    <cellStyle name="Normal 2 2 2 2 68 12" xfId="36805"/>
    <cellStyle name="Normal 2 2 2 2 68 13" xfId="36806"/>
    <cellStyle name="Normal 2 2 2 2 68 14" xfId="36807"/>
    <cellStyle name="Normal 2 2 2 2 68 15" xfId="36808"/>
    <cellStyle name="Normal 2 2 2 2 68 16" xfId="36809"/>
    <cellStyle name="Normal 2 2 2 2 68 17" xfId="36810"/>
    <cellStyle name="Normal 2 2 2 2 68 18" xfId="36811"/>
    <cellStyle name="Normal 2 2 2 2 68 19" xfId="36812"/>
    <cellStyle name="Normal 2 2 2 2 68 2" xfId="36813"/>
    <cellStyle name="Normal 2 2 2 2 68 20" xfId="36814"/>
    <cellStyle name="Normal 2 2 2 2 68 21" xfId="36815"/>
    <cellStyle name="Normal 2 2 2 2 68 22" xfId="36816"/>
    <cellStyle name="Normal 2 2 2 2 68 3" xfId="36817"/>
    <cellStyle name="Normal 2 2 2 2 68 4" xfId="36818"/>
    <cellStyle name="Normal 2 2 2 2 68 5" xfId="36819"/>
    <cellStyle name="Normal 2 2 2 2 68 6" xfId="36820"/>
    <cellStyle name="Normal 2 2 2 2 68 7" xfId="36821"/>
    <cellStyle name="Normal 2 2 2 2 68 8" xfId="36822"/>
    <cellStyle name="Normal 2 2 2 2 68 9" xfId="36823"/>
    <cellStyle name="Normal 2 2 2 2 69" xfId="36824"/>
    <cellStyle name="Normal 2 2 2 2 69 10" xfId="36825"/>
    <cellStyle name="Normal 2 2 2 2 69 11" xfId="36826"/>
    <cellStyle name="Normal 2 2 2 2 69 12" xfId="36827"/>
    <cellStyle name="Normal 2 2 2 2 69 13" xfId="36828"/>
    <cellStyle name="Normal 2 2 2 2 69 14" xfId="36829"/>
    <cellStyle name="Normal 2 2 2 2 69 15" xfId="36830"/>
    <cellStyle name="Normal 2 2 2 2 69 16" xfId="36831"/>
    <cellStyle name="Normal 2 2 2 2 69 17" xfId="36832"/>
    <cellStyle name="Normal 2 2 2 2 69 18" xfId="36833"/>
    <cellStyle name="Normal 2 2 2 2 69 19" xfId="36834"/>
    <cellStyle name="Normal 2 2 2 2 69 2" xfId="36835"/>
    <cellStyle name="Normal 2 2 2 2 69 20" xfId="36836"/>
    <cellStyle name="Normal 2 2 2 2 69 21" xfId="36837"/>
    <cellStyle name="Normal 2 2 2 2 69 22" xfId="36838"/>
    <cellStyle name="Normal 2 2 2 2 69 3" xfId="36839"/>
    <cellStyle name="Normal 2 2 2 2 69 4" xfId="36840"/>
    <cellStyle name="Normal 2 2 2 2 69 5" xfId="36841"/>
    <cellStyle name="Normal 2 2 2 2 69 6" xfId="36842"/>
    <cellStyle name="Normal 2 2 2 2 69 7" xfId="36843"/>
    <cellStyle name="Normal 2 2 2 2 69 8" xfId="36844"/>
    <cellStyle name="Normal 2 2 2 2 69 9" xfId="36845"/>
    <cellStyle name="Normal 2 2 2 2 7" xfId="36846"/>
    <cellStyle name="Normal 2 2 2 2 7 10" xfId="36847"/>
    <cellStyle name="Normal 2 2 2 2 7 11" xfId="36848"/>
    <cellStyle name="Normal 2 2 2 2 7 12" xfId="36849"/>
    <cellStyle name="Normal 2 2 2 2 7 13" xfId="36850"/>
    <cellStyle name="Normal 2 2 2 2 7 14" xfId="36851"/>
    <cellStyle name="Normal 2 2 2 2 7 15" xfId="36852"/>
    <cellStyle name="Normal 2 2 2 2 7 16" xfId="36853"/>
    <cellStyle name="Normal 2 2 2 2 7 17" xfId="36854"/>
    <cellStyle name="Normal 2 2 2 2 7 18" xfId="36855"/>
    <cellStyle name="Normal 2 2 2 2 7 19" xfId="36856"/>
    <cellStyle name="Normal 2 2 2 2 7 2" xfId="36857"/>
    <cellStyle name="Normal 2 2 2 2 7 2 10" xfId="36858"/>
    <cellStyle name="Normal 2 2 2 2 7 2 11" xfId="36859"/>
    <cellStyle name="Normal 2 2 2 2 7 2 12" xfId="36860"/>
    <cellStyle name="Normal 2 2 2 2 7 2 13" xfId="36861"/>
    <cellStyle name="Normal 2 2 2 2 7 2 14" xfId="36862"/>
    <cellStyle name="Normal 2 2 2 2 7 2 15" xfId="36863"/>
    <cellStyle name="Normal 2 2 2 2 7 2 16" xfId="36864"/>
    <cellStyle name="Normal 2 2 2 2 7 2 17" xfId="36865"/>
    <cellStyle name="Normal 2 2 2 2 7 2 18" xfId="36866"/>
    <cellStyle name="Normal 2 2 2 2 7 2 19" xfId="36867"/>
    <cellStyle name="Normal 2 2 2 2 7 2 2" xfId="36868"/>
    <cellStyle name="Normal 2 2 2 2 7 2 20" xfId="36869"/>
    <cellStyle name="Normal 2 2 2 2 7 2 21" xfId="36870"/>
    <cellStyle name="Normal 2 2 2 2 7 2 22" xfId="36871"/>
    <cellStyle name="Normal 2 2 2 2 7 2 23" xfId="36872"/>
    <cellStyle name="Normal 2 2 2 2 7 2 24" xfId="36873"/>
    <cellStyle name="Normal 2 2 2 2 7 2 25" xfId="36874"/>
    <cellStyle name="Normal 2 2 2 2 7 2 26" xfId="36875"/>
    <cellStyle name="Normal 2 2 2 2 7 2 27" xfId="36876"/>
    <cellStyle name="Normal 2 2 2 2 7 2 28" xfId="36877"/>
    <cellStyle name="Normal 2 2 2 2 7 2 29" xfId="36878"/>
    <cellStyle name="Normal 2 2 2 2 7 2 3" xfId="36879"/>
    <cellStyle name="Normal 2 2 2 2 7 2 30" xfId="36880"/>
    <cellStyle name="Normal 2 2 2 2 7 2 31" xfId="36881"/>
    <cellStyle name="Normal 2 2 2 2 7 2 32" xfId="36882"/>
    <cellStyle name="Normal 2 2 2 2 7 2 33" xfId="36883"/>
    <cellStyle name="Normal 2 2 2 2 7 2 34" xfId="36884"/>
    <cellStyle name="Normal 2 2 2 2 7 2 35" xfId="36885"/>
    <cellStyle name="Normal 2 2 2 2 7 2 36" xfId="36886"/>
    <cellStyle name="Normal 2 2 2 2 7 2 37" xfId="36887"/>
    <cellStyle name="Normal 2 2 2 2 7 2 4" xfId="36888"/>
    <cellStyle name="Normal 2 2 2 2 7 2 5" xfId="36889"/>
    <cellStyle name="Normal 2 2 2 2 7 2 6" xfId="36890"/>
    <cellStyle name="Normal 2 2 2 2 7 2 7" xfId="36891"/>
    <cellStyle name="Normal 2 2 2 2 7 2 8" xfId="36892"/>
    <cellStyle name="Normal 2 2 2 2 7 2 9" xfId="36893"/>
    <cellStyle name="Normal 2 2 2 2 7 20" xfId="36894"/>
    <cellStyle name="Normal 2 2 2 2 7 21" xfId="36895"/>
    <cellStyle name="Normal 2 2 2 2 7 22" xfId="36896"/>
    <cellStyle name="Normal 2 2 2 2 7 23" xfId="36897"/>
    <cellStyle name="Normal 2 2 2 2 7 24" xfId="36898"/>
    <cellStyle name="Normal 2 2 2 2 7 25" xfId="36899"/>
    <cellStyle name="Normal 2 2 2 2 7 26" xfId="36900"/>
    <cellStyle name="Normal 2 2 2 2 7 27" xfId="36901"/>
    <cellStyle name="Normal 2 2 2 2 7 28" xfId="36902"/>
    <cellStyle name="Normal 2 2 2 2 7 29" xfId="36903"/>
    <cellStyle name="Normal 2 2 2 2 7 3" xfId="36904"/>
    <cellStyle name="Normal 2 2 2 2 7 30" xfId="36905"/>
    <cellStyle name="Normal 2 2 2 2 7 31" xfId="36906"/>
    <cellStyle name="Normal 2 2 2 2 7 32" xfId="36907"/>
    <cellStyle name="Normal 2 2 2 2 7 33" xfId="36908"/>
    <cellStyle name="Normal 2 2 2 2 7 34" xfId="36909"/>
    <cellStyle name="Normal 2 2 2 2 7 35" xfId="36910"/>
    <cellStyle name="Normal 2 2 2 2 7 36" xfId="36911"/>
    <cellStyle name="Normal 2 2 2 2 7 37" xfId="36912"/>
    <cellStyle name="Normal 2 2 2 2 7 4" xfId="36913"/>
    <cellStyle name="Normal 2 2 2 2 7 5" xfId="36914"/>
    <cellStyle name="Normal 2 2 2 2 7 6" xfId="36915"/>
    <cellStyle name="Normal 2 2 2 2 7 7" xfId="36916"/>
    <cellStyle name="Normal 2 2 2 2 7 8" xfId="36917"/>
    <cellStyle name="Normal 2 2 2 2 7 9" xfId="36918"/>
    <cellStyle name="Normal 2 2 2 2 70" xfId="36919"/>
    <cellStyle name="Normal 2 2 2 2 70 10" xfId="36920"/>
    <cellStyle name="Normal 2 2 2 2 70 11" xfId="36921"/>
    <cellStyle name="Normal 2 2 2 2 70 12" xfId="36922"/>
    <cellStyle name="Normal 2 2 2 2 70 13" xfId="36923"/>
    <cellStyle name="Normal 2 2 2 2 70 14" xfId="36924"/>
    <cellStyle name="Normal 2 2 2 2 70 15" xfId="36925"/>
    <cellStyle name="Normal 2 2 2 2 70 16" xfId="36926"/>
    <cellStyle name="Normal 2 2 2 2 70 17" xfId="36927"/>
    <cellStyle name="Normal 2 2 2 2 70 18" xfId="36928"/>
    <cellStyle name="Normal 2 2 2 2 70 19" xfId="36929"/>
    <cellStyle name="Normal 2 2 2 2 70 2" xfId="36930"/>
    <cellStyle name="Normal 2 2 2 2 70 20" xfId="36931"/>
    <cellStyle name="Normal 2 2 2 2 70 21" xfId="36932"/>
    <cellStyle name="Normal 2 2 2 2 70 22" xfId="36933"/>
    <cellStyle name="Normal 2 2 2 2 70 3" xfId="36934"/>
    <cellStyle name="Normal 2 2 2 2 70 4" xfId="36935"/>
    <cellStyle name="Normal 2 2 2 2 70 5" xfId="36936"/>
    <cellStyle name="Normal 2 2 2 2 70 6" xfId="36937"/>
    <cellStyle name="Normal 2 2 2 2 70 7" xfId="36938"/>
    <cellStyle name="Normal 2 2 2 2 70 8" xfId="36939"/>
    <cellStyle name="Normal 2 2 2 2 70 9" xfId="36940"/>
    <cellStyle name="Normal 2 2 2 2 71" xfId="36941"/>
    <cellStyle name="Normal 2 2 2 2 71 10" xfId="36942"/>
    <cellStyle name="Normal 2 2 2 2 71 11" xfId="36943"/>
    <cellStyle name="Normal 2 2 2 2 71 12" xfId="36944"/>
    <cellStyle name="Normal 2 2 2 2 71 13" xfId="36945"/>
    <cellStyle name="Normal 2 2 2 2 71 14" xfId="36946"/>
    <cellStyle name="Normal 2 2 2 2 71 15" xfId="36947"/>
    <cellStyle name="Normal 2 2 2 2 71 16" xfId="36948"/>
    <cellStyle name="Normal 2 2 2 2 71 17" xfId="36949"/>
    <cellStyle name="Normal 2 2 2 2 71 18" xfId="36950"/>
    <cellStyle name="Normal 2 2 2 2 71 19" xfId="36951"/>
    <cellStyle name="Normal 2 2 2 2 71 2" xfId="36952"/>
    <cellStyle name="Normal 2 2 2 2 71 20" xfId="36953"/>
    <cellStyle name="Normal 2 2 2 2 71 21" xfId="36954"/>
    <cellStyle name="Normal 2 2 2 2 71 22" xfId="36955"/>
    <cellStyle name="Normal 2 2 2 2 71 3" xfId="36956"/>
    <cellStyle name="Normal 2 2 2 2 71 4" xfId="36957"/>
    <cellStyle name="Normal 2 2 2 2 71 5" xfId="36958"/>
    <cellStyle name="Normal 2 2 2 2 71 6" xfId="36959"/>
    <cellStyle name="Normal 2 2 2 2 71 7" xfId="36960"/>
    <cellStyle name="Normal 2 2 2 2 71 8" xfId="36961"/>
    <cellStyle name="Normal 2 2 2 2 71 9" xfId="36962"/>
    <cellStyle name="Normal 2 2 2 2 72" xfId="36963"/>
    <cellStyle name="Normal 2 2 2 2 72 10" xfId="36964"/>
    <cellStyle name="Normal 2 2 2 2 72 11" xfId="36965"/>
    <cellStyle name="Normal 2 2 2 2 72 12" xfId="36966"/>
    <cellStyle name="Normal 2 2 2 2 72 13" xfId="36967"/>
    <cellStyle name="Normal 2 2 2 2 72 14" xfId="36968"/>
    <cellStyle name="Normal 2 2 2 2 72 15" xfId="36969"/>
    <cellStyle name="Normal 2 2 2 2 72 16" xfId="36970"/>
    <cellStyle name="Normal 2 2 2 2 72 17" xfId="36971"/>
    <cellStyle name="Normal 2 2 2 2 72 18" xfId="36972"/>
    <cellStyle name="Normal 2 2 2 2 72 19" xfId="36973"/>
    <cellStyle name="Normal 2 2 2 2 72 2" xfId="36974"/>
    <cellStyle name="Normal 2 2 2 2 72 20" xfId="36975"/>
    <cellStyle name="Normal 2 2 2 2 72 21" xfId="36976"/>
    <cellStyle name="Normal 2 2 2 2 72 22" xfId="36977"/>
    <cellStyle name="Normal 2 2 2 2 72 3" xfId="36978"/>
    <cellStyle name="Normal 2 2 2 2 72 4" xfId="36979"/>
    <cellStyle name="Normal 2 2 2 2 72 5" xfId="36980"/>
    <cellStyle name="Normal 2 2 2 2 72 6" xfId="36981"/>
    <cellStyle name="Normal 2 2 2 2 72 7" xfId="36982"/>
    <cellStyle name="Normal 2 2 2 2 72 8" xfId="36983"/>
    <cellStyle name="Normal 2 2 2 2 72 9" xfId="36984"/>
    <cellStyle name="Normal 2 2 2 2 73" xfId="36985"/>
    <cellStyle name="Normal 2 2 2 2 73 10" xfId="36986"/>
    <cellStyle name="Normal 2 2 2 2 73 11" xfId="36987"/>
    <cellStyle name="Normal 2 2 2 2 73 12" xfId="36988"/>
    <cellStyle name="Normal 2 2 2 2 73 13" xfId="36989"/>
    <cellStyle name="Normal 2 2 2 2 73 14" xfId="36990"/>
    <cellStyle name="Normal 2 2 2 2 73 15" xfId="36991"/>
    <cellStyle name="Normal 2 2 2 2 73 16" xfId="36992"/>
    <cellStyle name="Normal 2 2 2 2 73 17" xfId="36993"/>
    <cellStyle name="Normal 2 2 2 2 73 18" xfId="36994"/>
    <cellStyle name="Normal 2 2 2 2 73 19" xfId="36995"/>
    <cellStyle name="Normal 2 2 2 2 73 2" xfId="36996"/>
    <cellStyle name="Normal 2 2 2 2 73 20" xfId="36997"/>
    <cellStyle name="Normal 2 2 2 2 73 21" xfId="36998"/>
    <cellStyle name="Normal 2 2 2 2 73 22" xfId="36999"/>
    <cellStyle name="Normal 2 2 2 2 73 3" xfId="37000"/>
    <cellStyle name="Normal 2 2 2 2 73 4" xfId="37001"/>
    <cellStyle name="Normal 2 2 2 2 73 5" xfId="37002"/>
    <cellStyle name="Normal 2 2 2 2 73 6" xfId="37003"/>
    <cellStyle name="Normal 2 2 2 2 73 7" xfId="37004"/>
    <cellStyle name="Normal 2 2 2 2 73 8" xfId="37005"/>
    <cellStyle name="Normal 2 2 2 2 73 9" xfId="37006"/>
    <cellStyle name="Normal 2 2 2 2 74" xfId="37007"/>
    <cellStyle name="Normal 2 2 2 2 74 10" xfId="37008"/>
    <cellStyle name="Normal 2 2 2 2 74 11" xfId="37009"/>
    <cellStyle name="Normal 2 2 2 2 74 12" xfId="37010"/>
    <cellStyle name="Normal 2 2 2 2 74 13" xfId="37011"/>
    <cellStyle name="Normal 2 2 2 2 74 14" xfId="37012"/>
    <cellStyle name="Normal 2 2 2 2 74 15" xfId="37013"/>
    <cellStyle name="Normal 2 2 2 2 74 16" xfId="37014"/>
    <cellStyle name="Normal 2 2 2 2 74 17" xfId="37015"/>
    <cellStyle name="Normal 2 2 2 2 74 18" xfId="37016"/>
    <cellStyle name="Normal 2 2 2 2 74 19" xfId="37017"/>
    <cellStyle name="Normal 2 2 2 2 74 2" xfId="37018"/>
    <cellStyle name="Normal 2 2 2 2 74 20" xfId="37019"/>
    <cellStyle name="Normal 2 2 2 2 74 21" xfId="37020"/>
    <cellStyle name="Normal 2 2 2 2 74 22" xfId="37021"/>
    <cellStyle name="Normal 2 2 2 2 74 3" xfId="37022"/>
    <cellStyle name="Normal 2 2 2 2 74 4" xfId="37023"/>
    <cellStyle name="Normal 2 2 2 2 74 5" xfId="37024"/>
    <cellStyle name="Normal 2 2 2 2 74 6" xfId="37025"/>
    <cellStyle name="Normal 2 2 2 2 74 7" xfId="37026"/>
    <cellStyle name="Normal 2 2 2 2 74 8" xfId="37027"/>
    <cellStyle name="Normal 2 2 2 2 74 9" xfId="37028"/>
    <cellStyle name="Normal 2 2 2 2 75" xfId="37029"/>
    <cellStyle name="Normal 2 2 2 2 75 10" xfId="37030"/>
    <cellStyle name="Normal 2 2 2 2 75 11" xfId="37031"/>
    <cellStyle name="Normal 2 2 2 2 75 12" xfId="37032"/>
    <cellStyle name="Normal 2 2 2 2 75 13" xfId="37033"/>
    <cellStyle name="Normal 2 2 2 2 75 14" xfId="37034"/>
    <cellStyle name="Normal 2 2 2 2 75 15" xfId="37035"/>
    <cellStyle name="Normal 2 2 2 2 75 16" xfId="37036"/>
    <cellStyle name="Normal 2 2 2 2 75 17" xfId="37037"/>
    <cellStyle name="Normal 2 2 2 2 75 18" xfId="37038"/>
    <cellStyle name="Normal 2 2 2 2 75 19" xfId="37039"/>
    <cellStyle name="Normal 2 2 2 2 75 2" xfId="37040"/>
    <cellStyle name="Normal 2 2 2 2 75 20" xfId="37041"/>
    <cellStyle name="Normal 2 2 2 2 75 21" xfId="37042"/>
    <cellStyle name="Normal 2 2 2 2 75 22" xfId="37043"/>
    <cellStyle name="Normal 2 2 2 2 75 3" xfId="37044"/>
    <cellStyle name="Normal 2 2 2 2 75 4" xfId="37045"/>
    <cellStyle name="Normal 2 2 2 2 75 5" xfId="37046"/>
    <cellStyle name="Normal 2 2 2 2 75 6" xfId="37047"/>
    <cellStyle name="Normal 2 2 2 2 75 7" xfId="37048"/>
    <cellStyle name="Normal 2 2 2 2 75 8" xfId="37049"/>
    <cellStyle name="Normal 2 2 2 2 75 9" xfId="37050"/>
    <cellStyle name="Normal 2 2 2 2 76" xfId="37051"/>
    <cellStyle name="Normal 2 2 2 2 76 10" xfId="37052"/>
    <cellStyle name="Normal 2 2 2 2 76 11" xfId="37053"/>
    <cellStyle name="Normal 2 2 2 2 76 12" xfId="37054"/>
    <cellStyle name="Normal 2 2 2 2 76 13" xfId="37055"/>
    <cellStyle name="Normal 2 2 2 2 76 14" xfId="37056"/>
    <cellStyle name="Normal 2 2 2 2 76 15" xfId="37057"/>
    <cellStyle name="Normal 2 2 2 2 76 16" xfId="37058"/>
    <cellStyle name="Normal 2 2 2 2 76 17" xfId="37059"/>
    <cellStyle name="Normal 2 2 2 2 76 18" xfId="37060"/>
    <cellStyle name="Normal 2 2 2 2 76 19" xfId="37061"/>
    <cellStyle name="Normal 2 2 2 2 76 2" xfId="37062"/>
    <cellStyle name="Normal 2 2 2 2 76 20" xfId="37063"/>
    <cellStyle name="Normal 2 2 2 2 76 21" xfId="37064"/>
    <cellStyle name="Normal 2 2 2 2 76 22" xfId="37065"/>
    <cellStyle name="Normal 2 2 2 2 76 3" xfId="37066"/>
    <cellStyle name="Normal 2 2 2 2 76 4" xfId="37067"/>
    <cellStyle name="Normal 2 2 2 2 76 5" xfId="37068"/>
    <cellStyle name="Normal 2 2 2 2 76 6" xfId="37069"/>
    <cellStyle name="Normal 2 2 2 2 76 7" xfId="37070"/>
    <cellStyle name="Normal 2 2 2 2 76 8" xfId="37071"/>
    <cellStyle name="Normal 2 2 2 2 76 9" xfId="37072"/>
    <cellStyle name="Normal 2 2 2 2 77" xfId="37073"/>
    <cellStyle name="Normal 2 2 2 2 77 10" xfId="37074"/>
    <cellStyle name="Normal 2 2 2 2 77 11" xfId="37075"/>
    <cellStyle name="Normal 2 2 2 2 77 12" xfId="37076"/>
    <cellStyle name="Normal 2 2 2 2 77 13" xfId="37077"/>
    <cellStyle name="Normal 2 2 2 2 77 14" xfId="37078"/>
    <cellStyle name="Normal 2 2 2 2 77 15" xfId="37079"/>
    <cellStyle name="Normal 2 2 2 2 77 16" xfId="37080"/>
    <cellStyle name="Normal 2 2 2 2 77 17" xfId="37081"/>
    <cellStyle name="Normal 2 2 2 2 77 18" xfId="37082"/>
    <cellStyle name="Normal 2 2 2 2 77 19" xfId="37083"/>
    <cellStyle name="Normal 2 2 2 2 77 2" xfId="37084"/>
    <cellStyle name="Normal 2 2 2 2 77 20" xfId="37085"/>
    <cellStyle name="Normal 2 2 2 2 77 21" xfId="37086"/>
    <cellStyle name="Normal 2 2 2 2 77 22" xfId="37087"/>
    <cellStyle name="Normal 2 2 2 2 77 3" xfId="37088"/>
    <cellStyle name="Normal 2 2 2 2 77 4" xfId="37089"/>
    <cellStyle name="Normal 2 2 2 2 77 5" xfId="37090"/>
    <cellStyle name="Normal 2 2 2 2 77 6" xfId="37091"/>
    <cellStyle name="Normal 2 2 2 2 77 7" xfId="37092"/>
    <cellStyle name="Normal 2 2 2 2 77 8" xfId="37093"/>
    <cellStyle name="Normal 2 2 2 2 77 9" xfId="37094"/>
    <cellStyle name="Normal 2 2 2 2 78" xfId="37095"/>
    <cellStyle name="Normal 2 2 2 2 78 10" xfId="37096"/>
    <cellStyle name="Normal 2 2 2 2 78 11" xfId="37097"/>
    <cellStyle name="Normal 2 2 2 2 78 12" xfId="37098"/>
    <cellStyle name="Normal 2 2 2 2 78 13" xfId="37099"/>
    <cellStyle name="Normal 2 2 2 2 78 14" xfId="37100"/>
    <cellStyle name="Normal 2 2 2 2 78 15" xfId="37101"/>
    <cellStyle name="Normal 2 2 2 2 78 16" xfId="37102"/>
    <cellStyle name="Normal 2 2 2 2 78 17" xfId="37103"/>
    <cellStyle name="Normal 2 2 2 2 78 18" xfId="37104"/>
    <cellStyle name="Normal 2 2 2 2 78 19" xfId="37105"/>
    <cellStyle name="Normal 2 2 2 2 78 2" xfId="37106"/>
    <cellStyle name="Normal 2 2 2 2 78 20" xfId="37107"/>
    <cellStyle name="Normal 2 2 2 2 78 21" xfId="37108"/>
    <cellStyle name="Normal 2 2 2 2 78 22" xfId="37109"/>
    <cellStyle name="Normal 2 2 2 2 78 3" xfId="37110"/>
    <cellStyle name="Normal 2 2 2 2 78 4" xfId="37111"/>
    <cellStyle name="Normal 2 2 2 2 78 5" xfId="37112"/>
    <cellStyle name="Normal 2 2 2 2 78 6" xfId="37113"/>
    <cellStyle name="Normal 2 2 2 2 78 7" xfId="37114"/>
    <cellStyle name="Normal 2 2 2 2 78 8" xfId="37115"/>
    <cellStyle name="Normal 2 2 2 2 78 9" xfId="37116"/>
    <cellStyle name="Normal 2 2 2 2 79" xfId="37117"/>
    <cellStyle name="Normal 2 2 2 2 79 10" xfId="37118"/>
    <cellStyle name="Normal 2 2 2 2 79 11" xfId="37119"/>
    <cellStyle name="Normal 2 2 2 2 79 12" xfId="37120"/>
    <cellStyle name="Normal 2 2 2 2 79 13" xfId="37121"/>
    <cellStyle name="Normal 2 2 2 2 79 14" xfId="37122"/>
    <cellStyle name="Normal 2 2 2 2 79 15" xfId="37123"/>
    <cellStyle name="Normal 2 2 2 2 79 16" xfId="37124"/>
    <cellStyle name="Normal 2 2 2 2 79 17" xfId="37125"/>
    <cellStyle name="Normal 2 2 2 2 79 18" xfId="37126"/>
    <cellStyle name="Normal 2 2 2 2 79 19" xfId="37127"/>
    <cellStyle name="Normal 2 2 2 2 79 2" xfId="37128"/>
    <cellStyle name="Normal 2 2 2 2 79 20" xfId="37129"/>
    <cellStyle name="Normal 2 2 2 2 79 21" xfId="37130"/>
    <cellStyle name="Normal 2 2 2 2 79 22" xfId="37131"/>
    <cellStyle name="Normal 2 2 2 2 79 3" xfId="37132"/>
    <cellStyle name="Normal 2 2 2 2 79 4" xfId="37133"/>
    <cellStyle name="Normal 2 2 2 2 79 5" xfId="37134"/>
    <cellStyle name="Normal 2 2 2 2 79 6" xfId="37135"/>
    <cellStyle name="Normal 2 2 2 2 79 7" xfId="37136"/>
    <cellStyle name="Normal 2 2 2 2 79 8" xfId="37137"/>
    <cellStyle name="Normal 2 2 2 2 79 9" xfId="37138"/>
    <cellStyle name="Normal 2 2 2 2 8" xfId="37139"/>
    <cellStyle name="Normal 2 2 2 2 80" xfId="37140"/>
    <cellStyle name="Normal 2 2 2 2 80 10" xfId="37141"/>
    <cellStyle name="Normal 2 2 2 2 80 11" xfId="37142"/>
    <cellStyle name="Normal 2 2 2 2 80 12" xfId="37143"/>
    <cellStyle name="Normal 2 2 2 2 80 13" xfId="37144"/>
    <cellStyle name="Normal 2 2 2 2 80 14" xfId="37145"/>
    <cellStyle name="Normal 2 2 2 2 80 15" xfId="37146"/>
    <cellStyle name="Normal 2 2 2 2 80 16" xfId="37147"/>
    <cellStyle name="Normal 2 2 2 2 80 17" xfId="37148"/>
    <cellStyle name="Normal 2 2 2 2 80 18" xfId="37149"/>
    <cellStyle name="Normal 2 2 2 2 80 19" xfId="37150"/>
    <cellStyle name="Normal 2 2 2 2 80 2" xfId="37151"/>
    <cellStyle name="Normal 2 2 2 2 80 20" xfId="37152"/>
    <cellStyle name="Normal 2 2 2 2 80 21" xfId="37153"/>
    <cellStyle name="Normal 2 2 2 2 80 22" xfId="37154"/>
    <cellStyle name="Normal 2 2 2 2 80 3" xfId="37155"/>
    <cellStyle name="Normal 2 2 2 2 80 4" xfId="37156"/>
    <cellStyle name="Normal 2 2 2 2 80 5" xfId="37157"/>
    <cellStyle name="Normal 2 2 2 2 80 6" xfId="37158"/>
    <cellStyle name="Normal 2 2 2 2 80 7" xfId="37159"/>
    <cellStyle name="Normal 2 2 2 2 80 8" xfId="37160"/>
    <cellStyle name="Normal 2 2 2 2 80 9" xfId="37161"/>
    <cellStyle name="Normal 2 2 2 2 81" xfId="37162"/>
    <cellStyle name="Normal 2 2 2 2 81 10" xfId="37163"/>
    <cellStyle name="Normal 2 2 2 2 81 11" xfId="37164"/>
    <cellStyle name="Normal 2 2 2 2 81 12" xfId="37165"/>
    <cellStyle name="Normal 2 2 2 2 81 13" xfId="37166"/>
    <cellStyle name="Normal 2 2 2 2 81 14" xfId="37167"/>
    <cellStyle name="Normal 2 2 2 2 81 15" xfId="37168"/>
    <cellStyle name="Normal 2 2 2 2 81 16" xfId="37169"/>
    <cellStyle name="Normal 2 2 2 2 81 17" xfId="37170"/>
    <cellStyle name="Normal 2 2 2 2 81 18" xfId="37171"/>
    <cellStyle name="Normal 2 2 2 2 81 19" xfId="37172"/>
    <cellStyle name="Normal 2 2 2 2 81 2" xfId="37173"/>
    <cellStyle name="Normal 2 2 2 2 81 20" xfId="37174"/>
    <cellStyle name="Normal 2 2 2 2 81 21" xfId="37175"/>
    <cellStyle name="Normal 2 2 2 2 81 22" xfId="37176"/>
    <cellStyle name="Normal 2 2 2 2 81 3" xfId="37177"/>
    <cellStyle name="Normal 2 2 2 2 81 4" xfId="37178"/>
    <cellStyle name="Normal 2 2 2 2 81 5" xfId="37179"/>
    <cellStyle name="Normal 2 2 2 2 81 6" xfId="37180"/>
    <cellStyle name="Normal 2 2 2 2 81 7" xfId="37181"/>
    <cellStyle name="Normal 2 2 2 2 81 8" xfId="37182"/>
    <cellStyle name="Normal 2 2 2 2 81 9" xfId="37183"/>
    <cellStyle name="Normal 2 2 2 2 82" xfId="37184"/>
    <cellStyle name="Normal 2 2 2 2 82 10" xfId="37185"/>
    <cellStyle name="Normal 2 2 2 2 82 11" xfId="37186"/>
    <cellStyle name="Normal 2 2 2 2 82 12" xfId="37187"/>
    <cellStyle name="Normal 2 2 2 2 82 13" xfId="37188"/>
    <cellStyle name="Normal 2 2 2 2 82 14" xfId="37189"/>
    <cellStyle name="Normal 2 2 2 2 82 15" xfId="37190"/>
    <cellStyle name="Normal 2 2 2 2 82 16" xfId="37191"/>
    <cellStyle name="Normal 2 2 2 2 82 17" xfId="37192"/>
    <cellStyle name="Normal 2 2 2 2 82 18" xfId="37193"/>
    <cellStyle name="Normal 2 2 2 2 82 19" xfId="37194"/>
    <cellStyle name="Normal 2 2 2 2 82 2" xfId="37195"/>
    <cellStyle name="Normal 2 2 2 2 82 20" xfId="37196"/>
    <cellStyle name="Normal 2 2 2 2 82 21" xfId="37197"/>
    <cellStyle name="Normal 2 2 2 2 82 22" xfId="37198"/>
    <cellStyle name="Normal 2 2 2 2 82 3" xfId="37199"/>
    <cellStyle name="Normal 2 2 2 2 82 4" xfId="37200"/>
    <cellStyle name="Normal 2 2 2 2 82 5" xfId="37201"/>
    <cellStyle name="Normal 2 2 2 2 82 6" xfId="37202"/>
    <cellStyle name="Normal 2 2 2 2 82 7" xfId="37203"/>
    <cellStyle name="Normal 2 2 2 2 82 8" xfId="37204"/>
    <cellStyle name="Normal 2 2 2 2 82 9" xfId="37205"/>
    <cellStyle name="Normal 2 2 2 2 83" xfId="37206"/>
    <cellStyle name="Normal 2 2 2 2 83 10" xfId="37207"/>
    <cellStyle name="Normal 2 2 2 2 83 11" xfId="37208"/>
    <cellStyle name="Normal 2 2 2 2 83 12" xfId="37209"/>
    <cellStyle name="Normal 2 2 2 2 83 13" xfId="37210"/>
    <cellStyle name="Normal 2 2 2 2 83 14" xfId="37211"/>
    <cellStyle name="Normal 2 2 2 2 83 15" xfId="37212"/>
    <cellStyle name="Normal 2 2 2 2 83 16" xfId="37213"/>
    <cellStyle name="Normal 2 2 2 2 83 17" xfId="37214"/>
    <cellStyle name="Normal 2 2 2 2 83 18" xfId="37215"/>
    <cellStyle name="Normal 2 2 2 2 83 19" xfId="37216"/>
    <cellStyle name="Normal 2 2 2 2 83 2" xfId="37217"/>
    <cellStyle name="Normal 2 2 2 2 83 20" xfId="37218"/>
    <cellStyle name="Normal 2 2 2 2 83 21" xfId="37219"/>
    <cellStyle name="Normal 2 2 2 2 83 22" xfId="37220"/>
    <cellStyle name="Normal 2 2 2 2 83 3" xfId="37221"/>
    <cellStyle name="Normal 2 2 2 2 83 4" xfId="37222"/>
    <cellStyle name="Normal 2 2 2 2 83 5" xfId="37223"/>
    <cellStyle name="Normal 2 2 2 2 83 6" xfId="37224"/>
    <cellStyle name="Normal 2 2 2 2 83 7" xfId="37225"/>
    <cellStyle name="Normal 2 2 2 2 83 8" xfId="37226"/>
    <cellStyle name="Normal 2 2 2 2 83 9" xfId="37227"/>
    <cellStyle name="Normal 2 2 2 2 84" xfId="37228"/>
    <cellStyle name="Normal 2 2 2 2 84 10" xfId="37229"/>
    <cellStyle name="Normal 2 2 2 2 84 11" xfId="37230"/>
    <cellStyle name="Normal 2 2 2 2 84 12" xfId="37231"/>
    <cellStyle name="Normal 2 2 2 2 84 13" xfId="37232"/>
    <cellStyle name="Normal 2 2 2 2 84 14" xfId="37233"/>
    <cellStyle name="Normal 2 2 2 2 84 15" xfId="37234"/>
    <cellStyle name="Normal 2 2 2 2 84 16" xfId="37235"/>
    <cellStyle name="Normal 2 2 2 2 84 17" xfId="37236"/>
    <cellStyle name="Normal 2 2 2 2 84 18" xfId="37237"/>
    <cellStyle name="Normal 2 2 2 2 84 19" xfId="37238"/>
    <cellStyle name="Normal 2 2 2 2 84 2" xfId="37239"/>
    <cellStyle name="Normal 2 2 2 2 84 20" xfId="37240"/>
    <cellStyle name="Normal 2 2 2 2 84 21" xfId="37241"/>
    <cellStyle name="Normal 2 2 2 2 84 22" xfId="37242"/>
    <cellStyle name="Normal 2 2 2 2 84 3" xfId="37243"/>
    <cellStyle name="Normal 2 2 2 2 84 4" xfId="37244"/>
    <cellStyle name="Normal 2 2 2 2 84 5" xfId="37245"/>
    <cellStyle name="Normal 2 2 2 2 84 6" xfId="37246"/>
    <cellStyle name="Normal 2 2 2 2 84 7" xfId="37247"/>
    <cellStyle name="Normal 2 2 2 2 84 8" xfId="37248"/>
    <cellStyle name="Normal 2 2 2 2 84 9" xfId="37249"/>
    <cellStyle name="Normal 2 2 2 2 85" xfId="37250"/>
    <cellStyle name="Normal 2 2 2 2 85 10" xfId="37251"/>
    <cellStyle name="Normal 2 2 2 2 85 11" xfId="37252"/>
    <cellStyle name="Normal 2 2 2 2 85 12" xfId="37253"/>
    <cellStyle name="Normal 2 2 2 2 85 13" xfId="37254"/>
    <cellStyle name="Normal 2 2 2 2 85 14" xfId="37255"/>
    <cellStyle name="Normal 2 2 2 2 85 15" xfId="37256"/>
    <cellStyle name="Normal 2 2 2 2 85 16" xfId="37257"/>
    <cellStyle name="Normal 2 2 2 2 85 17" xfId="37258"/>
    <cellStyle name="Normal 2 2 2 2 85 18" xfId="37259"/>
    <cellStyle name="Normal 2 2 2 2 85 19" xfId="37260"/>
    <cellStyle name="Normal 2 2 2 2 85 2" xfId="37261"/>
    <cellStyle name="Normal 2 2 2 2 85 20" xfId="37262"/>
    <cellStyle name="Normal 2 2 2 2 85 21" xfId="37263"/>
    <cellStyle name="Normal 2 2 2 2 85 22" xfId="37264"/>
    <cellStyle name="Normal 2 2 2 2 85 3" xfId="37265"/>
    <cellStyle name="Normal 2 2 2 2 85 4" xfId="37266"/>
    <cellStyle name="Normal 2 2 2 2 85 5" xfId="37267"/>
    <cellStyle name="Normal 2 2 2 2 85 6" xfId="37268"/>
    <cellStyle name="Normal 2 2 2 2 85 7" xfId="37269"/>
    <cellStyle name="Normal 2 2 2 2 85 8" xfId="37270"/>
    <cellStyle name="Normal 2 2 2 2 85 9" xfId="37271"/>
    <cellStyle name="Normal 2 2 2 2 86" xfId="37272"/>
    <cellStyle name="Normal 2 2 2 2 86 10" xfId="37273"/>
    <cellStyle name="Normal 2 2 2 2 86 11" xfId="37274"/>
    <cellStyle name="Normal 2 2 2 2 86 12" xfId="37275"/>
    <cellStyle name="Normal 2 2 2 2 86 13" xfId="37276"/>
    <cellStyle name="Normal 2 2 2 2 86 14" xfId="37277"/>
    <cellStyle name="Normal 2 2 2 2 86 15" xfId="37278"/>
    <cellStyle name="Normal 2 2 2 2 86 16" xfId="37279"/>
    <cellStyle name="Normal 2 2 2 2 86 17" xfId="37280"/>
    <cellStyle name="Normal 2 2 2 2 86 18" xfId="37281"/>
    <cellStyle name="Normal 2 2 2 2 86 19" xfId="37282"/>
    <cellStyle name="Normal 2 2 2 2 86 2" xfId="37283"/>
    <cellStyle name="Normal 2 2 2 2 86 20" xfId="37284"/>
    <cellStyle name="Normal 2 2 2 2 86 21" xfId="37285"/>
    <cellStyle name="Normal 2 2 2 2 86 22" xfId="37286"/>
    <cellStyle name="Normal 2 2 2 2 86 3" xfId="37287"/>
    <cellStyle name="Normal 2 2 2 2 86 4" xfId="37288"/>
    <cellStyle name="Normal 2 2 2 2 86 5" xfId="37289"/>
    <cellStyle name="Normal 2 2 2 2 86 6" xfId="37290"/>
    <cellStyle name="Normal 2 2 2 2 86 7" xfId="37291"/>
    <cellStyle name="Normal 2 2 2 2 86 8" xfId="37292"/>
    <cellStyle name="Normal 2 2 2 2 86 9" xfId="37293"/>
    <cellStyle name="Normal 2 2 2 2 87" xfId="37294"/>
    <cellStyle name="Normal 2 2 2 2 87 10" xfId="37295"/>
    <cellStyle name="Normal 2 2 2 2 87 11" xfId="37296"/>
    <cellStyle name="Normal 2 2 2 2 87 12" xfId="37297"/>
    <cellStyle name="Normal 2 2 2 2 87 13" xfId="37298"/>
    <cellStyle name="Normal 2 2 2 2 87 14" xfId="37299"/>
    <cellStyle name="Normal 2 2 2 2 87 15" xfId="37300"/>
    <cellStyle name="Normal 2 2 2 2 87 16" xfId="37301"/>
    <cellStyle name="Normal 2 2 2 2 87 17" xfId="37302"/>
    <cellStyle name="Normal 2 2 2 2 87 18" xfId="37303"/>
    <cellStyle name="Normal 2 2 2 2 87 19" xfId="37304"/>
    <cellStyle name="Normal 2 2 2 2 87 2" xfId="37305"/>
    <cellStyle name="Normal 2 2 2 2 87 20" xfId="37306"/>
    <cellStyle name="Normal 2 2 2 2 87 21" xfId="37307"/>
    <cellStyle name="Normal 2 2 2 2 87 22" xfId="37308"/>
    <cellStyle name="Normal 2 2 2 2 87 3" xfId="37309"/>
    <cellStyle name="Normal 2 2 2 2 87 4" xfId="37310"/>
    <cellStyle name="Normal 2 2 2 2 87 5" xfId="37311"/>
    <cellStyle name="Normal 2 2 2 2 87 6" xfId="37312"/>
    <cellStyle name="Normal 2 2 2 2 87 7" xfId="37313"/>
    <cellStyle name="Normal 2 2 2 2 87 8" xfId="37314"/>
    <cellStyle name="Normal 2 2 2 2 87 9" xfId="37315"/>
    <cellStyle name="Normal 2 2 2 2 88" xfId="37316"/>
    <cellStyle name="Normal 2 2 2 2 89" xfId="37317"/>
    <cellStyle name="Normal 2 2 2 2 89 10" xfId="37318"/>
    <cellStyle name="Normal 2 2 2 2 89 11" xfId="37319"/>
    <cellStyle name="Normal 2 2 2 2 89 12" xfId="37320"/>
    <cellStyle name="Normal 2 2 2 2 89 13" xfId="37321"/>
    <cellStyle name="Normal 2 2 2 2 89 14" xfId="37322"/>
    <cellStyle name="Normal 2 2 2 2 89 15" xfId="37323"/>
    <cellStyle name="Normal 2 2 2 2 89 16" xfId="37324"/>
    <cellStyle name="Normal 2 2 2 2 89 17" xfId="37325"/>
    <cellStyle name="Normal 2 2 2 2 89 18" xfId="37326"/>
    <cellStyle name="Normal 2 2 2 2 89 19" xfId="37327"/>
    <cellStyle name="Normal 2 2 2 2 89 2" xfId="37328"/>
    <cellStyle name="Normal 2 2 2 2 89 2 2" xfId="37329"/>
    <cellStyle name="Normal 2 2 2 2 89 20" xfId="37330"/>
    <cellStyle name="Normal 2 2 2 2 89 21" xfId="37331"/>
    <cellStyle name="Normal 2 2 2 2 89 22" xfId="37332"/>
    <cellStyle name="Normal 2 2 2 2 89 23" xfId="37333"/>
    <cellStyle name="Normal 2 2 2 2 89 24" xfId="37334"/>
    <cellStyle name="Normal 2 2 2 2 89 3" xfId="37335"/>
    <cellStyle name="Normal 2 2 2 2 89 4" xfId="37336"/>
    <cellStyle name="Normal 2 2 2 2 89 5" xfId="37337"/>
    <cellStyle name="Normal 2 2 2 2 89 6" xfId="37338"/>
    <cellStyle name="Normal 2 2 2 2 89 7" xfId="37339"/>
    <cellStyle name="Normal 2 2 2 2 89 8" xfId="37340"/>
    <cellStyle name="Normal 2 2 2 2 89 9" xfId="37341"/>
    <cellStyle name="Normal 2 2 2 2 9" xfId="37342"/>
    <cellStyle name="Normal 2 2 2 2 9 10" xfId="37343"/>
    <cellStyle name="Normal 2 2 2 2 9 11" xfId="37344"/>
    <cellStyle name="Normal 2 2 2 2 9 12" xfId="37345"/>
    <cellStyle name="Normal 2 2 2 2 9 13" xfId="37346"/>
    <cellStyle name="Normal 2 2 2 2 9 14" xfId="37347"/>
    <cellStyle name="Normal 2 2 2 2 9 15" xfId="37348"/>
    <cellStyle name="Normal 2 2 2 2 9 16" xfId="37349"/>
    <cellStyle name="Normal 2 2 2 2 9 17" xfId="37350"/>
    <cellStyle name="Normal 2 2 2 2 9 18" xfId="37351"/>
    <cellStyle name="Normal 2 2 2 2 9 19" xfId="37352"/>
    <cellStyle name="Normal 2 2 2 2 9 2" xfId="37353"/>
    <cellStyle name="Normal 2 2 2 2 9 20" xfId="37354"/>
    <cellStyle name="Normal 2 2 2 2 9 21" xfId="37355"/>
    <cellStyle name="Normal 2 2 2 2 9 22" xfId="37356"/>
    <cellStyle name="Normal 2 2 2 2 9 3" xfId="37357"/>
    <cellStyle name="Normal 2 2 2 2 9 4" xfId="37358"/>
    <cellStyle name="Normal 2 2 2 2 9 5" xfId="37359"/>
    <cellStyle name="Normal 2 2 2 2 9 6" xfId="37360"/>
    <cellStyle name="Normal 2 2 2 2 9 7" xfId="37361"/>
    <cellStyle name="Normal 2 2 2 2 9 8" xfId="37362"/>
    <cellStyle name="Normal 2 2 2 2 9 9" xfId="37363"/>
    <cellStyle name="Normal 2 2 2 2 90" xfId="37364"/>
    <cellStyle name="Normal 2 2 2 2 90 10" xfId="37365"/>
    <cellStyle name="Normal 2 2 2 2 90 11" xfId="37366"/>
    <cellStyle name="Normal 2 2 2 2 90 12" xfId="37367"/>
    <cellStyle name="Normal 2 2 2 2 90 13" xfId="37368"/>
    <cellStyle name="Normal 2 2 2 2 90 14" xfId="37369"/>
    <cellStyle name="Normal 2 2 2 2 90 15" xfId="37370"/>
    <cellStyle name="Normal 2 2 2 2 90 16" xfId="37371"/>
    <cellStyle name="Normal 2 2 2 2 90 17" xfId="37372"/>
    <cellStyle name="Normal 2 2 2 2 90 18" xfId="37373"/>
    <cellStyle name="Normal 2 2 2 2 90 19" xfId="37374"/>
    <cellStyle name="Normal 2 2 2 2 90 2" xfId="37375"/>
    <cellStyle name="Normal 2 2 2 2 90 20" xfId="37376"/>
    <cellStyle name="Normal 2 2 2 2 90 21" xfId="37377"/>
    <cellStyle name="Normal 2 2 2 2 90 22" xfId="37378"/>
    <cellStyle name="Normal 2 2 2 2 90 3" xfId="37379"/>
    <cellStyle name="Normal 2 2 2 2 90 4" xfId="37380"/>
    <cellStyle name="Normal 2 2 2 2 90 5" xfId="37381"/>
    <cellStyle name="Normal 2 2 2 2 90 6" xfId="37382"/>
    <cellStyle name="Normal 2 2 2 2 90 7" xfId="37383"/>
    <cellStyle name="Normal 2 2 2 2 90 8" xfId="37384"/>
    <cellStyle name="Normal 2 2 2 2 90 9" xfId="37385"/>
    <cellStyle name="Normal 2 2 2 2 91" xfId="37386"/>
    <cellStyle name="Normal 2 2 2 2 92" xfId="37387"/>
    <cellStyle name="Normal 2 2 2 2 93" xfId="37388"/>
    <cellStyle name="Normal 2 2 2 2 94" xfId="37389"/>
    <cellStyle name="Normal 2 2 2 2 95" xfId="37390"/>
    <cellStyle name="Normal 2 2 2 2 96" xfId="37391"/>
    <cellStyle name="Normal 2 2 2 2 97" xfId="37392"/>
    <cellStyle name="Normal 2 2 2 2 98" xfId="37393"/>
    <cellStyle name="Normal 2 2 2 2 99" xfId="37394"/>
    <cellStyle name="Normal 2 2 2 20" xfId="37395"/>
    <cellStyle name="Normal 2 2 2 20 10" xfId="37396"/>
    <cellStyle name="Normal 2 2 2 20 11" xfId="37397"/>
    <cellStyle name="Normal 2 2 2 20 12" xfId="37398"/>
    <cellStyle name="Normal 2 2 2 20 13" xfId="37399"/>
    <cellStyle name="Normal 2 2 2 20 14" xfId="37400"/>
    <cellStyle name="Normal 2 2 2 20 15" xfId="37401"/>
    <cellStyle name="Normal 2 2 2 20 16" xfId="37402"/>
    <cellStyle name="Normal 2 2 2 20 17" xfId="37403"/>
    <cellStyle name="Normal 2 2 2 20 18" xfId="37404"/>
    <cellStyle name="Normal 2 2 2 20 19" xfId="37405"/>
    <cellStyle name="Normal 2 2 2 20 2" xfId="37406"/>
    <cellStyle name="Normal 2 2 2 20 20" xfId="37407"/>
    <cellStyle name="Normal 2 2 2 20 21" xfId="37408"/>
    <cellStyle name="Normal 2 2 2 20 22" xfId="37409"/>
    <cellStyle name="Normal 2 2 2 20 3" xfId="37410"/>
    <cellStyle name="Normal 2 2 2 20 4" xfId="37411"/>
    <cellStyle name="Normal 2 2 2 20 5" xfId="37412"/>
    <cellStyle name="Normal 2 2 2 20 6" xfId="37413"/>
    <cellStyle name="Normal 2 2 2 20 7" xfId="37414"/>
    <cellStyle name="Normal 2 2 2 20 8" xfId="37415"/>
    <cellStyle name="Normal 2 2 2 20 9" xfId="37416"/>
    <cellStyle name="Normal 2 2 2 21" xfId="37417"/>
    <cellStyle name="Normal 2 2 2 21 10" xfId="37418"/>
    <cellStyle name="Normal 2 2 2 21 11" xfId="37419"/>
    <cellStyle name="Normal 2 2 2 21 12" xfId="37420"/>
    <cellStyle name="Normal 2 2 2 21 13" xfId="37421"/>
    <cellStyle name="Normal 2 2 2 21 14" xfId="37422"/>
    <cellStyle name="Normal 2 2 2 21 15" xfId="37423"/>
    <cellStyle name="Normal 2 2 2 21 16" xfId="37424"/>
    <cellStyle name="Normal 2 2 2 21 17" xfId="37425"/>
    <cellStyle name="Normal 2 2 2 21 18" xfId="37426"/>
    <cellStyle name="Normal 2 2 2 21 19" xfId="37427"/>
    <cellStyle name="Normal 2 2 2 21 2" xfId="37428"/>
    <cellStyle name="Normal 2 2 2 21 20" xfId="37429"/>
    <cellStyle name="Normal 2 2 2 21 21" xfId="37430"/>
    <cellStyle name="Normal 2 2 2 21 22" xfId="37431"/>
    <cellStyle name="Normal 2 2 2 21 3" xfId="37432"/>
    <cellStyle name="Normal 2 2 2 21 4" xfId="37433"/>
    <cellStyle name="Normal 2 2 2 21 5" xfId="37434"/>
    <cellStyle name="Normal 2 2 2 21 6" xfId="37435"/>
    <cellStyle name="Normal 2 2 2 21 7" xfId="37436"/>
    <cellStyle name="Normal 2 2 2 21 8" xfId="37437"/>
    <cellStyle name="Normal 2 2 2 21 9" xfId="37438"/>
    <cellStyle name="Normal 2 2 2 22" xfId="37439"/>
    <cellStyle name="Normal 2 2 2 22 10" xfId="37440"/>
    <cellStyle name="Normal 2 2 2 22 11" xfId="37441"/>
    <cellStyle name="Normal 2 2 2 22 12" xfId="37442"/>
    <cellStyle name="Normal 2 2 2 22 13" xfId="37443"/>
    <cellStyle name="Normal 2 2 2 22 14" xfId="37444"/>
    <cellStyle name="Normal 2 2 2 22 15" xfId="37445"/>
    <cellStyle name="Normal 2 2 2 22 16" xfId="37446"/>
    <cellStyle name="Normal 2 2 2 22 17" xfId="37447"/>
    <cellStyle name="Normal 2 2 2 22 18" xfId="37448"/>
    <cellStyle name="Normal 2 2 2 22 19" xfId="37449"/>
    <cellStyle name="Normal 2 2 2 22 2" xfId="37450"/>
    <cellStyle name="Normal 2 2 2 22 20" xfId="37451"/>
    <cellStyle name="Normal 2 2 2 22 21" xfId="37452"/>
    <cellStyle name="Normal 2 2 2 22 22" xfId="37453"/>
    <cellStyle name="Normal 2 2 2 22 3" xfId="37454"/>
    <cellStyle name="Normal 2 2 2 22 4" xfId="37455"/>
    <cellStyle name="Normal 2 2 2 22 5" xfId="37456"/>
    <cellStyle name="Normal 2 2 2 22 6" xfId="37457"/>
    <cellStyle name="Normal 2 2 2 22 7" xfId="37458"/>
    <cellStyle name="Normal 2 2 2 22 8" xfId="37459"/>
    <cellStyle name="Normal 2 2 2 22 9" xfId="37460"/>
    <cellStyle name="Normal 2 2 2 23" xfId="37461"/>
    <cellStyle name="Normal 2 2 2 23 10" xfId="37462"/>
    <cellStyle name="Normal 2 2 2 23 11" xfId="37463"/>
    <cellStyle name="Normal 2 2 2 23 12" xfId="37464"/>
    <cellStyle name="Normal 2 2 2 23 13" xfId="37465"/>
    <cellStyle name="Normal 2 2 2 23 14" xfId="37466"/>
    <cellStyle name="Normal 2 2 2 23 15" xfId="37467"/>
    <cellStyle name="Normal 2 2 2 23 16" xfId="37468"/>
    <cellStyle name="Normal 2 2 2 23 17" xfId="37469"/>
    <cellStyle name="Normal 2 2 2 23 18" xfId="37470"/>
    <cellStyle name="Normal 2 2 2 23 19" xfId="37471"/>
    <cellStyle name="Normal 2 2 2 23 2" xfId="37472"/>
    <cellStyle name="Normal 2 2 2 23 20" xfId="37473"/>
    <cellStyle name="Normal 2 2 2 23 21" xfId="37474"/>
    <cellStyle name="Normal 2 2 2 23 22" xfId="37475"/>
    <cellStyle name="Normal 2 2 2 23 3" xfId="37476"/>
    <cellStyle name="Normal 2 2 2 23 4" xfId="37477"/>
    <cellStyle name="Normal 2 2 2 23 5" xfId="37478"/>
    <cellStyle name="Normal 2 2 2 23 6" xfId="37479"/>
    <cellStyle name="Normal 2 2 2 23 7" xfId="37480"/>
    <cellStyle name="Normal 2 2 2 23 8" xfId="37481"/>
    <cellStyle name="Normal 2 2 2 23 9" xfId="37482"/>
    <cellStyle name="Normal 2 2 2 24" xfId="37483"/>
    <cellStyle name="Normal 2 2 2 24 10" xfId="37484"/>
    <cellStyle name="Normal 2 2 2 24 11" xfId="37485"/>
    <cellStyle name="Normal 2 2 2 24 12" xfId="37486"/>
    <cellStyle name="Normal 2 2 2 24 13" xfId="37487"/>
    <cellStyle name="Normal 2 2 2 24 14" xfId="37488"/>
    <cellStyle name="Normal 2 2 2 24 15" xfId="37489"/>
    <cellStyle name="Normal 2 2 2 24 16" xfId="37490"/>
    <cellStyle name="Normal 2 2 2 24 17" xfId="37491"/>
    <cellStyle name="Normal 2 2 2 24 18" xfId="37492"/>
    <cellStyle name="Normal 2 2 2 24 19" xfId="37493"/>
    <cellStyle name="Normal 2 2 2 24 2" xfId="37494"/>
    <cellStyle name="Normal 2 2 2 24 20" xfId="37495"/>
    <cellStyle name="Normal 2 2 2 24 21" xfId="37496"/>
    <cellStyle name="Normal 2 2 2 24 22" xfId="37497"/>
    <cellStyle name="Normal 2 2 2 24 3" xfId="37498"/>
    <cellStyle name="Normal 2 2 2 24 4" xfId="37499"/>
    <cellStyle name="Normal 2 2 2 24 5" xfId="37500"/>
    <cellStyle name="Normal 2 2 2 24 6" xfId="37501"/>
    <cellStyle name="Normal 2 2 2 24 7" xfId="37502"/>
    <cellStyle name="Normal 2 2 2 24 8" xfId="37503"/>
    <cellStyle name="Normal 2 2 2 24 9" xfId="37504"/>
    <cellStyle name="Normal 2 2 2 25" xfId="37505"/>
    <cellStyle name="Normal 2 2 2 25 10" xfId="37506"/>
    <cellStyle name="Normal 2 2 2 25 11" xfId="37507"/>
    <cellStyle name="Normal 2 2 2 25 12" xfId="37508"/>
    <cellStyle name="Normal 2 2 2 25 13" xfId="37509"/>
    <cellStyle name="Normal 2 2 2 25 14" xfId="37510"/>
    <cellStyle name="Normal 2 2 2 25 15" xfId="37511"/>
    <cellStyle name="Normal 2 2 2 25 16" xfId="37512"/>
    <cellStyle name="Normal 2 2 2 25 17" xfId="37513"/>
    <cellStyle name="Normal 2 2 2 25 18" xfId="37514"/>
    <cellStyle name="Normal 2 2 2 25 19" xfId="37515"/>
    <cellStyle name="Normal 2 2 2 25 2" xfId="37516"/>
    <cellStyle name="Normal 2 2 2 25 20" xfId="37517"/>
    <cellStyle name="Normal 2 2 2 25 21" xfId="37518"/>
    <cellStyle name="Normal 2 2 2 25 22" xfId="37519"/>
    <cellStyle name="Normal 2 2 2 25 3" xfId="37520"/>
    <cellStyle name="Normal 2 2 2 25 4" xfId="37521"/>
    <cellStyle name="Normal 2 2 2 25 5" xfId="37522"/>
    <cellStyle name="Normal 2 2 2 25 6" xfId="37523"/>
    <cellStyle name="Normal 2 2 2 25 7" xfId="37524"/>
    <cellStyle name="Normal 2 2 2 25 8" xfId="37525"/>
    <cellStyle name="Normal 2 2 2 25 9" xfId="37526"/>
    <cellStyle name="Normal 2 2 2 26" xfId="37527"/>
    <cellStyle name="Normal 2 2 2 26 10" xfId="37528"/>
    <cellStyle name="Normal 2 2 2 26 11" xfId="37529"/>
    <cellStyle name="Normal 2 2 2 26 12" xfId="37530"/>
    <cellStyle name="Normal 2 2 2 26 13" xfId="37531"/>
    <cellStyle name="Normal 2 2 2 26 14" xfId="37532"/>
    <cellStyle name="Normal 2 2 2 26 15" xfId="37533"/>
    <cellStyle name="Normal 2 2 2 26 16" xfId="37534"/>
    <cellStyle name="Normal 2 2 2 26 17" xfId="37535"/>
    <cellStyle name="Normal 2 2 2 26 18" xfId="37536"/>
    <cellStyle name="Normal 2 2 2 26 19" xfId="37537"/>
    <cellStyle name="Normal 2 2 2 26 2" xfId="37538"/>
    <cellStyle name="Normal 2 2 2 26 20" xfId="37539"/>
    <cellStyle name="Normal 2 2 2 26 21" xfId="37540"/>
    <cellStyle name="Normal 2 2 2 26 22" xfId="37541"/>
    <cellStyle name="Normal 2 2 2 26 3" xfId="37542"/>
    <cellStyle name="Normal 2 2 2 26 4" xfId="37543"/>
    <cellStyle name="Normal 2 2 2 26 5" xfId="37544"/>
    <cellStyle name="Normal 2 2 2 26 6" xfId="37545"/>
    <cellStyle name="Normal 2 2 2 26 7" xfId="37546"/>
    <cellStyle name="Normal 2 2 2 26 8" xfId="37547"/>
    <cellStyle name="Normal 2 2 2 26 9" xfId="37548"/>
    <cellStyle name="Normal 2 2 2 27" xfId="37549"/>
    <cellStyle name="Normal 2 2 2 27 10" xfId="37550"/>
    <cellStyle name="Normal 2 2 2 27 11" xfId="37551"/>
    <cellStyle name="Normal 2 2 2 27 12" xfId="37552"/>
    <cellStyle name="Normal 2 2 2 27 13" xfId="37553"/>
    <cellStyle name="Normal 2 2 2 27 14" xfId="37554"/>
    <cellStyle name="Normal 2 2 2 27 15" xfId="37555"/>
    <cellStyle name="Normal 2 2 2 27 16" xfId="37556"/>
    <cellStyle name="Normal 2 2 2 27 17" xfId="37557"/>
    <cellStyle name="Normal 2 2 2 27 18" xfId="37558"/>
    <cellStyle name="Normal 2 2 2 27 19" xfId="37559"/>
    <cellStyle name="Normal 2 2 2 27 2" xfId="37560"/>
    <cellStyle name="Normal 2 2 2 27 20" xfId="37561"/>
    <cellStyle name="Normal 2 2 2 27 21" xfId="37562"/>
    <cellStyle name="Normal 2 2 2 27 22" xfId="37563"/>
    <cellStyle name="Normal 2 2 2 27 3" xfId="37564"/>
    <cellStyle name="Normal 2 2 2 27 4" xfId="37565"/>
    <cellStyle name="Normal 2 2 2 27 5" xfId="37566"/>
    <cellStyle name="Normal 2 2 2 27 6" xfId="37567"/>
    <cellStyle name="Normal 2 2 2 27 7" xfId="37568"/>
    <cellStyle name="Normal 2 2 2 27 8" xfId="37569"/>
    <cellStyle name="Normal 2 2 2 27 9" xfId="37570"/>
    <cellStyle name="Normal 2 2 2 28" xfId="37571"/>
    <cellStyle name="Normal 2 2 2 28 10" xfId="37572"/>
    <cellStyle name="Normal 2 2 2 28 11" xfId="37573"/>
    <cellStyle name="Normal 2 2 2 28 12" xfId="37574"/>
    <cellStyle name="Normal 2 2 2 28 13" xfId="37575"/>
    <cellStyle name="Normal 2 2 2 28 14" xfId="37576"/>
    <cellStyle name="Normal 2 2 2 28 15" xfId="37577"/>
    <cellStyle name="Normal 2 2 2 28 16" xfId="37578"/>
    <cellStyle name="Normal 2 2 2 28 17" xfId="37579"/>
    <cellStyle name="Normal 2 2 2 28 18" xfId="37580"/>
    <cellStyle name="Normal 2 2 2 28 19" xfId="37581"/>
    <cellStyle name="Normal 2 2 2 28 2" xfId="37582"/>
    <cellStyle name="Normal 2 2 2 28 20" xfId="37583"/>
    <cellStyle name="Normal 2 2 2 28 21" xfId="37584"/>
    <cellStyle name="Normal 2 2 2 28 22" xfId="37585"/>
    <cellStyle name="Normal 2 2 2 28 3" xfId="37586"/>
    <cellStyle name="Normal 2 2 2 28 4" xfId="37587"/>
    <cellStyle name="Normal 2 2 2 28 5" xfId="37588"/>
    <cellStyle name="Normal 2 2 2 28 6" xfId="37589"/>
    <cellStyle name="Normal 2 2 2 28 7" xfId="37590"/>
    <cellStyle name="Normal 2 2 2 28 8" xfId="37591"/>
    <cellStyle name="Normal 2 2 2 28 9" xfId="37592"/>
    <cellStyle name="Normal 2 2 2 29" xfId="37593"/>
    <cellStyle name="Normal 2 2 2 29 10" xfId="37594"/>
    <cellStyle name="Normal 2 2 2 29 11" xfId="37595"/>
    <cellStyle name="Normal 2 2 2 29 12" xfId="37596"/>
    <cellStyle name="Normal 2 2 2 29 13" xfId="37597"/>
    <cellStyle name="Normal 2 2 2 29 14" xfId="37598"/>
    <cellStyle name="Normal 2 2 2 29 15" xfId="37599"/>
    <cellStyle name="Normal 2 2 2 29 16" xfId="37600"/>
    <cellStyle name="Normal 2 2 2 29 17" xfId="37601"/>
    <cellStyle name="Normal 2 2 2 29 18" xfId="37602"/>
    <cellStyle name="Normal 2 2 2 29 19" xfId="37603"/>
    <cellStyle name="Normal 2 2 2 29 2" xfId="37604"/>
    <cellStyle name="Normal 2 2 2 29 20" xfId="37605"/>
    <cellStyle name="Normal 2 2 2 29 21" xfId="37606"/>
    <cellStyle name="Normal 2 2 2 29 22" xfId="37607"/>
    <cellStyle name="Normal 2 2 2 29 3" xfId="37608"/>
    <cellStyle name="Normal 2 2 2 29 4" xfId="37609"/>
    <cellStyle name="Normal 2 2 2 29 5" xfId="37610"/>
    <cellStyle name="Normal 2 2 2 29 6" xfId="37611"/>
    <cellStyle name="Normal 2 2 2 29 7" xfId="37612"/>
    <cellStyle name="Normal 2 2 2 29 8" xfId="37613"/>
    <cellStyle name="Normal 2 2 2 29 9" xfId="37614"/>
    <cellStyle name="Normal 2 2 2 3" xfId="138"/>
    <cellStyle name="Normal 2 2 2 3 10" xfId="37615"/>
    <cellStyle name="Normal 2 2 2 3 11" xfId="37616"/>
    <cellStyle name="Normal 2 2 2 3 12" xfId="37617"/>
    <cellStyle name="Normal 2 2 2 3 13" xfId="37618"/>
    <cellStyle name="Normal 2 2 2 3 14" xfId="37619"/>
    <cellStyle name="Normal 2 2 2 3 15" xfId="37620"/>
    <cellStyle name="Normal 2 2 2 3 16" xfId="37621"/>
    <cellStyle name="Normal 2 2 2 3 17" xfId="37622"/>
    <cellStyle name="Normal 2 2 2 3 18" xfId="37623"/>
    <cellStyle name="Normal 2 2 2 3 19" xfId="37624"/>
    <cellStyle name="Normal 2 2 2 3 2" xfId="139"/>
    <cellStyle name="Normal 2 2 2 3 2 10" xfId="37625"/>
    <cellStyle name="Normal 2 2 2 3 2 10 10" xfId="37626"/>
    <cellStyle name="Normal 2 2 2 3 2 10 11" xfId="37627"/>
    <cellStyle name="Normal 2 2 2 3 2 10 12" xfId="37628"/>
    <cellStyle name="Normal 2 2 2 3 2 10 13" xfId="37629"/>
    <cellStyle name="Normal 2 2 2 3 2 10 14" xfId="37630"/>
    <cellStyle name="Normal 2 2 2 3 2 10 15" xfId="37631"/>
    <cellStyle name="Normal 2 2 2 3 2 10 16" xfId="37632"/>
    <cellStyle name="Normal 2 2 2 3 2 10 17" xfId="37633"/>
    <cellStyle name="Normal 2 2 2 3 2 10 18" xfId="37634"/>
    <cellStyle name="Normal 2 2 2 3 2 10 19" xfId="37635"/>
    <cellStyle name="Normal 2 2 2 3 2 10 2" xfId="37636"/>
    <cellStyle name="Normal 2 2 2 3 2 10 20" xfId="37637"/>
    <cellStyle name="Normal 2 2 2 3 2 10 21" xfId="37638"/>
    <cellStyle name="Normal 2 2 2 3 2 10 22" xfId="37639"/>
    <cellStyle name="Normal 2 2 2 3 2 10 3" xfId="37640"/>
    <cellStyle name="Normal 2 2 2 3 2 10 4" xfId="37641"/>
    <cellStyle name="Normal 2 2 2 3 2 10 5" xfId="37642"/>
    <cellStyle name="Normal 2 2 2 3 2 10 6" xfId="37643"/>
    <cellStyle name="Normal 2 2 2 3 2 10 7" xfId="37644"/>
    <cellStyle name="Normal 2 2 2 3 2 10 8" xfId="37645"/>
    <cellStyle name="Normal 2 2 2 3 2 10 9" xfId="37646"/>
    <cellStyle name="Normal 2 2 2 3 2 11" xfId="37647"/>
    <cellStyle name="Normal 2 2 2 3 2 11 10" xfId="37648"/>
    <cellStyle name="Normal 2 2 2 3 2 11 11" xfId="37649"/>
    <cellStyle name="Normal 2 2 2 3 2 11 12" xfId="37650"/>
    <cellStyle name="Normal 2 2 2 3 2 11 13" xfId="37651"/>
    <cellStyle name="Normal 2 2 2 3 2 11 14" xfId="37652"/>
    <cellStyle name="Normal 2 2 2 3 2 11 15" xfId="37653"/>
    <cellStyle name="Normal 2 2 2 3 2 11 16" xfId="37654"/>
    <cellStyle name="Normal 2 2 2 3 2 11 17" xfId="37655"/>
    <cellStyle name="Normal 2 2 2 3 2 11 18" xfId="37656"/>
    <cellStyle name="Normal 2 2 2 3 2 11 19" xfId="37657"/>
    <cellStyle name="Normal 2 2 2 3 2 11 2" xfId="37658"/>
    <cellStyle name="Normal 2 2 2 3 2 11 20" xfId="37659"/>
    <cellStyle name="Normal 2 2 2 3 2 11 21" xfId="37660"/>
    <cellStyle name="Normal 2 2 2 3 2 11 22" xfId="37661"/>
    <cellStyle name="Normal 2 2 2 3 2 11 3" xfId="37662"/>
    <cellStyle name="Normal 2 2 2 3 2 11 4" xfId="37663"/>
    <cellStyle name="Normal 2 2 2 3 2 11 5" xfId="37664"/>
    <cellStyle name="Normal 2 2 2 3 2 11 6" xfId="37665"/>
    <cellStyle name="Normal 2 2 2 3 2 11 7" xfId="37666"/>
    <cellStyle name="Normal 2 2 2 3 2 11 8" xfId="37667"/>
    <cellStyle name="Normal 2 2 2 3 2 11 9" xfId="37668"/>
    <cellStyle name="Normal 2 2 2 3 2 12" xfId="37669"/>
    <cellStyle name="Normal 2 2 2 3 2 12 10" xfId="37670"/>
    <cellStyle name="Normal 2 2 2 3 2 12 11" xfId="37671"/>
    <cellStyle name="Normal 2 2 2 3 2 12 12" xfId="37672"/>
    <cellStyle name="Normal 2 2 2 3 2 12 13" xfId="37673"/>
    <cellStyle name="Normal 2 2 2 3 2 12 14" xfId="37674"/>
    <cellStyle name="Normal 2 2 2 3 2 12 15" xfId="37675"/>
    <cellStyle name="Normal 2 2 2 3 2 12 16" xfId="37676"/>
    <cellStyle name="Normal 2 2 2 3 2 12 17" xfId="37677"/>
    <cellStyle name="Normal 2 2 2 3 2 12 18" xfId="37678"/>
    <cellStyle name="Normal 2 2 2 3 2 12 19" xfId="37679"/>
    <cellStyle name="Normal 2 2 2 3 2 12 2" xfId="37680"/>
    <cellStyle name="Normal 2 2 2 3 2 12 20" xfId="37681"/>
    <cellStyle name="Normal 2 2 2 3 2 12 21" xfId="37682"/>
    <cellStyle name="Normal 2 2 2 3 2 12 22" xfId="37683"/>
    <cellStyle name="Normal 2 2 2 3 2 12 3" xfId="37684"/>
    <cellStyle name="Normal 2 2 2 3 2 12 4" xfId="37685"/>
    <cellStyle name="Normal 2 2 2 3 2 12 5" xfId="37686"/>
    <cellStyle name="Normal 2 2 2 3 2 12 6" xfId="37687"/>
    <cellStyle name="Normal 2 2 2 3 2 12 7" xfId="37688"/>
    <cellStyle name="Normal 2 2 2 3 2 12 8" xfId="37689"/>
    <cellStyle name="Normal 2 2 2 3 2 12 9" xfId="37690"/>
    <cellStyle name="Normal 2 2 2 3 2 13" xfId="37691"/>
    <cellStyle name="Normal 2 2 2 3 2 13 10" xfId="37692"/>
    <cellStyle name="Normal 2 2 2 3 2 13 11" xfId="37693"/>
    <cellStyle name="Normal 2 2 2 3 2 13 12" xfId="37694"/>
    <cellStyle name="Normal 2 2 2 3 2 13 13" xfId="37695"/>
    <cellStyle name="Normal 2 2 2 3 2 13 14" xfId="37696"/>
    <cellStyle name="Normal 2 2 2 3 2 13 15" xfId="37697"/>
    <cellStyle name="Normal 2 2 2 3 2 13 16" xfId="37698"/>
    <cellStyle name="Normal 2 2 2 3 2 13 17" xfId="37699"/>
    <cellStyle name="Normal 2 2 2 3 2 13 18" xfId="37700"/>
    <cellStyle name="Normal 2 2 2 3 2 13 19" xfId="37701"/>
    <cellStyle name="Normal 2 2 2 3 2 13 2" xfId="37702"/>
    <cellStyle name="Normal 2 2 2 3 2 13 20" xfId="37703"/>
    <cellStyle name="Normal 2 2 2 3 2 13 21" xfId="37704"/>
    <cellStyle name="Normal 2 2 2 3 2 13 22" xfId="37705"/>
    <cellStyle name="Normal 2 2 2 3 2 13 3" xfId="37706"/>
    <cellStyle name="Normal 2 2 2 3 2 13 4" xfId="37707"/>
    <cellStyle name="Normal 2 2 2 3 2 13 5" xfId="37708"/>
    <cellStyle name="Normal 2 2 2 3 2 13 6" xfId="37709"/>
    <cellStyle name="Normal 2 2 2 3 2 13 7" xfId="37710"/>
    <cellStyle name="Normal 2 2 2 3 2 13 8" xfId="37711"/>
    <cellStyle name="Normal 2 2 2 3 2 13 9" xfId="37712"/>
    <cellStyle name="Normal 2 2 2 3 2 14" xfId="37713"/>
    <cellStyle name="Normal 2 2 2 3 2 14 10" xfId="37714"/>
    <cellStyle name="Normal 2 2 2 3 2 14 11" xfId="37715"/>
    <cellStyle name="Normal 2 2 2 3 2 14 12" xfId="37716"/>
    <cellStyle name="Normal 2 2 2 3 2 14 13" xfId="37717"/>
    <cellStyle name="Normal 2 2 2 3 2 14 14" xfId="37718"/>
    <cellStyle name="Normal 2 2 2 3 2 14 15" xfId="37719"/>
    <cellStyle name="Normal 2 2 2 3 2 14 16" xfId="37720"/>
    <cellStyle name="Normal 2 2 2 3 2 14 17" xfId="37721"/>
    <cellStyle name="Normal 2 2 2 3 2 14 18" xfId="37722"/>
    <cellStyle name="Normal 2 2 2 3 2 14 19" xfId="37723"/>
    <cellStyle name="Normal 2 2 2 3 2 14 2" xfId="37724"/>
    <cellStyle name="Normal 2 2 2 3 2 14 20" xfId="37725"/>
    <cellStyle name="Normal 2 2 2 3 2 14 21" xfId="37726"/>
    <cellStyle name="Normal 2 2 2 3 2 14 22" xfId="37727"/>
    <cellStyle name="Normal 2 2 2 3 2 14 3" xfId="37728"/>
    <cellStyle name="Normal 2 2 2 3 2 14 4" xfId="37729"/>
    <cellStyle name="Normal 2 2 2 3 2 14 5" xfId="37730"/>
    <cellStyle name="Normal 2 2 2 3 2 14 6" xfId="37731"/>
    <cellStyle name="Normal 2 2 2 3 2 14 7" xfId="37732"/>
    <cellStyle name="Normal 2 2 2 3 2 14 8" xfId="37733"/>
    <cellStyle name="Normal 2 2 2 3 2 14 9" xfId="37734"/>
    <cellStyle name="Normal 2 2 2 3 2 15" xfId="37735"/>
    <cellStyle name="Normal 2 2 2 3 2 15 10" xfId="37736"/>
    <cellStyle name="Normal 2 2 2 3 2 15 11" xfId="37737"/>
    <cellStyle name="Normal 2 2 2 3 2 15 12" xfId="37738"/>
    <cellStyle name="Normal 2 2 2 3 2 15 13" xfId="37739"/>
    <cellStyle name="Normal 2 2 2 3 2 15 14" xfId="37740"/>
    <cellStyle name="Normal 2 2 2 3 2 15 15" xfId="37741"/>
    <cellStyle name="Normal 2 2 2 3 2 15 16" xfId="37742"/>
    <cellStyle name="Normal 2 2 2 3 2 15 17" xfId="37743"/>
    <cellStyle name="Normal 2 2 2 3 2 15 18" xfId="37744"/>
    <cellStyle name="Normal 2 2 2 3 2 15 19" xfId="37745"/>
    <cellStyle name="Normal 2 2 2 3 2 15 2" xfId="37746"/>
    <cellStyle name="Normal 2 2 2 3 2 15 20" xfId="37747"/>
    <cellStyle name="Normal 2 2 2 3 2 15 21" xfId="37748"/>
    <cellStyle name="Normal 2 2 2 3 2 15 22" xfId="37749"/>
    <cellStyle name="Normal 2 2 2 3 2 15 3" xfId="37750"/>
    <cellStyle name="Normal 2 2 2 3 2 15 4" xfId="37751"/>
    <cellStyle name="Normal 2 2 2 3 2 15 5" xfId="37752"/>
    <cellStyle name="Normal 2 2 2 3 2 15 6" xfId="37753"/>
    <cellStyle name="Normal 2 2 2 3 2 15 7" xfId="37754"/>
    <cellStyle name="Normal 2 2 2 3 2 15 8" xfId="37755"/>
    <cellStyle name="Normal 2 2 2 3 2 15 9" xfId="37756"/>
    <cellStyle name="Normal 2 2 2 3 2 16" xfId="37757"/>
    <cellStyle name="Normal 2 2 2 3 2 16 10" xfId="37758"/>
    <cellStyle name="Normal 2 2 2 3 2 16 11" xfId="37759"/>
    <cellStyle name="Normal 2 2 2 3 2 16 12" xfId="37760"/>
    <cellStyle name="Normal 2 2 2 3 2 16 13" xfId="37761"/>
    <cellStyle name="Normal 2 2 2 3 2 16 14" xfId="37762"/>
    <cellStyle name="Normal 2 2 2 3 2 16 15" xfId="37763"/>
    <cellStyle name="Normal 2 2 2 3 2 16 16" xfId="37764"/>
    <cellStyle name="Normal 2 2 2 3 2 16 17" xfId="37765"/>
    <cellStyle name="Normal 2 2 2 3 2 16 18" xfId="37766"/>
    <cellStyle name="Normal 2 2 2 3 2 16 19" xfId="37767"/>
    <cellStyle name="Normal 2 2 2 3 2 16 2" xfId="37768"/>
    <cellStyle name="Normal 2 2 2 3 2 16 20" xfId="37769"/>
    <cellStyle name="Normal 2 2 2 3 2 16 21" xfId="37770"/>
    <cellStyle name="Normal 2 2 2 3 2 16 22" xfId="37771"/>
    <cellStyle name="Normal 2 2 2 3 2 16 3" xfId="37772"/>
    <cellStyle name="Normal 2 2 2 3 2 16 4" xfId="37773"/>
    <cellStyle name="Normal 2 2 2 3 2 16 5" xfId="37774"/>
    <cellStyle name="Normal 2 2 2 3 2 16 6" xfId="37775"/>
    <cellStyle name="Normal 2 2 2 3 2 16 7" xfId="37776"/>
    <cellStyle name="Normal 2 2 2 3 2 16 8" xfId="37777"/>
    <cellStyle name="Normal 2 2 2 3 2 16 9" xfId="37778"/>
    <cellStyle name="Normal 2 2 2 3 2 17" xfId="37779"/>
    <cellStyle name="Normal 2 2 2 3 2 17 10" xfId="37780"/>
    <cellStyle name="Normal 2 2 2 3 2 17 11" xfId="37781"/>
    <cellStyle name="Normal 2 2 2 3 2 17 12" xfId="37782"/>
    <cellStyle name="Normal 2 2 2 3 2 17 13" xfId="37783"/>
    <cellStyle name="Normal 2 2 2 3 2 17 14" xfId="37784"/>
    <cellStyle name="Normal 2 2 2 3 2 17 15" xfId="37785"/>
    <cellStyle name="Normal 2 2 2 3 2 17 16" xfId="37786"/>
    <cellStyle name="Normal 2 2 2 3 2 17 17" xfId="37787"/>
    <cellStyle name="Normal 2 2 2 3 2 17 18" xfId="37788"/>
    <cellStyle name="Normal 2 2 2 3 2 17 19" xfId="37789"/>
    <cellStyle name="Normal 2 2 2 3 2 17 2" xfId="37790"/>
    <cellStyle name="Normal 2 2 2 3 2 17 20" xfId="37791"/>
    <cellStyle name="Normal 2 2 2 3 2 17 21" xfId="37792"/>
    <cellStyle name="Normal 2 2 2 3 2 17 22" xfId="37793"/>
    <cellStyle name="Normal 2 2 2 3 2 17 3" xfId="37794"/>
    <cellStyle name="Normal 2 2 2 3 2 17 4" xfId="37795"/>
    <cellStyle name="Normal 2 2 2 3 2 17 5" xfId="37796"/>
    <cellStyle name="Normal 2 2 2 3 2 17 6" xfId="37797"/>
    <cellStyle name="Normal 2 2 2 3 2 17 7" xfId="37798"/>
    <cellStyle name="Normal 2 2 2 3 2 17 8" xfId="37799"/>
    <cellStyle name="Normal 2 2 2 3 2 17 9" xfId="37800"/>
    <cellStyle name="Normal 2 2 2 3 2 18" xfId="37801"/>
    <cellStyle name="Normal 2 2 2 3 2 18 10" xfId="37802"/>
    <cellStyle name="Normal 2 2 2 3 2 18 11" xfId="37803"/>
    <cellStyle name="Normal 2 2 2 3 2 18 12" xfId="37804"/>
    <cellStyle name="Normal 2 2 2 3 2 18 13" xfId="37805"/>
    <cellStyle name="Normal 2 2 2 3 2 18 14" xfId="37806"/>
    <cellStyle name="Normal 2 2 2 3 2 18 15" xfId="37807"/>
    <cellStyle name="Normal 2 2 2 3 2 18 16" xfId="37808"/>
    <cellStyle name="Normal 2 2 2 3 2 18 17" xfId="37809"/>
    <cellStyle name="Normal 2 2 2 3 2 18 18" xfId="37810"/>
    <cellStyle name="Normal 2 2 2 3 2 18 19" xfId="37811"/>
    <cellStyle name="Normal 2 2 2 3 2 18 2" xfId="37812"/>
    <cellStyle name="Normal 2 2 2 3 2 18 20" xfId="37813"/>
    <cellStyle name="Normal 2 2 2 3 2 18 21" xfId="37814"/>
    <cellStyle name="Normal 2 2 2 3 2 18 22" xfId="37815"/>
    <cellStyle name="Normal 2 2 2 3 2 18 3" xfId="37816"/>
    <cellStyle name="Normal 2 2 2 3 2 18 4" xfId="37817"/>
    <cellStyle name="Normal 2 2 2 3 2 18 5" xfId="37818"/>
    <cellStyle name="Normal 2 2 2 3 2 18 6" xfId="37819"/>
    <cellStyle name="Normal 2 2 2 3 2 18 7" xfId="37820"/>
    <cellStyle name="Normal 2 2 2 3 2 18 8" xfId="37821"/>
    <cellStyle name="Normal 2 2 2 3 2 18 9" xfId="37822"/>
    <cellStyle name="Normal 2 2 2 3 2 19" xfId="37823"/>
    <cellStyle name="Normal 2 2 2 3 2 19 10" xfId="37824"/>
    <cellStyle name="Normal 2 2 2 3 2 19 11" xfId="37825"/>
    <cellStyle name="Normal 2 2 2 3 2 19 12" xfId="37826"/>
    <cellStyle name="Normal 2 2 2 3 2 19 13" xfId="37827"/>
    <cellStyle name="Normal 2 2 2 3 2 19 14" xfId="37828"/>
    <cellStyle name="Normal 2 2 2 3 2 19 15" xfId="37829"/>
    <cellStyle name="Normal 2 2 2 3 2 19 16" xfId="37830"/>
    <cellStyle name="Normal 2 2 2 3 2 19 17" xfId="37831"/>
    <cellStyle name="Normal 2 2 2 3 2 19 18" xfId="37832"/>
    <cellStyle name="Normal 2 2 2 3 2 19 19" xfId="37833"/>
    <cellStyle name="Normal 2 2 2 3 2 19 2" xfId="37834"/>
    <cellStyle name="Normal 2 2 2 3 2 19 20" xfId="37835"/>
    <cellStyle name="Normal 2 2 2 3 2 19 21" xfId="37836"/>
    <cellStyle name="Normal 2 2 2 3 2 19 22" xfId="37837"/>
    <cellStyle name="Normal 2 2 2 3 2 19 3" xfId="37838"/>
    <cellStyle name="Normal 2 2 2 3 2 19 4" xfId="37839"/>
    <cellStyle name="Normal 2 2 2 3 2 19 5" xfId="37840"/>
    <cellStyle name="Normal 2 2 2 3 2 19 6" xfId="37841"/>
    <cellStyle name="Normal 2 2 2 3 2 19 7" xfId="37842"/>
    <cellStyle name="Normal 2 2 2 3 2 19 8" xfId="37843"/>
    <cellStyle name="Normal 2 2 2 3 2 19 9" xfId="37844"/>
    <cellStyle name="Normal 2 2 2 3 2 2" xfId="37845"/>
    <cellStyle name="Normal 2 2 2 3 2 2 10" xfId="37846"/>
    <cellStyle name="Normal 2 2 2 3 2 2 11" xfId="37847"/>
    <cellStyle name="Normal 2 2 2 3 2 2 12" xfId="37848"/>
    <cellStyle name="Normal 2 2 2 3 2 2 13" xfId="37849"/>
    <cellStyle name="Normal 2 2 2 3 2 2 14" xfId="37850"/>
    <cellStyle name="Normal 2 2 2 3 2 2 15" xfId="37851"/>
    <cellStyle name="Normal 2 2 2 3 2 2 16" xfId="37852"/>
    <cellStyle name="Normal 2 2 2 3 2 2 17" xfId="37853"/>
    <cellStyle name="Normal 2 2 2 3 2 2 18" xfId="37854"/>
    <cellStyle name="Normal 2 2 2 3 2 2 19" xfId="37855"/>
    <cellStyle name="Normal 2 2 2 3 2 2 2" xfId="37856"/>
    <cellStyle name="Normal 2 2 2 3 2 2 20" xfId="37857"/>
    <cellStyle name="Normal 2 2 2 3 2 2 21" xfId="37858"/>
    <cellStyle name="Normal 2 2 2 3 2 2 22" xfId="37859"/>
    <cellStyle name="Normal 2 2 2 3 2 2 3" xfId="37860"/>
    <cellStyle name="Normal 2 2 2 3 2 2 4" xfId="37861"/>
    <cellStyle name="Normal 2 2 2 3 2 2 5" xfId="37862"/>
    <cellStyle name="Normal 2 2 2 3 2 2 6" xfId="37863"/>
    <cellStyle name="Normal 2 2 2 3 2 2 7" xfId="37864"/>
    <cellStyle name="Normal 2 2 2 3 2 2 8" xfId="37865"/>
    <cellStyle name="Normal 2 2 2 3 2 2 9" xfId="37866"/>
    <cellStyle name="Normal 2 2 2 3 2 20" xfId="37867"/>
    <cellStyle name="Normal 2 2 2 3 2 21" xfId="37868"/>
    <cellStyle name="Normal 2 2 2 3 2 22" xfId="37869"/>
    <cellStyle name="Normal 2 2 2 3 2 23" xfId="37870"/>
    <cellStyle name="Normal 2 2 2 3 2 24" xfId="37871"/>
    <cellStyle name="Normal 2 2 2 3 2 25" xfId="37872"/>
    <cellStyle name="Normal 2 2 2 3 2 26" xfId="37873"/>
    <cellStyle name="Normal 2 2 2 3 2 27" xfId="37874"/>
    <cellStyle name="Normal 2 2 2 3 2 28" xfId="37875"/>
    <cellStyle name="Normal 2 2 2 3 2 29" xfId="37876"/>
    <cellStyle name="Normal 2 2 2 3 2 3" xfId="37877"/>
    <cellStyle name="Normal 2 2 2 3 2 3 10" xfId="37878"/>
    <cellStyle name="Normal 2 2 2 3 2 3 11" xfId="37879"/>
    <cellStyle name="Normal 2 2 2 3 2 3 12" xfId="37880"/>
    <cellStyle name="Normal 2 2 2 3 2 3 13" xfId="37881"/>
    <cellStyle name="Normal 2 2 2 3 2 3 14" xfId="37882"/>
    <cellStyle name="Normal 2 2 2 3 2 3 15" xfId="37883"/>
    <cellStyle name="Normal 2 2 2 3 2 3 16" xfId="37884"/>
    <cellStyle name="Normal 2 2 2 3 2 3 17" xfId="37885"/>
    <cellStyle name="Normal 2 2 2 3 2 3 18" xfId="37886"/>
    <cellStyle name="Normal 2 2 2 3 2 3 19" xfId="37887"/>
    <cellStyle name="Normal 2 2 2 3 2 3 2" xfId="37888"/>
    <cellStyle name="Normal 2 2 2 3 2 3 20" xfId="37889"/>
    <cellStyle name="Normal 2 2 2 3 2 3 21" xfId="37890"/>
    <cellStyle name="Normal 2 2 2 3 2 3 22" xfId="37891"/>
    <cellStyle name="Normal 2 2 2 3 2 3 3" xfId="37892"/>
    <cellStyle name="Normal 2 2 2 3 2 3 4" xfId="37893"/>
    <cellStyle name="Normal 2 2 2 3 2 3 5" xfId="37894"/>
    <cellStyle name="Normal 2 2 2 3 2 3 6" xfId="37895"/>
    <cellStyle name="Normal 2 2 2 3 2 3 7" xfId="37896"/>
    <cellStyle name="Normal 2 2 2 3 2 3 8" xfId="37897"/>
    <cellStyle name="Normal 2 2 2 3 2 3 9" xfId="37898"/>
    <cellStyle name="Normal 2 2 2 3 2 30" xfId="37899"/>
    <cellStyle name="Normal 2 2 2 3 2 31" xfId="37900"/>
    <cellStyle name="Normal 2 2 2 3 2 32" xfId="37901"/>
    <cellStyle name="Normal 2 2 2 3 2 33" xfId="37902"/>
    <cellStyle name="Normal 2 2 2 3 2 34" xfId="37903"/>
    <cellStyle name="Normal 2 2 2 3 2 35" xfId="37904"/>
    <cellStyle name="Normal 2 2 2 3 2 36" xfId="37905"/>
    <cellStyle name="Normal 2 2 2 3 2 37" xfId="37906"/>
    <cellStyle name="Normal 2 2 2 3 2 38" xfId="37907"/>
    <cellStyle name="Normal 2 2 2 3 2 39" xfId="37908"/>
    <cellStyle name="Normal 2 2 2 3 2 4" xfId="37909"/>
    <cellStyle name="Normal 2 2 2 3 2 4 10" xfId="37910"/>
    <cellStyle name="Normal 2 2 2 3 2 4 11" xfId="37911"/>
    <cellStyle name="Normal 2 2 2 3 2 4 12" xfId="37912"/>
    <cellStyle name="Normal 2 2 2 3 2 4 13" xfId="37913"/>
    <cellStyle name="Normal 2 2 2 3 2 4 14" xfId="37914"/>
    <cellStyle name="Normal 2 2 2 3 2 4 15" xfId="37915"/>
    <cellStyle name="Normal 2 2 2 3 2 4 16" xfId="37916"/>
    <cellStyle name="Normal 2 2 2 3 2 4 17" xfId="37917"/>
    <cellStyle name="Normal 2 2 2 3 2 4 18" xfId="37918"/>
    <cellStyle name="Normal 2 2 2 3 2 4 19" xfId="37919"/>
    <cellStyle name="Normal 2 2 2 3 2 4 2" xfId="37920"/>
    <cellStyle name="Normal 2 2 2 3 2 4 20" xfId="37921"/>
    <cellStyle name="Normal 2 2 2 3 2 4 21" xfId="37922"/>
    <cellStyle name="Normal 2 2 2 3 2 4 22" xfId="37923"/>
    <cellStyle name="Normal 2 2 2 3 2 4 3" xfId="37924"/>
    <cellStyle name="Normal 2 2 2 3 2 4 4" xfId="37925"/>
    <cellStyle name="Normal 2 2 2 3 2 4 5" xfId="37926"/>
    <cellStyle name="Normal 2 2 2 3 2 4 6" xfId="37927"/>
    <cellStyle name="Normal 2 2 2 3 2 4 7" xfId="37928"/>
    <cellStyle name="Normal 2 2 2 3 2 4 8" xfId="37929"/>
    <cellStyle name="Normal 2 2 2 3 2 4 9" xfId="37930"/>
    <cellStyle name="Normal 2 2 2 3 2 40" xfId="37931"/>
    <cellStyle name="Normal 2 2 2 3 2 5" xfId="37932"/>
    <cellStyle name="Normal 2 2 2 3 2 5 10" xfId="37933"/>
    <cellStyle name="Normal 2 2 2 3 2 5 11" xfId="37934"/>
    <cellStyle name="Normal 2 2 2 3 2 5 12" xfId="37935"/>
    <cellStyle name="Normal 2 2 2 3 2 5 13" xfId="37936"/>
    <cellStyle name="Normal 2 2 2 3 2 5 14" xfId="37937"/>
    <cellStyle name="Normal 2 2 2 3 2 5 15" xfId="37938"/>
    <cellStyle name="Normal 2 2 2 3 2 5 16" xfId="37939"/>
    <cellStyle name="Normal 2 2 2 3 2 5 17" xfId="37940"/>
    <cellStyle name="Normal 2 2 2 3 2 5 18" xfId="37941"/>
    <cellStyle name="Normal 2 2 2 3 2 5 19" xfId="37942"/>
    <cellStyle name="Normal 2 2 2 3 2 5 2" xfId="37943"/>
    <cellStyle name="Normal 2 2 2 3 2 5 20" xfId="37944"/>
    <cellStyle name="Normal 2 2 2 3 2 5 21" xfId="37945"/>
    <cellStyle name="Normal 2 2 2 3 2 5 22" xfId="37946"/>
    <cellStyle name="Normal 2 2 2 3 2 5 3" xfId="37947"/>
    <cellStyle name="Normal 2 2 2 3 2 5 4" xfId="37948"/>
    <cellStyle name="Normal 2 2 2 3 2 5 5" xfId="37949"/>
    <cellStyle name="Normal 2 2 2 3 2 5 6" xfId="37950"/>
    <cellStyle name="Normal 2 2 2 3 2 5 7" xfId="37951"/>
    <cellStyle name="Normal 2 2 2 3 2 5 8" xfId="37952"/>
    <cellStyle name="Normal 2 2 2 3 2 5 9" xfId="37953"/>
    <cellStyle name="Normal 2 2 2 3 2 6" xfId="37954"/>
    <cellStyle name="Normal 2 2 2 3 2 6 10" xfId="37955"/>
    <cellStyle name="Normal 2 2 2 3 2 6 11" xfId="37956"/>
    <cellStyle name="Normal 2 2 2 3 2 6 12" xfId="37957"/>
    <cellStyle name="Normal 2 2 2 3 2 6 13" xfId="37958"/>
    <cellStyle name="Normal 2 2 2 3 2 6 14" xfId="37959"/>
    <cellStyle name="Normal 2 2 2 3 2 6 15" xfId="37960"/>
    <cellStyle name="Normal 2 2 2 3 2 6 16" xfId="37961"/>
    <cellStyle name="Normal 2 2 2 3 2 6 17" xfId="37962"/>
    <cellStyle name="Normal 2 2 2 3 2 6 18" xfId="37963"/>
    <cellStyle name="Normal 2 2 2 3 2 6 19" xfId="37964"/>
    <cellStyle name="Normal 2 2 2 3 2 6 2" xfId="37965"/>
    <cellStyle name="Normal 2 2 2 3 2 6 20" xfId="37966"/>
    <cellStyle name="Normal 2 2 2 3 2 6 21" xfId="37967"/>
    <cellStyle name="Normal 2 2 2 3 2 6 22" xfId="37968"/>
    <cellStyle name="Normal 2 2 2 3 2 6 3" xfId="37969"/>
    <cellStyle name="Normal 2 2 2 3 2 6 4" xfId="37970"/>
    <cellStyle name="Normal 2 2 2 3 2 6 5" xfId="37971"/>
    <cellStyle name="Normal 2 2 2 3 2 6 6" xfId="37972"/>
    <cellStyle name="Normal 2 2 2 3 2 6 7" xfId="37973"/>
    <cellStyle name="Normal 2 2 2 3 2 6 8" xfId="37974"/>
    <cellStyle name="Normal 2 2 2 3 2 6 9" xfId="37975"/>
    <cellStyle name="Normal 2 2 2 3 2 7" xfId="37976"/>
    <cellStyle name="Normal 2 2 2 3 2 7 10" xfId="37977"/>
    <cellStyle name="Normal 2 2 2 3 2 7 11" xfId="37978"/>
    <cellStyle name="Normal 2 2 2 3 2 7 12" xfId="37979"/>
    <cellStyle name="Normal 2 2 2 3 2 7 13" xfId="37980"/>
    <cellStyle name="Normal 2 2 2 3 2 7 14" xfId="37981"/>
    <cellStyle name="Normal 2 2 2 3 2 7 15" xfId="37982"/>
    <cellStyle name="Normal 2 2 2 3 2 7 16" xfId="37983"/>
    <cellStyle name="Normal 2 2 2 3 2 7 17" xfId="37984"/>
    <cellStyle name="Normal 2 2 2 3 2 7 18" xfId="37985"/>
    <cellStyle name="Normal 2 2 2 3 2 7 19" xfId="37986"/>
    <cellStyle name="Normal 2 2 2 3 2 7 2" xfId="37987"/>
    <cellStyle name="Normal 2 2 2 3 2 7 20" xfId="37988"/>
    <cellStyle name="Normal 2 2 2 3 2 7 21" xfId="37989"/>
    <cellStyle name="Normal 2 2 2 3 2 7 22" xfId="37990"/>
    <cellStyle name="Normal 2 2 2 3 2 7 3" xfId="37991"/>
    <cellStyle name="Normal 2 2 2 3 2 7 4" xfId="37992"/>
    <cellStyle name="Normal 2 2 2 3 2 7 5" xfId="37993"/>
    <cellStyle name="Normal 2 2 2 3 2 7 6" xfId="37994"/>
    <cellStyle name="Normal 2 2 2 3 2 7 7" xfId="37995"/>
    <cellStyle name="Normal 2 2 2 3 2 7 8" xfId="37996"/>
    <cellStyle name="Normal 2 2 2 3 2 7 9" xfId="37997"/>
    <cellStyle name="Normal 2 2 2 3 2 8" xfId="37998"/>
    <cellStyle name="Normal 2 2 2 3 2 8 10" xfId="37999"/>
    <cellStyle name="Normal 2 2 2 3 2 8 11" xfId="38000"/>
    <cellStyle name="Normal 2 2 2 3 2 8 12" xfId="38001"/>
    <cellStyle name="Normal 2 2 2 3 2 8 13" xfId="38002"/>
    <cellStyle name="Normal 2 2 2 3 2 8 14" xfId="38003"/>
    <cellStyle name="Normal 2 2 2 3 2 8 15" xfId="38004"/>
    <cellStyle name="Normal 2 2 2 3 2 8 16" xfId="38005"/>
    <cellStyle name="Normal 2 2 2 3 2 8 17" xfId="38006"/>
    <cellStyle name="Normal 2 2 2 3 2 8 18" xfId="38007"/>
    <cellStyle name="Normal 2 2 2 3 2 8 19" xfId="38008"/>
    <cellStyle name="Normal 2 2 2 3 2 8 2" xfId="38009"/>
    <cellStyle name="Normal 2 2 2 3 2 8 20" xfId="38010"/>
    <cellStyle name="Normal 2 2 2 3 2 8 21" xfId="38011"/>
    <cellStyle name="Normal 2 2 2 3 2 8 22" xfId="38012"/>
    <cellStyle name="Normal 2 2 2 3 2 8 3" xfId="38013"/>
    <cellStyle name="Normal 2 2 2 3 2 8 4" xfId="38014"/>
    <cellStyle name="Normal 2 2 2 3 2 8 5" xfId="38015"/>
    <cellStyle name="Normal 2 2 2 3 2 8 6" xfId="38016"/>
    <cellStyle name="Normal 2 2 2 3 2 8 7" xfId="38017"/>
    <cellStyle name="Normal 2 2 2 3 2 8 8" xfId="38018"/>
    <cellStyle name="Normal 2 2 2 3 2 8 9" xfId="38019"/>
    <cellStyle name="Normal 2 2 2 3 2 9" xfId="38020"/>
    <cellStyle name="Normal 2 2 2 3 2 9 10" xfId="38021"/>
    <cellStyle name="Normal 2 2 2 3 2 9 11" xfId="38022"/>
    <cellStyle name="Normal 2 2 2 3 2 9 12" xfId="38023"/>
    <cellStyle name="Normal 2 2 2 3 2 9 13" xfId="38024"/>
    <cellStyle name="Normal 2 2 2 3 2 9 14" xfId="38025"/>
    <cellStyle name="Normal 2 2 2 3 2 9 15" xfId="38026"/>
    <cellStyle name="Normal 2 2 2 3 2 9 16" xfId="38027"/>
    <cellStyle name="Normal 2 2 2 3 2 9 17" xfId="38028"/>
    <cellStyle name="Normal 2 2 2 3 2 9 18" xfId="38029"/>
    <cellStyle name="Normal 2 2 2 3 2 9 19" xfId="38030"/>
    <cellStyle name="Normal 2 2 2 3 2 9 2" xfId="38031"/>
    <cellStyle name="Normal 2 2 2 3 2 9 20" xfId="38032"/>
    <cellStyle name="Normal 2 2 2 3 2 9 21" xfId="38033"/>
    <cellStyle name="Normal 2 2 2 3 2 9 22" xfId="38034"/>
    <cellStyle name="Normal 2 2 2 3 2 9 3" xfId="38035"/>
    <cellStyle name="Normal 2 2 2 3 2 9 4" xfId="38036"/>
    <cellStyle name="Normal 2 2 2 3 2 9 5" xfId="38037"/>
    <cellStyle name="Normal 2 2 2 3 2 9 6" xfId="38038"/>
    <cellStyle name="Normal 2 2 2 3 2 9 7" xfId="38039"/>
    <cellStyle name="Normal 2 2 2 3 2 9 8" xfId="38040"/>
    <cellStyle name="Normal 2 2 2 3 2 9 9" xfId="38041"/>
    <cellStyle name="Normal 2 2 2 3 20" xfId="38042"/>
    <cellStyle name="Normal 2 2 2 3 21" xfId="38043"/>
    <cellStyle name="Normal 2 2 2 3 22" xfId="38044"/>
    <cellStyle name="Normal 2 2 2 3 23" xfId="38045"/>
    <cellStyle name="Normal 2 2 2 3 24" xfId="38046"/>
    <cellStyle name="Normal 2 2 2 3 25" xfId="38047"/>
    <cellStyle name="Normal 2 2 2 3 26" xfId="38048"/>
    <cellStyle name="Normal 2 2 2 3 27" xfId="38049"/>
    <cellStyle name="Normal 2 2 2 3 28" xfId="38050"/>
    <cellStyle name="Normal 2 2 2 3 29" xfId="38051"/>
    <cellStyle name="Normal 2 2 2 3 3" xfId="38052"/>
    <cellStyle name="Normal 2 2 2 3 30" xfId="38053"/>
    <cellStyle name="Normal 2 2 2 3 31" xfId="38054"/>
    <cellStyle name="Normal 2 2 2 3 32" xfId="38055"/>
    <cellStyle name="Normal 2 2 2 3 33" xfId="38056"/>
    <cellStyle name="Normal 2 2 2 3 34" xfId="38057"/>
    <cellStyle name="Normal 2 2 2 3 35" xfId="38058"/>
    <cellStyle name="Normal 2 2 2 3 36" xfId="38059"/>
    <cellStyle name="Normal 2 2 2 3 37" xfId="38060"/>
    <cellStyle name="Normal 2 2 2 3 38" xfId="38061"/>
    <cellStyle name="Normal 2 2 2 3 39" xfId="38062"/>
    <cellStyle name="Normal 2 2 2 3 4" xfId="38063"/>
    <cellStyle name="Normal 2 2 2 3 40" xfId="38064"/>
    <cellStyle name="Normal 2 2 2 3 5" xfId="38065"/>
    <cellStyle name="Normal 2 2 2 3 6" xfId="38066"/>
    <cellStyle name="Normal 2 2 2 3 7" xfId="38067"/>
    <cellStyle name="Normal 2 2 2 3 8" xfId="38068"/>
    <cellStyle name="Normal 2 2 2 3 9" xfId="38069"/>
    <cellStyle name="Normal 2 2 2 30" xfId="38070"/>
    <cellStyle name="Normal 2 2 2 30 10" xfId="38071"/>
    <cellStyle name="Normal 2 2 2 30 11" xfId="38072"/>
    <cellStyle name="Normal 2 2 2 30 12" xfId="38073"/>
    <cellStyle name="Normal 2 2 2 30 13" xfId="38074"/>
    <cellStyle name="Normal 2 2 2 30 14" xfId="38075"/>
    <cellStyle name="Normal 2 2 2 30 15" xfId="38076"/>
    <cellStyle name="Normal 2 2 2 30 16" xfId="38077"/>
    <cellStyle name="Normal 2 2 2 30 17" xfId="38078"/>
    <cellStyle name="Normal 2 2 2 30 18" xfId="38079"/>
    <cellStyle name="Normal 2 2 2 30 19" xfId="38080"/>
    <cellStyle name="Normal 2 2 2 30 2" xfId="38081"/>
    <cellStyle name="Normal 2 2 2 30 20" xfId="38082"/>
    <cellStyle name="Normal 2 2 2 30 21" xfId="38083"/>
    <cellStyle name="Normal 2 2 2 30 22" xfId="38084"/>
    <cellStyle name="Normal 2 2 2 30 3" xfId="38085"/>
    <cellStyle name="Normal 2 2 2 30 4" xfId="38086"/>
    <cellStyle name="Normal 2 2 2 30 5" xfId="38087"/>
    <cellStyle name="Normal 2 2 2 30 6" xfId="38088"/>
    <cellStyle name="Normal 2 2 2 30 7" xfId="38089"/>
    <cellStyle name="Normal 2 2 2 30 8" xfId="38090"/>
    <cellStyle name="Normal 2 2 2 30 9" xfId="38091"/>
    <cellStyle name="Normal 2 2 2 31" xfId="38092"/>
    <cellStyle name="Normal 2 2 2 31 10" xfId="38093"/>
    <cellStyle name="Normal 2 2 2 31 11" xfId="38094"/>
    <cellStyle name="Normal 2 2 2 31 12" xfId="38095"/>
    <cellStyle name="Normal 2 2 2 31 13" xfId="38096"/>
    <cellStyle name="Normal 2 2 2 31 14" xfId="38097"/>
    <cellStyle name="Normal 2 2 2 31 15" xfId="38098"/>
    <cellStyle name="Normal 2 2 2 31 16" xfId="38099"/>
    <cellStyle name="Normal 2 2 2 31 17" xfId="38100"/>
    <cellStyle name="Normal 2 2 2 31 18" xfId="38101"/>
    <cellStyle name="Normal 2 2 2 31 19" xfId="38102"/>
    <cellStyle name="Normal 2 2 2 31 2" xfId="38103"/>
    <cellStyle name="Normal 2 2 2 31 20" xfId="38104"/>
    <cellStyle name="Normal 2 2 2 31 21" xfId="38105"/>
    <cellStyle name="Normal 2 2 2 31 22" xfId="38106"/>
    <cellStyle name="Normal 2 2 2 31 3" xfId="38107"/>
    <cellStyle name="Normal 2 2 2 31 4" xfId="38108"/>
    <cellStyle name="Normal 2 2 2 31 5" xfId="38109"/>
    <cellStyle name="Normal 2 2 2 31 6" xfId="38110"/>
    <cellStyle name="Normal 2 2 2 31 7" xfId="38111"/>
    <cellStyle name="Normal 2 2 2 31 8" xfId="38112"/>
    <cellStyle name="Normal 2 2 2 31 9" xfId="38113"/>
    <cellStyle name="Normal 2 2 2 32" xfId="38114"/>
    <cellStyle name="Normal 2 2 2 32 10" xfId="38115"/>
    <cellStyle name="Normal 2 2 2 32 11" xfId="38116"/>
    <cellStyle name="Normal 2 2 2 32 12" xfId="38117"/>
    <cellStyle name="Normal 2 2 2 32 13" xfId="38118"/>
    <cellStyle name="Normal 2 2 2 32 14" xfId="38119"/>
    <cellStyle name="Normal 2 2 2 32 15" xfId="38120"/>
    <cellStyle name="Normal 2 2 2 32 16" xfId="38121"/>
    <cellStyle name="Normal 2 2 2 32 17" xfId="38122"/>
    <cellStyle name="Normal 2 2 2 32 18" xfId="38123"/>
    <cellStyle name="Normal 2 2 2 32 19" xfId="38124"/>
    <cellStyle name="Normal 2 2 2 32 2" xfId="38125"/>
    <cellStyle name="Normal 2 2 2 32 20" xfId="38126"/>
    <cellStyle name="Normal 2 2 2 32 21" xfId="38127"/>
    <cellStyle name="Normal 2 2 2 32 22" xfId="38128"/>
    <cellStyle name="Normal 2 2 2 32 3" xfId="38129"/>
    <cellStyle name="Normal 2 2 2 32 4" xfId="38130"/>
    <cellStyle name="Normal 2 2 2 32 5" xfId="38131"/>
    <cellStyle name="Normal 2 2 2 32 6" xfId="38132"/>
    <cellStyle name="Normal 2 2 2 32 7" xfId="38133"/>
    <cellStyle name="Normal 2 2 2 32 8" xfId="38134"/>
    <cellStyle name="Normal 2 2 2 32 9" xfId="38135"/>
    <cellStyle name="Normal 2 2 2 33" xfId="38136"/>
    <cellStyle name="Normal 2 2 2 33 10" xfId="38137"/>
    <cellStyle name="Normal 2 2 2 33 11" xfId="38138"/>
    <cellStyle name="Normal 2 2 2 33 12" xfId="38139"/>
    <cellStyle name="Normal 2 2 2 33 13" xfId="38140"/>
    <cellStyle name="Normal 2 2 2 33 14" xfId="38141"/>
    <cellStyle name="Normal 2 2 2 33 15" xfId="38142"/>
    <cellStyle name="Normal 2 2 2 33 16" xfId="38143"/>
    <cellStyle name="Normal 2 2 2 33 17" xfId="38144"/>
    <cellStyle name="Normal 2 2 2 33 18" xfId="38145"/>
    <cellStyle name="Normal 2 2 2 33 19" xfId="38146"/>
    <cellStyle name="Normal 2 2 2 33 2" xfId="38147"/>
    <cellStyle name="Normal 2 2 2 33 20" xfId="38148"/>
    <cellStyle name="Normal 2 2 2 33 21" xfId="38149"/>
    <cellStyle name="Normal 2 2 2 33 22" xfId="38150"/>
    <cellStyle name="Normal 2 2 2 33 3" xfId="38151"/>
    <cellStyle name="Normal 2 2 2 33 4" xfId="38152"/>
    <cellStyle name="Normal 2 2 2 33 5" xfId="38153"/>
    <cellStyle name="Normal 2 2 2 33 6" xfId="38154"/>
    <cellStyle name="Normal 2 2 2 33 7" xfId="38155"/>
    <cellStyle name="Normal 2 2 2 33 8" xfId="38156"/>
    <cellStyle name="Normal 2 2 2 33 9" xfId="38157"/>
    <cellStyle name="Normal 2 2 2 34" xfId="38158"/>
    <cellStyle name="Normal 2 2 2 34 10" xfId="38159"/>
    <cellStyle name="Normal 2 2 2 34 11" xfId="38160"/>
    <cellStyle name="Normal 2 2 2 34 12" xfId="38161"/>
    <cellStyle name="Normal 2 2 2 34 13" xfId="38162"/>
    <cellStyle name="Normal 2 2 2 34 14" xfId="38163"/>
    <cellStyle name="Normal 2 2 2 34 15" xfId="38164"/>
    <cellStyle name="Normal 2 2 2 34 16" xfId="38165"/>
    <cellStyle name="Normal 2 2 2 34 17" xfId="38166"/>
    <cellStyle name="Normal 2 2 2 34 18" xfId="38167"/>
    <cellStyle name="Normal 2 2 2 34 19" xfId="38168"/>
    <cellStyle name="Normal 2 2 2 34 2" xfId="38169"/>
    <cellStyle name="Normal 2 2 2 34 20" xfId="38170"/>
    <cellStyle name="Normal 2 2 2 34 21" xfId="38171"/>
    <cellStyle name="Normal 2 2 2 34 22" xfId="38172"/>
    <cellStyle name="Normal 2 2 2 34 3" xfId="38173"/>
    <cellStyle name="Normal 2 2 2 34 4" xfId="38174"/>
    <cellStyle name="Normal 2 2 2 34 5" xfId="38175"/>
    <cellStyle name="Normal 2 2 2 34 6" xfId="38176"/>
    <cellStyle name="Normal 2 2 2 34 7" xfId="38177"/>
    <cellStyle name="Normal 2 2 2 34 8" xfId="38178"/>
    <cellStyle name="Normal 2 2 2 34 9" xfId="38179"/>
    <cellStyle name="Normal 2 2 2 35" xfId="38180"/>
    <cellStyle name="Normal 2 2 2 35 10" xfId="38181"/>
    <cellStyle name="Normal 2 2 2 35 11" xfId="38182"/>
    <cellStyle name="Normal 2 2 2 35 12" xfId="38183"/>
    <cellStyle name="Normal 2 2 2 35 13" xfId="38184"/>
    <cellStyle name="Normal 2 2 2 35 14" xfId="38185"/>
    <cellStyle name="Normal 2 2 2 35 15" xfId="38186"/>
    <cellStyle name="Normal 2 2 2 35 16" xfId="38187"/>
    <cellStyle name="Normal 2 2 2 35 17" xfId="38188"/>
    <cellStyle name="Normal 2 2 2 35 18" xfId="38189"/>
    <cellStyle name="Normal 2 2 2 35 19" xfId="38190"/>
    <cellStyle name="Normal 2 2 2 35 2" xfId="38191"/>
    <cellStyle name="Normal 2 2 2 35 20" xfId="38192"/>
    <cellStyle name="Normal 2 2 2 35 21" xfId="38193"/>
    <cellStyle name="Normal 2 2 2 35 22" xfId="38194"/>
    <cellStyle name="Normal 2 2 2 35 3" xfId="38195"/>
    <cellStyle name="Normal 2 2 2 35 4" xfId="38196"/>
    <cellStyle name="Normal 2 2 2 35 5" xfId="38197"/>
    <cellStyle name="Normal 2 2 2 35 6" xfId="38198"/>
    <cellStyle name="Normal 2 2 2 35 7" xfId="38199"/>
    <cellStyle name="Normal 2 2 2 35 8" xfId="38200"/>
    <cellStyle name="Normal 2 2 2 35 9" xfId="38201"/>
    <cellStyle name="Normal 2 2 2 36" xfId="38202"/>
    <cellStyle name="Normal 2 2 2 36 10" xfId="38203"/>
    <cellStyle name="Normal 2 2 2 36 11" xfId="38204"/>
    <cellStyle name="Normal 2 2 2 36 12" xfId="38205"/>
    <cellStyle name="Normal 2 2 2 36 13" xfId="38206"/>
    <cellStyle name="Normal 2 2 2 36 14" xfId="38207"/>
    <cellStyle name="Normal 2 2 2 36 15" xfId="38208"/>
    <cellStyle name="Normal 2 2 2 36 16" xfId="38209"/>
    <cellStyle name="Normal 2 2 2 36 17" xfId="38210"/>
    <cellStyle name="Normal 2 2 2 36 18" xfId="38211"/>
    <cellStyle name="Normal 2 2 2 36 19" xfId="38212"/>
    <cellStyle name="Normal 2 2 2 36 2" xfId="38213"/>
    <cellStyle name="Normal 2 2 2 36 20" xfId="38214"/>
    <cellStyle name="Normal 2 2 2 36 21" xfId="38215"/>
    <cellStyle name="Normal 2 2 2 36 22" xfId="38216"/>
    <cellStyle name="Normal 2 2 2 36 3" xfId="38217"/>
    <cellStyle name="Normal 2 2 2 36 4" xfId="38218"/>
    <cellStyle name="Normal 2 2 2 36 5" xfId="38219"/>
    <cellStyle name="Normal 2 2 2 36 6" xfId="38220"/>
    <cellStyle name="Normal 2 2 2 36 7" xfId="38221"/>
    <cellStyle name="Normal 2 2 2 36 8" xfId="38222"/>
    <cellStyle name="Normal 2 2 2 36 9" xfId="38223"/>
    <cellStyle name="Normal 2 2 2 37" xfId="38224"/>
    <cellStyle name="Normal 2 2 2 37 10" xfId="38225"/>
    <cellStyle name="Normal 2 2 2 37 11" xfId="38226"/>
    <cellStyle name="Normal 2 2 2 37 12" xfId="38227"/>
    <cellStyle name="Normal 2 2 2 37 13" xfId="38228"/>
    <cellStyle name="Normal 2 2 2 37 14" xfId="38229"/>
    <cellStyle name="Normal 2 2 2 37 15" xfId="38230"/>
    <cellStyle name="Normal 2 2 2 37 16" xfId="38231"/>
    <cellStyle name="Normal 2 2 2 37 17" xfId="38232"/>
    <cellStyle name="Normal 2 2 2 37 18" xfId="38233"/>
    <cellStyle name="Normal 2 2 2 37 19" xfId="38234"/>
    <cellStyle name="Normal 2 2 2 37 2" xfId="38235"/>
    <cellStyle name="Normal 2 2 2 37 20" xfId="38236"/>
    <cellStyle name="Normal 2 2 2 37 21" xfId="38237"/>
    <cellStyle name="Normal 2 2 2 37 22" xfId="38238"/>
    <cellStyle name="Normal 2 2 2 37 3" xfId="38239"/>
    <cellStyle name="Normal 2 2 2 37 4" xfId="38240"/>
    <cellStyle name="Normal 2 2 2 37 5" xfId="38241"/>
    <cellStyle name="Normal 2 2 2 37 6" xfId="38242"/>
    <cellStyle name="Normal 2 2 2 37 7" xfId="38243"/>
    <cellStyle name="Normal 2 2 2 37 8" xfId="38244"/>
    <cellStyle name="Normal 2 2 2 37 9" xfId="38245"/>
    <cellStyle name="Normal 2 2 2 38" xfId="38246"/>
    <cellStyle name="Normal 2 2 2 38 10" xfId="38247"/>
    <cellStyle name="Normal 2 2 2 38 11" xfId="38248"/>
    <cellStyle name="Normal 2 2 2 38 12" xfId="38249"/>
    <cellStyle name="Normal 2 2 2 38 13" xfId="38250"/>
    <cellStyle name="Normal 2 2 2 38 14" xfId="38251"/>
    <cellStyle name="Normal 2 2 2 38 15" xfId="38252"/>
    <cellStyle name="Normal 2 2 2 38 16" xfId="38253"/>
    <cellStyle name="Normal 2 2 2 38 17" xfId="38254"/>
    <cellStyle name="Normal 2 2 2 38 18" xfId="38255"/>
    <cellStyle name="Normal 2 2 2 38 19" xfId="38256"/>
    <cellStyle name="Normal 2 2 2 38 2" xfId="38257"/>
    <cellStyle name="Normal 2 2 2 38 20" xfId="38258"/>
    <cellStyle name="Normal 2 2 2 38 21" xfId="38259"/>
    <cellStyle name="Normal 2 2 2 38 22" xfId="38260"/>
    <cellStyle name="Normal 2 2 2 38 3" xfId="38261"/>
    <cellStyle name="Normal 2 2 2 38 4" xfId="38262"/>
    <cellStyle name="Normal 2 2 2 38 5" xfId="38263"/>
    <cellStyle name="Normal 2 2 2 38 6" xfId="38264"/>
    <cellStyle name="Normal 2 2 2 38 7" xfId="38265"/>
    <cellStyle name="Normal 2 2 2 38 8" xfId="38266"/>
    <cellStyle name="Normal 2 2 2 38 9" xfId="38267"/>
    <cellStyle name="Normal 2 2 2 39" xfId="38268"/>
    <cellStyle name="Normal 2 2 2 39 10" xfId="38269"/>
    <cellStyle name="Normal 2 2 2 39 11" xfId="38270"/>
    <cellStyle name="Normal 2 2 2 39 12" xfId="38271"/>
    <cellStyle name="Normal 2 2 2 39 13" xfId="38272"/>
    <cellStyle name="Normal 2 2 2 39 14" xfId="38273"/>
    <cellStyle name="Normal 2 2 2 39 15" xfId="38274"/>
    <cellStyle name="Normal 2 2 2 39 16" xfId="38275"/>
    <cellStyle name="Normal 2 2 2 39 17" xfId="38276"/>
    <cellStyle name="Normal 2 2 2 39 18" xfId="38277"/>
    <cellStyle name="Normal 2 2 2 39 19" xfId="38278"/>
    <cellStyle name="Normal 2 2 2 39 2" xfId="38279"/>
    <cellStyle name="Normal 2 2 2 39 20" xfId="38280"/>
    <cellStyle name="Normal 2 2 2 39 21" xfId="38281"/>
    <cellStyle name="Normal 2 2 2 39 22" xfId="38282"/>
    <cellStyle name="Normal 2 2 2 39 3" xfId="38283"/>
    <cellStyle name="Normal 2 2 2 39 4" xfId="38284"/>
    <cellStyle name="Normal 2 2 2 39 5" xfId="38285"/>
    <cellStyle name="Normal 2 2 2 39 6" xfId="38286"/>
    <cellStyle name="Normal 2 2 2 39 7" xfId="38287"/>
    <cellStyle name="Normal 2 2 2 39 8" xfId="38288"/>
    <cellStyle name="Normal 2 2 2 39 9" xfId="38289"/>
    <cellStyle name="Normal 2 2 2 4" xfId="140"/>
    <cellStyle name="Normal 2 2 2 4 10" xfId="38290"/>
    <cellStyle name="Normal 2 2 2 4 11" xfId="38291"/>
    <cellStyle name="Normal 2 2 2 4 12" xfId="38292"/>
    <cellStyle name="Normal 2 2 2 4 13" xfId="38293"/>
    <cellStyle name="Normal 2 2 2 4 14" xfId="38294"/>
    <cellStyle name="Normal 2 2 2 4 15" xfId="38295"/>
    <cellStyle name="Normal 2 2 2 4 16" xfId="38296"/>
    <cellStyle name="Normal 2 2 2 4 17" xfId="38297"/>
    <cellStyle name="Normal 2 2 2 4 18" xfId="38298"/>
    <cellStyle name="Normal 2 2 2 4 19" xfId="38299"/>
    <cellStyle name="Normal 2 2 2 4 2" xfId="38300"/>
    <cellStyle name="Normal 2 2 2 4 20" xfId="38301"/>
    <cellStyle name="Normal 2 2 2 4 21" xfId="38302"/>
    <cellStyle name="Normal 2 2 2 4 22" xfId="38303"/>
    <cellStyle name="Normal 2 2 2 4 3" xfId="38304"/>
    <cellStyle name="Normal 2 2 2 4 4" xfId="38305"/>
    <cellStyle name="Normal 2 2 2 4 5" xfId="38306"/>
    <cellStyle name="Normal 2 2 2 4 6" xfId="38307"/>
    <cellStyle name="Normal 2 2 2 4 7" xfId="38308"/>
    <cellStyle name="Normal 2 2 2 4 8" xfId="38309"/>
    <cellStyle name="Normal 2 2 2 4 9" xfId="38310"/>
    <cellStyle name="Normal 2 2 2 40" xfId="38311"/>
    <cellStyle name="Normal 2 2 2 40 10" xfId="38312"/>
    <cellStyle name="Normal 2 2 2 40 11" xfId="38313"/>
    <cellStyle name="Normal 2 2 2 40 12" xfId="38314"/>
    <cellStyle name="Normal 2 2 2 40 13" xfId="38315"/>
    <cellStyle name="Normal 2 2 2 40 14" xfId="38316"/>
    <cellStyle name="Normal 2 2 2 40 15" xfId="38317"/>
    <cellStyle name="Normal 2 2 2 40 16" xfId="38318"/>
    <cellStyle name="Normal 2 2 2 40 17" xfId="38319"/>
    <cellStyle name="Normal 2 2 2 40 18" xfId="38320"/>
    <cellStyle name="Normal 2 2 2 40 19" xfId="38321"/>
    <cellStyle name="Normal 2 2 2 40 2" xfId="38322"/>
    <cellStyle name="Normal 2 2 2 40 20" xfId="38323"/>
    <cellStyle name="Normal 2 2 2 40 21" xfId="38324"/>
    <cellStyle name="Normal 2 2 2 40 22" xfId="38325"/>
    <cellStyle name="Normal 2 2 2 40 3" xfId="38326"/>
    <cellStyle name="Normal 2 2 2 40 4" xfId="38327"/>
    <cellStyle name="Normal 2 2 2 40 5" xfId="38328"/>
    <cellStyle name="Normal 2 2 2 40 6" xfId="38329"/>
    <cellStyle name="Normal 2 2 2 40 7" xfId="38330"/>
    <cellStyle name="Normal 2 2 2 40 8" xfId="38331"/>
    <cellStyle name="Normal 2 2 2 40 9" xfId="38332"/>
    <cellStyle name="Normal 2 2 2 41" xfId="38333"/>
    <cellStyle name="Normal 2 2 2 41 2" xfId="38334"/>
    <cellStyle name="Normal 2 2 2 41 2 10" xfId="38335"/>
    <cellStyle name="Normal 2 2 2 41 2 11" xfId="38336"/>
    <cellStyle name="Normal 2 2 2 41 2 12" xfId="38337"/>
    <cellStyle name="Normal 2 2 2 41 2 13" xfId="38338"/>
    <cellStyle name="Normal 2 2 2 41 2 14" xfId="38339"/>
    <cellStyle name="Normal 2 2 2 41 2 15" xfId="38340"/>
    <cellStyle name="Normal 2 2 2 41 2 16" xfId="38341"/>
    <cellStyle name="Normal 2 2 2 41 2 17" xfId="38342"/>
    <cellStyle name="Normal 2 2 2 41 2 18" xfId="38343"/>
    <cellStyle name="Normal 2 2 2 41 2 19" xfId="38344"/>
    <cellStyle name="Normal 2 2 2 41 2 2" xfId="38345"/>
    <cellStyle name="Normal 2 2 2 41 2 20" xfId="38346"/>
    <cellStyle name="Normal 2 2 2 41 2 21" xfId="38347"/>
    <cellStyle name="Normal 2 2 2 41 2 22" xfId="38348"/>
    <cellStyle name="Normal 2 2 2 41 2 3" xfId="38349"/>
    <cellStyle name="Normal 2 2 2 41 2 4" xfId="38350"/>
    <cellStyle name="Normal 2 2 2 41 2 5" xfId="38351"/>
    <cellStyle name="Normal 2 2 2 41 2 6" xfId="38352"/>
    <cellStyle name="Normal 2 2 2 41 2 7" xfId="38353"/>
    <cellStyle name="Normal 2 2 2 41 2 8" xfId="38354"/>
    <cellStyle name="Normal 2 2 2 41 2 9" xfId="38355"/>
    <cellStyle name="Normal 2 2 2 42" xfId="38356"/>
    <cellStyle name="Normal 2 2 2 42 10" xfId="38357"/>
    <cellStyle name="Normal 2 2 2 42 11" xfId="38358"/>
    <cellStyle name="Normal 2 2 2 42 12" xfId="38359"/>
    <cellStyle name="Normal 2 2 2 42 13" xfId="38360"/>
    <cellStyle name="Normal 2 2 2 42 14" xfId="38361"/>
    <cellStyle name="Normal 2 2 2 42 15" xfId="38362"/>
    <cellStyle name="Normal 2 2 2 42 16" xfId="38363"/>
    <cellStyle name="Normal 2 2 2 42 17" xfId="38364"/>
    <cellStyle name="Normal 2 2 2 42 18" xfId="38365"/>
    <cellStyle name="Normal 2 2 2 42 19" xfId="38366"/>
    <cellStyle name="Normal 2 2 2 42 2" xfId="38367"/>
    <cellStyle name="Normal 2 2 2 42 20" xfId="38368"/>
    <cellStyle name="Normal 2 2 2 42 21" xfId="38369"/>
    <cellStyle name="Normal 2 2 2 42 22" xfId="38370"/>
    <cellStyle name="Normal 2 2 2 42 3" xfId="38371"/>
    <cellStyle name="Normal 2 2 2 42 4" xfId="38372"/>
    <cellStyle name="Normal 2 2 2 42 5" xfId="38373"/>
    <cellStyle name="Normal 2 2 2 42 6" xfId="38374"/>
    <cellStyle name="Normal 2 2 2 42 7" xfId="38375"/>
    <cellStyle name="Normal 2 2 2 42 8" xfId="38376"/>
    <cellStyle name="Normal 2 2 2 42 9" xfId="38377"/>
    <cellStyle name="Normal 2 2 2 43" xfId="38378"/>
    <cellStyle name="Normal 2 2 2 43 10" xfId="38379"/>
    <cellStyle name="Normal 2 2 2 43 11" xfId="38380"/>
    <cellStyle name="Normal 2 2 2 43 12" xfId="38381"/>
    <cellStyle name="Normal 2 2 2 43 13" xfId="38382"/>
    <cellStyle name="Normal 2 2 2 43 14" xfId="38383"/>
    <cellStyle name="Normal 2 2 2 43 15" xfId="38384"/>
    <cellStyle name="Normal 2 2 2 43 16" xfId="38385"/>
    <cellStyle name="Normal 2 2 2 43 17" xfId="38386"/>
    <cellStyle name="Normal 2 2 2 43 18" xfId="38387"/>
    <cellStyle name="Normal 2 2 2 43 19" xfId="38388"/>
    <cellStyle name="Normal 2 2 2 43 2" xfId="38389"/>
    <cellStyle name="Normal 2 2 2 43 20" xfId="38390"/>
    <cellStyle name="Normal 2 2 2 43 21" xfId="38391"/>
    <cellStyle name="Normal 2 2 2 43 22" xfId="38392"/>
    <cellStyle name="Normal 2 2 2 43 3" xfId="38393"/>
    <cellStyle name="Normal 2 2 2 43 4" xfId="38394"/>
    <cellStyle name="Normal 2 2 2 43 5" xfId="38395"/>
    <cellStyle name="Normal 2 2 2 43 6" xfId="38396"/>
    <cellStyle name="Normal 2 2 2 43 7" xfId="38397"/>
    <cellStyle name="Normal 2 2 2 43 8" xfId="38398"/>
    <cellStyle name="Normal 2 2 2 43 9" xfId="38399"/>
    <cellStyle name="Normal 2 2 2 44" xfId="38400"/>
    <cellStyle name="Normal 2 2 2 44 10" xfId="38401"/>
    <cellStyle name="Normal 2 2 2 44 11" xfId="38402"/>
    <cellStyle name="Normal 2 2 2 44 12" xfId="38403"/>
    <cellStyle name="Normal 2 2 2 44 13" xfId="38404"/>
    <cellStyle name="Normal 2 2 2 44 14" xfId="38405"/>
    <cellStyle name="Normal 2 2 2 44 15" xfId="38406"/>
    <cellStyle name="Normal 2 2 2 44 16" xfId="38407"/>
    <cellStyle name="Normal 2 2 2 44 17" xfId="38408"/>
    <cellStyle name="Normal 2 2 2 44 18" xfId="38409"/>
    <cellStyle name="Normal 2 2 2 44 19" xfId="38410"/>
    <cellStyle name="Normal 2 2 2 44 2" xfId="38411"/>
    <cellStyle name="Normal 2 2 2 44 20" xfId="38412"/>
    <cellStyle name="Normal 2 2 2 44 21" xfId="38413"/>
    <cellStyle name="Normal 2 2 2 44 22" xfId="38414"/>
    <cellStyle name="Normal 2 2 2 44 3" xfId="38415"/>
    <cellStyle name="Normal 2 2 2 44 4" xfId="38416"/>
    <cellStyle name="Normal 2 2 2 44 5" xfId="38417"/>
    <cellStyle name="Normal 2 2 2 44 6" xfId="38418"/>
    <cellStyle name="Normal 2 2 2 44 7" xfId="38419"/>
    <cellStyle name="Normal 2 2 2 44 8" xfId="38420"/>
    <cellStyle name="Normal 2 2 2 44 9" xfId="38421"/>
    <cellStyle name="Normal 2 2 2 45" xfId="38422"/>
    <cellStyle name="Normal 2 2 2 45 10" xfId="38423"/>
    <cellStyle name="Normal 2 2 2 45 11" xfId="38424"/>
    <cellStyle name="Normal 2 2 2 45 12" xfId="38425"/>
    <cellStyle name="Normal 2 2 2 45 13" xfId="38426"/>
    <cellStyle name="Normal 2 2 2 45 14" xfId="38427"/>
    <cellStyle name="Normal 2 2 2 45 15" xfId="38428"/>
    <cellStyle name="Normal 2 2 2 45 16" xfId="38429"/>
    <cellStyle name="Normal 2 2 2 45 17" xfId="38430"/>
    <cellStyle name="Normal 2 2 2 45 18" xfId="38431"/>
    <cellStyle name="Normal 2 2 2 45 19" xfId="38432"/>
    <cellStyle name="Normal 2 2 2 45 2" xfId="38433"/>
    <cellStyle name="Normal 2 2 2 45 20" xfId="38434"/>
    <cellStyle name="Normal 2 2 2 45 21" xfId="38435"/>
    <cellStyle name="Normal 2 2 2 45 22" xfId="38436"/>
    <cellStyle name="Normal 2 2 2 45 3" xfId="38437"/>
    <cellStyle name="Normal 2 2 2 45 4" xfId="38438"/>
    <cellStyle name="Normal 2 2 2 45 5" xfId="38439"/>
    <cellStyle name="Normal 2 2 2 45 6" xfId="38440"/>
    <cellStyle name="Normal 2 2 2 45 7" xfId="38441"/>
    <cellStyle name="Normal 2 2 2 45 8" xfId="38442"/>
    <cellStyle name="Normal 2 2 2 45 9" xfId="38443"/>
    <cellStyle name="Normal 2 2 2 46" xfId="38444"/>
    <cellStyle name="Normal 2 2 2 46 10" xfId="38445"/>
    <cellStyle name="Normal 2 2 2 46 11" xfId="38446"/>
    <cellStyle name="Normal 2 2 2 46 12" xfId="38447"/>
    <cellStyle name="Normal 2 2 2 46 13" xfId="38448"/>
    <cellStyle name="Normal 2 2 2 46 14" xfId="38449"/>
    <cellStyle name="Normal 2 2 2 46 15" xfId="38450"/>
    <cellStyle name="Normal 2 2 2 46 16" xfId="38451"/>
    <cellStyle name="Normal 2 2 2 46 17" xfId="38452"/>
    <cellStyle name="Normal 2 2 2 46 18" xfId="38453"/>
    <cellStyle name="Normal 2 2 2 46 19" xfId="38454"/>
    <cellStyle name="Normal 2 2 2 46 2" xfId="38455"/>
    <cellStyle name="Normal 2 2 2 46 20" xfId="38456"/>
    <cellStyle name="Normal 2 2 2 46 21" xfId="38457"/>
    <cellStyle name="Normal 2 2 2 46 22" xfId="38458"/>
    <cellStyle name="Normal 2 2 2 46 3" xfId="38459"/>
    <cellStyle name="Normal 2 2 2 46 4" xfId="38460"/>
    <cellStyle name="Normal 2 2 2 46 5" xfId="38461"/>
    <cellStyle name="Normal 2 2 2 46 6" xfId="38462"/>
    <cellStyle name="Normal 2 2 2 46 7" xfId="38463"/>
    <cellStyle name="Normal 2 2 2 46 8" xfId="38464"/>
    <cellStyle name="Normal 2 2 2 46 9" xfId="38465"/>
    <cellStyle name="Normal 2 2 2 47" xfId="38466"/>
    <cellStyle name="Normal 2 2 2 47 10" xfId="38467"/>
    <cellStyle name="Normal 2 2 2 47 11" xfId="38468"/>
    <cellStyle name="Normal 2 2 2 47 12" xfId="38469"/>
    <cellStyle name="Normal 2 2 2 47 13" xfId="38470"/>
    <cellStyle name="Normal 2 2 2 47 14" xfId="38471"/>
    <cellStyle name="Normal 2 2 2 47 15" xfId="38472"/>
    <cellStyle name="Normal 2 2 2 47 16" xfId="38473"/>
    <cellStyle name="Normal 2 2 2 47 17" xfId="38474"/>
    <cellStyle name="Normal 2 2 2 47 18" xfId="38475"/>
    <cellStyle name="Normal 2 2 2 47 19" xfId="38476"/>
    <cellStyle name="Normal 2 2 2 47 2" xfId="38477"/>
    <cellStyle name="Normal 2 2 2 47 20" xfId="38478"/>
    <cellStyle name="Normal 2 2 2 47 21" xfId="38479"/>
    <cellStyle name="Normal 2 2 2 47 22" xfId="38480"/>
    <cellStyle name="Normal 2 2 2 47 3" xfId="38481"/>
    <cellStyle name="Normal 2 2 2 47 4" xfId="38482"/>
    <cellStyle name="Normal 2 2 2 47 5" xfId="38483"/>
    <cellStyle name="Normal 2 2 2 47 6" xfId="38484"/>
    <cellStyle name="Normal 2 2 2 47 7" xfId="38485"/>
    <cellStyle name="Normal 2 2 2 47 8" xfId="38486"/>
    <cellStyle name="Normal 2 2 2 47 9" xfId="38487"/>
    <cellStyle name="Normal 2 2 2 48" xfId="38488"/>
    <cellStyle name="Normal 2 2 2 48 10" xfId="38489"/>
    <cellStyle name="Normal 2 2 2 48 11" xfId="38490"/>
    <cellStyle name="Normal 2 2 2 48 12" xfId="38491"/>
    <cellStyle name="Normal 2 2 2 48 13" xfId="38492"/>
    <cellStyle name="Normal 2 2 2 48 14" xfId="38493"/>
    <cellStyle name="Normal 2 2 2 48 15" xfId="38494"/>
    <cellStyle name="Normal 2 2 2 48 16" xfId="38495"/>
    <cellStyle name="Normal 2 2 2 48 17" xfId="38496"/>
    <cellStyle name="Normal 2 2 2 48 18" xfId="38497"/>
    <cellStyle name="Normal 2 2 2 48 19" xfId="38498"/>
    <cellStyle name="Normal 2 2 2 48 2" xfId="38499"/>
    <cellStyle name="Normal 2 2 2 48 20" xfId="38500"/>
    <cellStyle name="Normal 2 2 2 48 21" xfId="38501"/>
    <cellStyle name="Normal 2 2 2 48 22" xfId="38502"/>
    <cellStyle name="Normal 2 2 2 48 3" xfId="38503"/>
    <cellStyle name="Normal 2 2 2 48 4" xfId="38504"/>
    <cellStyle name="Normal 2 2 2 48 5" xfId="38505"/>
    <cellStyle name="Normal 2 2 2 48 6" xfId="38506"/>
    <cellStyle name="Normal 2 2 2 48 7" xfId="38507"/>
    <cellStyle name="Normal 2 2 2 48 8" xfId="38508"/>
    <cellStyle name="Normal 2 2 2 48 9" xfId="38509"/>
    <cellStyle name="Normal 2 2 2 49" xfId="38510"/>
    <cellStyle name="Normal 2 2 2 49 10" xfId="38511"/>
    <cellStyle name="Normal 2 2 2 49 11" xfId="38512"/>
    <cellStyle name="Normal 2 2 2 49 12" xfId="38513"/>
    <cellStyle name="Normal 2 2 2 49 13" xfId="38514"/>
    <cellStyle name="Normal 2 2 2 49 14" xfId="38515"/>
    <cellStyle name="Normal 2 2 2 49 15" xfId="38516"/>
    <cellStyle name="Normal 2 2 2 49 16" xfId="38517"/>
    <cellStyle name="Normal 2 2 2 49 17" xfId="38518"/>
    <cellStyle name="Normal 2 2 2 49 18" xfId="38519"/>
    <cellStyle name="Normal 2 2 2 49 19" xfId="38520"/>
    <cellStyle name="Normal 2 2 2 49 2" xfId="38521"/>
    <cellStyle name="Normal 2 2 2 49 20" xfId="38522"/>
    <cellStyle name="Normal 2 2 2 49 21" xfId="38523"/>
    <cellStyle name="Normal 2 2 2 49 22" xfId="38524"/>
    <cellStyle name="Normal 2 2 2 49 3" xfId="38525"/>
    <cellStyle name="Normal 2 2 2 49 4" xfId="38526"/>
    <cellStyle name="Normal 2 2 2 49 5" xfId="38527"/>
    <cellStyle name="Normal 2 2 2 49 6" xfId="38528"/>
    <cellStyle name="Normal 2 2 2 49 7" xfId="38529"/>
    <cellStyle name="Normal 2 2 2 49 8" xfId="38530"/>
    <cellStyle name="Normal 2 2 2 49 9" xfId="38531"/>
    <cellStyle name="Normal 2 2 2 5" xfId="141"/>
    <cellStyle name="Normal 2 2 2 5 10" xfId="38532"/>
    <cellStyle name="Normal 2 2 2 5 11" xfId="38533"/>
    <cellStyle name="Normal 2 2 2 5 12" xfId="38534"/>
    <cellStyle name="Normal 2 2 2 5 13" xfId="38535"/>
    <cellStyle name="Normal 2 2 2 5 14" xfId="38536"/>
    <cellStyle name="Normal 2 2 2 5 15" xfId="38537"/>
    <cellStyle name="Normal 2 2 2 5 16" xfId="38538"/>
    <cellStyle name="Normal 2 2 2 5 17" xfId="38539"/>
    <cellStyle name="Normal 2 2 2 5 18" xfId="38540"/>
    <cellStyle name="Normal 2 2 2 5 19" xfId="38541"/>
    <cellStyle name="Normal 2 2 2 5 2" xfId="38542"/>
    <cellStyle name="Normal 2 2 2 5 20" xfId="38543"/>
    <cellStyle name="Normal 2 2 2 5 21" xfId="38544"/>
    <cellStyle name="Normal 2 2 2 5 22" xfId="38545"/>
    <cellStyle name="Normal 2 2 2 5 3" xfId="38546"/>
    <cellStyle name="Normal 2 2 2 5 4" xfId="38547"/>
    <cellStyle name="Normal 2 2 2 5 5" xfId="38548"/>
    <cellStyle name="Normal 2 2 2 5 6" xfId="38549"/>
    <cellStyle name="Normal 2 2 2 5 7" xfId="38550"/>
    <cellStyle name="Normal 2 2 2 5 8" xfId="38551"/>
    <cellStyle name="Normal 2 2 2 5 9" xfId="38552"/>
    <cellStyle name="Normal 2 2 2 50" xfId="38553"/>
    <cellStyle name="Normal 2 2 2 50 10" xfId="38554"/>
    <cellStyle name="Normal 2 2 2 50 11" xfId="38555"/>
    <cellStyle name="Normal 2 2 2 50 12" xfId="38556"/>
    <cellStyle name="Normal 2 2 2 50 13" xfId="38557"/>
    <cellStyle name="Normal 2 2 2 50 14" xfId="38558"/>
    <cellStyle name="Normal 2 2 2 50 15" xfId="38559"/>
    <cellStyle name="Normal 2 2 2 50 16" xfId="38560"/>
    <cellStyle name="Normal 2 2 2 50 17" xfId="38561"/>
    <cellStyle name="Normal 2 2 2 50 18" xfId="38562"/>
    <cellStyle name="Normal 2 2 2 50 19" xfId="38563"/>
    <cellStyle name="Normal 2 2 2 50 2" xfId="38564"/>
    <cellStyle name="Normal 2 2 2 50 20" xfId="38565"/>
    <cellStyle name="Normal 2 2 2 50 21" xfId="38566"/>
    <cellStyle name="Normal 2 2 2 50 22" xfId="38567"/>
    <cellStyle name="Normal 2 2 2 50 3" xfId="38568"/>
    <cellStyle name="Normal 2 2 2 50 4" xfId="38569"/>
    <cellStyle name="Normal 2 2 2 50 5" xfId="38570"/>
    <cellStyle name="Normal 2 2 2 50 6" xfId="38571"/>
    <cellStyle name="Normal 2 2 2 50 7" xfId="38572"/>
    <cellStyle name="Normal 2 2 2 50 8" xfId="38573"/>
    <cellStyle name="Normal 2 2 2 50 9" xfId="38574"/>
    <cellStyle name="Normal 2 2 2 51" xfId="38575"/>
    <cellStyle name="Normal 2 2 2 51 2" xfId="38576"/>
    <cellStyle name="Normal 2 2 2 51 2 10" xfId="38577"/>
    <cellStyle name="Normal 2 2 2 51 2 11" xfId="38578"/>
    <cellStyle name="Normal 2 2 2 51 2 12" xfId="38579"/>
    <cellStyle name="Normal 2 2 2 51 2 13" xfId="38580"/>
    <cellStyle name="Normal 2 2 2 51 2 14" xfId="38581"/>
    <cellStyle name="Normal 2 2 2 51 2 15" xfId="38582"/>
    <cellStyle name="Normal 2 2 2 51 2 16" xfId="38583"/>
    <cellStyle name="Normal 2 2 2 51 2 17" xfId="38584"/>
    <cellStyle name="Normal 2 2 2 51 2 18" xfId="38585"/>
    <cellStyle name="Normal 2 2 2 51 2 19" xfId="38586"/>
    <cellStyle name="Normal 2 2 2 51 2 2" xfId="38587"/>
    <cellStyle name="Normal 2 2 2 51 2 2 2" xfId="38588"/>
    <cellStyle name="Normal 2 2 2 51 2 2 2 10" xfId="38589"/>
    <cellStyle name="Normal 2 2 2 51 2 2 2 11" xfId="38590"/>
    <cellStyle name="Normal 2 2 2 51 2 2 2 12" xfId="38591"/>
    <cellStyle name="Normal 2 2 2 51 2 2 2 13" xfId="38592"/>
    <cellStyle name="Normal 2 2 2 51 2 2 2 14" xfId="38593"/>
    <cellStyle name="Normal 2 2 2 51 2 2 2 15" xfId="38594"/>
    <cellStyle name="Normal 2 2 2 51 2 2 2 16" xfId="38595"/>
    <cellStyle name="Normal 2 2 2 51 2 2 2 17" xfId="38596"/>
    <cellStyle name="Normal 2 2 2 51 2 2 2 18" xfId="38597"/>
    <cellStyle name="Normal 2 2 2 51 2 2 2 19" xfId="38598"/>
    <cellStyle name="Normal 2 2 2 51 2 2 2 2" xfId="38599"/>
    <cellStyle name="Normal 2 2 2 51 2 2 2 20" xfId="38600"/>
    <cellStyle name="Normal 2 2 2 51 2 2 2 21" xfId="38601"/>
    <cellStyle name="Normal 2 2 2 51 2 2 2 22" xfId="38602"/>
    <cellStyle name="Normal 2 2 2 51 2 2 2 3" xfId="38603"/>
    <cellStyle name="Normal 2 2 2 51 2 2 2 4" xfId="38604"/>
    <cellStyle name="Normal 2 2 2 51 2 2 2 5" xfId="38605"/>
    <cellStyle name="Normal 2 2 2 51 2 2 2 6" xfId="38606"/>
    <cellStyle name="Normal 2 2 2 51 2 2 2 7" xfId="38607"/>
    <cellStyle name="Normal 2 2 2 51 2 2 2 8" xfId="38608"/>
    <cellStyle name="Normal 2 2 2 51 2 2 2 9" xfId="38609"/>
    <cellStyle name="Normal 2 2 2 51 2 2 3" xfId="38610"/>
    <cellStyle name="Normal 2 2 2 51 2 2 3 10" xfId="38611"/>
    <cellStyle name="Normal 2 2 2 51 2 2 3 11" xfId="38612"/>
    <cellStyle name="Normal 2 2 2 51 2 2 3 12" xfId="38613"/>
    <cellStyle name="Normal 2 2 2 51 2 2 3 13" xfId="38614"/>
    <cellStyle name="Normal 2 2 2 51 2 2 3 14" xfId="38615"/>
    <cellStyle name="Normal 2 2 2 51 2 2 3 15" xfId="38616"/>
    <cellStyle name="Normal 2 2 2 51 2 2 3 16" xfId="38617"/>
    <cellStyle name="Normal 2 2 2 51 2 2 3 17" xfId="38618"/>
    <cellStyle name="Normal 2 2 2 51 2 2 3 18" xfId="38619"/>
    <cellStyle name="Normal 2 2 2 51 2 2 3 19" xfId="38620"/>
    <cellStyle name="Normal 2 2 2 51 2 2 3 2" xfId="38621"/>
    <cellStyle name="Normal 2 2 2 51 2 2 3 20" xfId="38622"/>
    <cellStyle name="Normal 2 2 2 51 2 2 3 21" xfId="38623"/>
    <cellStyle name="Normal 2 2 2 51 2 2 3 22" xfId="38624"/>
    <cellStyle name="Normal 2 2 2 51 2 2 3 3" xfId="38625"/>
    <cellStyle name="Normal 2 2 2 51 2 2 3 4" xfId="38626"/>
    <cellStyle name="Normal 2 2 2 51 2 2 3 5" xfId="38627"/>
    <cellStyle name="Normal 2 2 2 51 2 2 3 6" xfId="38628"/>
    <cellStyle name="Normal 2 2 2 51 2 2 3 7" xfId="38629"/>
    <cellStyle name="Normal 2 2 2 51 2 2 3 8" xfId="38630"/>
    <cellStyle name="Normal 2 2 2 51 2 2 3 9" xfId="38631"/>
    <cellStyle name="Normal 2 2 2 51 2 20" xfId="38632"/>
    <cellStyle name="Normal 2 2 2 51 2 21" xfId="38633"/>
    <cellStyle name="Normal 2 2 2 51 2 22" xfId="38634"/>
    <cellStyle name="Normal 2 2 2 51 2 23" xfId="38635"/>
    <cellStyle name="Normal 2 2 2 51 2 24" xfId="38636"/>
    <cellStyle name="Normal 2 2 2 51 2 3" xfId="38637"/>
    <cellStyle name="Normal 2 2 2 51 2 3 2" xfId="38638"/>
    <cellStyle name="Normal 2 2 2 51 2 4" xfId="38639"/>
    <cellStyle name="Normal 2 2 2 51 2 5" xfId="38640"/>
    <cellStyle name="Normal 2 2 2 51 2 6" xfId="38641"/>
    <cellStyle name="Normal 2 2 2 51 2 7" xfId="38642"/>
    <cellStyle name="Normal 2 2 2 51 2 8" xfId="38643"/>
    <cellStyle name="Normal 2 2 2 51 2 9" xfId="38644"/>
    <cellStyle name="Normal 2 2 2 51 3" xfId="38645"/>
    <cellStyle name="Normal 2 2 2 51 3 10" xfId="38646"/>
    <cellStyle name="Normal 2 2 2 51 3 11" xfId="38647"/>
    <cellStyle name="Normal 2 2 2 51 3 12" xfId="38648"/>
    <cellStyle name="Normal 2 2 2 51 3 13" xfId="38649"/>
    <cellStyle name="Normal 2 2 2 51 3 14" xfId="38650"/>
    <cellStyle name="Normal 2 2 2 51 3 15" xfId="38651"/>
    <cellStyle name="Normal 2 2 2 51 3 16" xfId="38652"/>
    <cellStyle name="Normal 2 2 2 51 3 17" xfId="38653"/>
    <cellStyle name="Normal 2 2 2 51 3 18" xfId="38654"/>
    <cellStyle name="Normal 2 2 2 51 3 19" xfId="38655"/>
    <cellStyle name="Normal 2 2 2 51 3 2" xfId="38656"/>
    <cellStyle name="Normal 2 2 2 51 3 20" xfId="38657"/>
    <cellStyle name="Normal 2 2 2 51 3 21" xfId="38658"/>
    <cellStyle name="Normal 2 2 2 51 3 22" xfId="38659"/>
    <cellStyle name="Normal 2 2 2 51 3 3" xfId="38660"/>
    <cellStyle name="Normal 2 2 2 51 3 4" xfId="38661"/>
    <cellStyle name="Normal 2 2 2 51 3 5" xfId="38662"/>
    <cellStyle name="Normal 2 2 2 51 3 6" xfId="38663"/>
    <cellStyle name="Normal 2 2 2 51 3 7" xfId="38664"/>
    <cellStyle name="Normal 2 2 2 51 3 8" xfId="38665"/>
    <cellStyle name="Normal 2 2 2 51 3 9" xfId="38666"/>
    <cellStyle name="Normal 2 2 2 51 4" xfId="38667"/>
    <cellStyle name="Normal 2 2 2 51 4 10" xfId="38668"/>
    <cellStyle name="Normal 2 2 2 51 4 11" xfId="38669"/>
    <cellStyle name="Normal 2 2 2 51 4 12" xfId="38670"/>
    <cellStyle name="Normal 2 2 2 51 4 13" xfId="38671"/>
    <cellStyle name="Normal 2 2 2 51 4 14" xfId="38672"/>
    <cellStyle name="Normal 2 2 2 51 4 15" xfId="38673"/>
    <cellStyle name="Normal 2 2 2 51 4 16" xfId="38674"/>
    <cellStyle name="Normal 2 2 2 51 4 17" xfId="38675"/>
    <cellStyle name="Normal 2 2 2 51 4 18" xfId="38676"/>
    <cellStyle name="Normal 2 2 2 51 4 19" xfId="38677"/>
    <cellStyle name="Normal 2 2 2 51 4 2" xfId="38678"/>
    <cellStyle name="Normal 2 2 2 51 4 20" xfId="38679"/>
    <cellStyle name="Normal 2 2 2 51 4 21" xfId="38680"/>
    <cellStyle name="Normal 2 2 2 51 4 22" xfId="38681"/>
    <cellStyle name="Normal 2 2 2 51 4 3" xfId="38682"/>
    <cellStyle name="Normal 2 2 2 51 4 4" xfId="38683"/>
    <cellStyle name="Normal 2 2 2 51 4 5" xfId="38684"/>
    <cellStyle name="Normal 2 2 2 51 4 6" xfId="38685"/>
    <cellStyle name="Normal 2 2 2 51 4 7" xfId="38686"/>
    <cellStyle name="Normal 2 2 2 51 4 8" xfId="38687"/>
    <cellStyle name="Normal 2 2 2 51 4 9" xfId="38688"/>
    <cellStyle name="Normal 2 2 2 52" xfId="38689"/>
    <cellStyle name="Normal 2 2 2 52 10" xfId="38690"/>
    <cellStyle name="Normal 2 2 2 52 11" xfId="38691"/>
    <cellStyle name="Normal 2 2 2 52 12" xfId="38692"/>
    <cellStyle name="Normal 2 2 2 52 13" xfId="38693"/>
    <cellStyle name="Normal 2 2 2 52 14" xfId="38694"/>
    <cellStyle name="Normal 2 2 2 52 15" xfId="38695"/>
    <cellStyle name="Normal 2 2 2 52 16" xfId="38696"/>
    <cellStyle name="Normal 2 2 2 52 17" xfId="38697"/>
    <cellStyle name="Normal 2 2 2 52 18" xfId="38698"/>
    <cellStyle name="Normal 2 2 2 52 19" xfId="38699"/>
    <cellStyle name="Normal 2 2 2 52 2" xfId="38700"/>
    <cellStyle name="Normal 2 2 2 52 20" xfId="38701"/>
    <cellStyle name="Normal 2 2 2 52 21" xfId="38702"/>
    <cellStyle name="Normal 2 2 2 52 22" xfId="38703"/>
    <cellStyle name="Normal 2 2 2 52 3" xfId="38704"/>
    <cellStyle name="Normal 2 2 2 52 4" xfId="38705"/>
    <cellStyle name="Normal 2 2 2 52 5" xfId="38706"/>
    <cellStyle name="Normal 2 2 2 52 6" xfId="38707"/>
    <cellStyle name="Normal 2 2 2 52 7" xfId="38708"/>
    <cellStyle name="Normal 2 2 2 52 8" xfId="38709"/>
    <cellStyle name="Normal 2 2 2 52 9" xfId="38710"/>
    <cellStyle name="Normal 2 2 2 53" xfId="38711"/>
    <cellStyle name="Normal 2 2 2 53 10" xfId="38712"/>
    <cellStyle name="Normal 2 2 2 53 11" xfId="38713"/>
    <cellStyle name="Normal 2 2 2 53 12" xfId="38714"/>
    <cellStyle name="Normal 2 2 2 53 13" xfId="38715"/>
    <cellStyle name="Normal 2 2 2 53 14" xfId="38716"/>
    <cellStyle name="Normal 2 2 2 53 15" xfId="38717"/>
    <cellStyle name="Normal 2 2 2 53 16" xfId="38718"/>
    <cellStyle name="Normal 2 2 2 53 17" xfId="38719"/>
    <cellStyle name="Normal 2 2 2 53 18" xfId="38720"/>
    <cellStyle name="Normal 2 2 2 53 19" xfId="38721"/>
    <cellStyle name="Normal 2 2 2 53 2" xfId="38722"/>
    <cellStyle name="Normal 2 2 2 53 20" xfId="38723"/>
    <cellStyle name="Normal 2 2 2 53 21" xfId="38724"/>
    <cellStyle name="Normal 2 2 2 53 22" xfId="38725"/>
    <cellStyle name="Normal 2 2 2 53 3" xfId="38726"/>
    <cellStyle name="Normal 2 2 2 53 4" xfId="38727"/>
    <cellStyle name="Normal 2 2 2 53 5" xfId="38728"/>
    <cellStyle name="Normal 2 2 2 53 6" xfId="38729"/>
    <cellStyle name="Normal 2 2 2 53 7" xfId="38730"/>
    <cellStyle name="Normal 2 2 2 53 8" xfId="38731"/>
    <cellStyle name="Normal 2 2 2 53 9" xfId="38732"/>
    <cellStyle name="Normal 2 2 2 54" xfId="38733"/>
    <cellStyle name="Normal 2 2 2 54 10" xfId="38734"/>
    <cellStyle name="Normal 2 2 2 54 11" xfId="38735"/>
    <cellStyle name="Normal 2 2 2 54 12" xfId="38736"/>
    <cellStyle name="Normal 2 2 2 54 13" xfId="38737"/>
    <cellStyle name="Normal 2 2 2 54 14" xfId="38738"/>
    <cellStyle name="Normal 2 2 2 54 15" xfId="38739"/>
    <cellStyle name="Normal 2 2 2 54 16" xfId="38740"/>
    <cellStyle name="Normal 2 2 2 54 17" xfId="38741"/>
    <cellStyle name="Normal 2 2 2 54 18" xfId="38742"/>
    <cellStyle name="Normal 2 2 2 54 19" xfId="38743"/>
    <cellStyle name="Normal 2 2 2 54 2" xfId="38744"/>
    <cellStyle name="Normal 2 2 2 54 20" xfId="38745"/>
    <cellStyle name="Normal 2 2 2 54 21" xfId="38746"/>
    <cellStyle name="Normal 2 2 2 54 22" xfId="38747"/>
    <cellStyle name="Normal 2 2 2 54 3" xfId="38748"/>
    <cellStyle name="Normal 2 2 2 54 4" xfId="38749"/>
    <cellStyle name="Normal 2 2 2 54 5" xfId="38750"/>
    <cellStyle name="Normal 2 2 2 54 6" xfId="38751"/>
    <cellStyle name="Normal 2 2 2 54 7" xfId="38752"/>
    <cellStyle name="Normal 2 2 2 54 8" xfId="38753"/>
    <cellStyle name="Normal 2 2 2 54 9" xfId="38754"/>
    <cellStyle name="Normal 2 2 2 55" xfId="38755"/>
    <cellStyle name="Normal 2 2 2 55 10" xfId="38756"/>
    <cellStyle name="Normal 2 2 2 55 11" xfId="38757"/>
    <cellStyle name="Normal 2 2 2 55 12" xfId="38758"/>
    <cellStyle name="Normal 2 2 2 55 13" xfId="38759"/>
    <cellStyle name="Normal 2 2 2 55 14" xfId="38760"/>
    <cellStyle name="Normal 2 2 2 55 15" xfId="38761"/>
    <cellStyle name="Normal 2 2 2 55 16" xfId="38762"/>
    <cellStyle name="Normal 2 2 2 55 17" xfId="38763"/>
    <cellStyle name="Normal 2 2 2 55 18" xfId="38764"/>
    <cellStyle name="Normal 2 2 2 55 19" xfId="38765"/>
    <cellStyle name="Normal 2 2 2 55 2" xfId="38766"/>
    <cellStyle name="Normal 2 2 2 55 20" xfId="38767"/>
    <cellStyle name="Normal 2 2 2 55 21" xfId="38768"/>
    <cellStyle name="Normal 2 2 2 55 22" xfId="38769"/>
    <cellStyle name="Normal 2 2 2 55 3" xfId="38770"/>
    <cellStyle name="Normal 2 2 2 55 4" xfId="38771"/>
    <cellStyle name="Normal 2 2 2 55 5" xfId="38772"/>
    <cellStyle name="Normal 2 2 2 55 6" xfId="38773"/>
    <cellStyle name="Normal 2 2 2 55 7" xfId="38774"/>
    <cellStyle name="Normal 2 2 2 55 8" xfId="38775"/>
    <cellStyle name="Normal 2 2 2 55 9" xfId="38776"/>
    <cellStyle name="Normal 2 2 2 56" xfId="38777"/>
    <cellStyle name="Normal 2 2 2 56 10" xfId="38778"/>
    <cellStyle name="Normal 2 2 2 56 11" xfId="38779"/>
    <cellStyle name="Normal 2 2 2 56 12" xfId="38780"/>
    <cellStyle name="Normal 2 2 2 56 13" xfId="38781"/>
    <cellStyle name="Normal 2 2 2 56 14" xfId="38782"/>
    <cellStyle name="Normal 2 2 2 56 15" xfId="38783"/>
    <cellStyle name="Normal 2 2 2 56 16" xfId="38784"/>
    <cellStyle name="Normal 2 2 2 56 17" xfId="38785"/>
    <cellStyle name="Normal 2 2 2 56 18" xfId="38786"/>
    <cellStyle name="Normal 2 2 2 56 19" xfId="38787"/>
    <cellStyle name="Normal 2 2 2 56 2" xfId="38788"/>
    <cellStyle name="Normal 2 2 2 56 20" xfId="38789"/>
    <cellStyle name="Normal 2 2 2 56 21" xfId="38790"/>
    <cellStyle name="Normal 2 2 2 56 22" xfId="38791"/>
    <cellStyle name="Normal 2 2 2 56 3" xfId="38792"/>
    <cellStyle name="Normal 2 2 2 56 4" xfId="38793"/>
    <cellStyle name="Normal 2 2 2 56 5" xfId="38794"/>
    <cellStyle name="Normal 2 2 2 56 6" xfId="38795"/>
    <cellStyle name="Normal 2 2 2 56 7" xfId="38796"/>
    <cellStyle name="Normal 2 2 2 56 8" xfId="38797"/>
    <cellStyle name="Normal 2 2 2 56 9" xfId="38798"/>
    <cellStyle name="Normal 2 2 2 57" xfId="38799"/>
    <cellStyle name="Normal 2 2 2 57 10" xfId="38800"/>
    <cellStyle name="Normal 2 2 2 57 11" xfId="38801"/>
    <cellStyle name="Normal 2 2 2 57 12" xfId="38802"/>
    <cellStyle name="Normal 2 2 2 57 13" xfId="38803"/>
    <cellStyle name="Normal 2 2 2 57 14" xfId="38804"/>
    <cellStyle name="Normal 2 2 2 57 15" xfId="38805"/>
    <cellStyle name="Normal 2 2 2 57 16" xfId="38806"/>
    <cellStyle name="Normal 2 2 2 57 17" xfId="38807"/>
    <cellStyle name="Normal 2 2 2 57 18" xfId="38808"/>
    <cellStyle name="Normal 2 2 2 57 19" xfId="38809"/>
    <cellStyle name="Normal 2 2 2 57 2" xfId="38810"/>
    <cellStyle name="Normal 2 2 2 57 20" xfId="38811"/>
    <cellStyle name="Normal 2 2 2 57 21" xfId="38812"/>
    <cellStyle name="Normal 2 2 2 57 22" xfId="38813"/>
    <cellStyle name="Normal 2 2 2 57 3" xfId="38814"/>
    <cellStyle name="Normal 2 2 2 57 4" xfId="38815"/>
    <cellStyle name="Normal 2 2 2 57 5" xfId="38816"/>
    <cellStyle name="Normal 2 2 2 57 6" xfId="38817"/>
    <cellStyle name="Normal 2 2 2 57 7" xfId="38818"/>
    <cellStyle name="Normal 2 2 2 57 8" xfId="38819"/>
    <cellStyle name="Normal 2 2 2 57 9" xfId="38820"/>
    <cellStyle name="Normal 2 2 2 58" xfId="38821"/>
    <cellStyle name="Normal 2 2 2 58 10" xfId="38822"/>
    <cellStyle name="Normal 2 2 2 58 11" xfId="38823"/>
    <cellStyle name="Normal 2 2 2 58 12" xfId="38824"/>
    <cellStyle name="Normal 2 2 2 58 13" xfId="38825"/>
    <cellStyle name="Normal 2 2 2 58 14" xfId="38826"/>
    <cellStyle name="Normal 2 2 2 58 15" xfId="38827"/>
    <cellStyle name="Normal 2 2 2 58 16" xfId="38828"/>
    <cellStyle name="Normal 2 2 2 58 17" xfId="38829"/>
    <cellStyle name="Normal 2 2 2 58 18" xfId="38830"/>
    <cellStyle name="Normal 2 2 2 58 19" xfId="38831"/>
    <cellStyle name="Normal 2 2 2 58 2" xfId="38832"/>
    <cellStyle name="Normal 2 2 2 58 20" xfId="38833"/>
    <cellStyle name="Normal 2 2 2 58 21" xfId="38834"/>
    <cellStyle name="Normal 2 2 2 58 22" xfId="38835"/>
    <cellStyle name="Normal 2 2 2 58 3" xfId="38836"/>
    <cellStyle name="Normal 2 2 2 58 4" xfId="38837"/>
    <cellStyle name="Normal 2 2 2 58 5" xfId="38838"/>
    <cellStyle name="Normal 2 2 2 58 6" xfId="38839"/>
    <cellStyle name="Normal 2 2 2 58 7" xfId="38840"/>
    <cellStyle name="Normal 2 2 2 58 8" xfId="38841"/>
    <cellStyle name="Normal 2 2 2 58 9" xfId="38842"/>
    <cellStyle name="Normal 2 2 2 59" xfId="38843"/>
    <cellStyle name="Normal 2 2 2 59 10" xfId="38844"/>
    <cellStyle name="Normal 2 2 2 59 11" xfId="38845"/>
    <cellStyle name="Normal 2 2 2 59 12" xfId="38846"/>
    <cellStyle name="Normal 2 2 2 59 13" xfId="38847"/>
    <cellStyle name="Normal 2 2 2 59 14" xfId="38848"/>
    <cellStyle name="Normal 2 2 2 59 15" xfId="38849"/>
    <cellStyle name="Normal 2 2 2 59 16" xfId="38850"/>
    <cellStyle name="Normal 2 2 2 59 17" xfId="38851"/>
    <cellStyle name="Normal 2 2 2 59 18" xfId="38852"/>
    <cellStyle name="Normal 2 2 2 59 19" xfId="38853"/>
    <cellStyle name="Normal 2 2 2 59 2" xfId="38854"/>
    <cellStyle name="Normal 2 2 2 59 20" xfId="38855"/>
    <cellStyle name="Normal 2 2 2 59 21" xfId="38856"/>
    <cellStyle name="Normal 2 2 2 59 22" xfId="38857"/>
    <cellStyle name="Normal 2 2 2 59 3" xfId="38858"/>
    <cellStyle name="Normal 2 2 2 59 4" xfId="38859"/>
    <cellStyle name="Normal 2 2 2 59 5" xfId="38860"/>
    <cellStyle name="Normal 2 2 2 59 6" xfId="38861"/>
    <cellStyle name="Normal 2 2 2 59 7" xfId="38862"/>
    <cellStyle name="Normal 2 2 2 59 8" xfId="38863"/>
    <cellStyle name="Normal 2 2 2 59 9" xfId="38864"/>
    <cellStyle name="Normal 2 2 2 6" xfId="228"/>
    <cellStyle name="Normal 2 2 2 6 10" xfId="38865"/>
    <cellStyle name="Normal 2 2 2 6 11" xfId="38866"/>
    <cellStyle name="Normal 2 2 2 6 12" xfId="38867"/>
    <cellStyle name="Normal 2 2 2 6 13" xfId="38868"/>
    <cellStyle name="Normal 2 2 2 6 14" xfId="38869"/>
    <cellStyle name="Normal 2 2 2 6 15" xfId="38870"/>
    <cellStyle name="Normal 2 2 2 6 16" xfId="38871"/>
    <cellStyle name="Normal 2 2 2 6 17" xfId="38872"/>
    <cellStyle name="Normal 2 2 2 6 18" xfId="38873"/>
    <cellStyle name="Normal 2 2 2 6 19" xfId="38874"/>
    <cellStyle name="Normal 2 2 2 6 2" xfId="38875"/>
    <cellStyle name="Normal 2 2 2 6 20" xfId="38876"/>
    <cellStyle name="Normal 2 2 2 6 21" xfId="38877"/>
    <cellStyle name="Normal 2 2 2 6 22" xfId="38878"/>
    <cellStyle name="Normal 2 2 2 6 3" xfId="38879"/>
    <cellStyle name="Normal 2 2 2 6 4" xfId="38880"/>
    <cellStyle name="Normal 2 2 2 6 5" xfId="38881"/>
    <cellStyle name="Normal 2 2 2 6 6" xfId="38882"/>
    <cellStyle name="Normal 2 2 2 6 7" xfId="38883"/>
    <cellStyle name="Normal 2 2 2 6 8" xfId="38884"/>
    <cellStyle name="Normal 2 2 2 6 9" xfId="38885"/>
    <cellStyle name="Normal 2 2 2 60" xfId="38886"/>
    <cellStyle name="Normal 2 2 2 60 10" xfId="38887"/>
    <cellStyle name="Normal 2 2 2 60 11" xfId="38888"/>
    <cellStyle name="Normal 2 2 2 60 12" xfId="38889"/>
    <cellStyle name="Normal 2 2 2 60 13" xfId="38890"/>
    <cellStyle name="Normal 2 2 2 60 14" xfId="38891"/>
    <cellStyle name="Normal 2 2 2 60 15" xfId="38892"/>
    <cellStyle name="Normal 2 2 2 60 16" xfId="38893"/>
    <cellStyle name="Normal 2 2 2 60 17" xfId="38894"/>
    <cellStyle name="Normal 2 2 2 60 18" xfId="38895"/>
    <cellStyle name="Normal 2 2 2 60 19" xfId="38896"/>
    <cellStyle name="Normal 2 2 2 60 2" xfId="38897"/>
    <cellStyle name="Normal 2 2 2 60 20" xfId="38898"/>
    <cellStyle name="Normal 2 2 2 60 21" xfId="38899"/>
    <cellStyle name="Normal 2 2 2 60 22" xfId="38900"/>
    <cellStyle name="Normal 2 2 2 60 3" xfId="38901"/>
    <cellStyle name="Normal 2 2 2 60 4" xfId="38902"/>
    <cellStyle name="Normal 2 2 2 60 5" xfId="38903"/>
    <cellStyle name="Normal 2 2 2 60 6" xfId="38904"/>
    <cellStyle name="Normal 2 2 2 60 7" xfId="38905"/>
    <cellStyle name="Normal 2 2 2 60 8" xfId="38906"/>
    <cellStyle name="Normal 2 2 2 60 9" xfId="38907"/>
    <cellStyle name="Normal 2 2 2 61" xfId="38908"/>
    <cellStyle name="Normal 2 2 2 61 10" xfId="38909"/>
    <cellStyle name="Normal 2 2 2 61 11" xfId="38910"/>
    <cellStyle name="Normal 2 2 2 61 12" xfId="38911"/>
    <cellStyle name="Normal 2 2 2 61 13" xfId="38912"/>
    <cellStyle name="Normal 2 2 2 61 14" xfId="38913"/>
    <cellStyle name="Normal 2 2 2 61 15" xfId="38914"/>
    <cellStyle name="Normal 2 2 2 61 16" xfId="38915"/>
    <cellStyle name="Normal 2 2 2 61 17" xfId="38916"/>
    <cellStyle name="Normal 2 2 2 61 18" xfId="38917"/>
    <cellStyle name="Normal 2 2 2 61 19" xfId="38918"/>
    <cellStyle name="Normal 2 2 2 61 2" xfId="38919"/>
    <cellStyle name="Normal 2 2 2 61 20" xfId="38920"/>
    <cellStyle name="Normal 2 2 2 61 21" xfId="38921"/>
    <cellStyle name="Normal 2 2 2 61 22" xfId="38922"/>
    <cellStyle name="Normal 2 2 2 61 3" xfId="38923"/>
    <cellStyle name="Normal 2 2 2 61 4" xfId="38924"/>
    <cellStyle name="Normal 2 2 2 61 5" xfId="38925"/>
    <cellStyle name="Normal 2 2 2 61 6" xfId="38926"/>
    <cellStyle name="Normal 2 2 2 61 7" xfId="38927"/>
    <cellStyle name="Normal 2 2 2 61 8" xfId="38928"/>
    <cellStyle name="Normal 2 2 2 61 9" xfId="38929"/>
    <cellStyle name="Normal 2 2 2 62" xfId="38930"/>
    <cellStyle name="Normal 2 2 2 62 10" xfId="38931"/>
    <cellStyle name="Normal 2 2 2 62 11" xfId="38932"/>
    <cellStyle name="Normal 2 2 2 62 12" xfId="38933"/>
    <cellStyle name="Normal 2 2 2 62 13" xfId="38934"/>
    <cellStyle name="Normal 2 2 2 62 14" xfId="38935"/>
    <cellStyle name="Normal 2 2 2 62 15" xfId="38936"/>
    <cellStyle name="Normal 2 2 2 62 16" xfId="38937"/>
    <cellStyle name="Normal 2 2 2 62 17" xfId="38938"/>
    <cellStyle name="Normal 2 2 2 62 18" xfId="38939"/>
    <cellStyle name="Normal 2 2 2 62 19" xfId="38940"/>
    <cellStyle name="Normal 2 2 2 62 2" xfId="38941"/>
    <cellStyle name="Normal 2 2 2 62 20" xfId="38942"/>
    <cellStyle name="Normal 2 2 2 62 21" xfId="38943"/>
    <cellStyle name="Normal 2 2 2 62 22" xfId="38944"/>
    <cellStyle name="Normal 2 2 2 62 3" xfId="38945"/>
    <cellStyle name="Normal 2 2 2 62 4" xfId="38946"/>
    <cellStyle name="Normal 2 2 2 62 5" xfId="38947"/>
    <cellStyle name="Normal 2 2 2 62 6" xfId="38948"/>
    <cellStyle name="Normal 2 2 2 62 7" xfId="38949"/>
    <cellStyle name="Normal 2 2 2 62 8" xfId="38950"/>
    <cellStyle name="Normal 2 2 2 62 9" xfId="38951"/>
    <cellStyle name="Normal 2 2 2 63" xfId="38952"/>
    <cellStyle name="Normal 2 2 2 63 10" xfId="38953"/>
    <cellStyle name="Normal 2 2 2 63 11" xfId="38954"/>
    <cellStyle name="Normal 2 2 2 63 12" xfId="38955"/>
    <cellStyle name="Normal 2 2 2 63 13" xfId="38956"/>
    <cellStyle name="Normal 2 2 2 63 14" xfId="38957"/>
    <cellStyle name="Normal 2 2 2 63 15" xfId="38958"/>
    <cellStyle name="Normal 2 2 2 63 16" xfId="38959"/>
    <cellStyle name="Normal 2 2 2 63 17" xfId="38960"/>
    <cellStyle name="Normal 2 2 2 63 18" xfId="38961"/>
    <cellStyle name="Normal 2 2 2 63 19" xfId="38962"/>
    <cellStyle name="Normal 2 2 2 63 2" xfId="38963"/>
    <cellStyle name="Normal 2 2 2 63 20" xfId="38964"/>
    <cellStyle name="Normal 2 2 2 63 21" xfId="38965"/>
    <cellStyle name="Normal 2 2 2 63 22" xfId="38966"/>
    <cellStyle name="Normal 2 2 2 63 3" xfId="38967"/>
    <cellStyle name="Normal 2 2 2 63 4" xfId="38968"/>
    <cellStyle name="Normal 2 2 2 63 5" xfId="38969"/>
    <cellStyle name="Normal 2 2 2 63 6" xfId="38970"/>
    <cellStyle name="Normal 2 2 2 63 7" xfId="38971"/>
    <cellStyle name="Normal 2 2 2 63 8" xfId="38972"/>
    <cellStyle name="Normal 2 2 2 63 9" xfId="38973"/>
    <cellStyle name="Normal 2 2 2 64" xfId="38974"/>
    <cellStyle name="Normal 2 2 2 64 10" xfId="38975"/>
    <cellStyle name="Normal 2 2 2 64 11" xfId="38976"/>
    <cellStyle name="Normal 2 2 2 64 12" xfId="38977"/>
    <cellStyle name="Normal 2 2 2 64 13" xfId="38978"/>
    <cellStyle name="Normal 2 2 2 64 14" xfId="38979"/>
    <cellStyle name="Normal 2 2 2 64 15" xfId="38980"/>
    <cellStyle name="Normal 2 2 2 64 16" xfId="38981"/>
    <cellStyle name="Normal 2 2 2 64 17" xfId="38982"/>
    <cellStyle name="Normal 2 2 2 64 18" xfId="38983"/>
    <cellStyle name="Normal 2 2 2 64 19" xfId="38984"/>
    <cellStyle name="Normal 2 2 2 64 2" xfId="38985"/>
    <cellStyle name="Normal 2 2 2 64 20" xfId="38986"/>
    <cellStyle name="Normal 2 2 2 64 21" xfId="38987"/>
    <cellStyle name="Normal 2 2 2 64 22" xfId="38988"/>
    <cellStyle name="Normal 2 2 2 64 3" xfId="38989"/>
    <cellStyle name="Normal 2 2 2 64 4" xfId="38990"/>
    <cellStyle name="Normal 2 2 2 64 5" xfId="38991"/>
    <cellStyle name="Normal 2 2 2 64 6" xfId="38992"/>
    <cellStyle name="Normal 2 2 2 64 7" xfId="38993"/>
    <cellStyle name="Normal 2 2 2 64 8" xfId="38994"/>
    <cellStyle name="Normal 2 2 2 64 9" xfId="38995"/>
    <cellStyle name="Normal 2 2 2 65" xfId="38996"/>
    <cellStyle name="Normal 2 2 2 65 10" xfId="38997"/>
    <cellStyle name="Normal 2 2 2 65 11" xfId="38998"/>
    <cellStyle name="Normal 2 2 2 65 12" xfId="38999"/>
    <cellStyle name="Normal 2 2 2 65 13" xfId="39000"/>
    <cellStyle name="Normal 2 2 2 65 14" xfId="39001"/>
    <cellStyle name="Normal 2 2 2 65 15" xfId="39002"/>
    <cellStyle name="Normal 2 2 2 65 16" xfId="39003"/>
    <cellStyle name="Normal 2 2 2 65 17" xfId="39004"/>
    <cellStyle name="Normal 2 2 2 65 18" xfId="39005"/>
    <cellStyle name="Normal 2 2 2 65 19" xfId="39006"/>
    <cellStyle name="Normal 2 2 2 65 2" xfId="39007"/>
    <cellStyle name="Normal 2 2 2 65 20" xfId="39008"/>
    <cellStyle name="Normal 2 2 2 65 21" xfId="39009"/>
    <cellStyle name="Normal 2 2 2 65 22" xfId="39010"/>
    <cellStyle name="Normal 2 2 2 65 3" xfId="39011"/>
    <cellStyle name="Normal 2 2 2 65 4" xfId="39012"/>
    <cellStyle name="Normal 2 2 2 65 5" xfId="39013"/>
    <cellStyle name="Normal 2 2 2 65 6" xfId="39014"/>
    <cellStyle name="Normal 2 2 2 65 7" xfId="39015"/>
    <cellStyle name="Normal 2 2 2 65 8" xfId="39016"/>
    <cellStyle name="Normal 2 2 2 65 9" xfId="39017"/>
    <cellStyle name="Normal 2 2 2 66" xfId="39018"/>
    <cellStyle name="Normal 2 2 2 66 10" xfId="39019"/>
    <cellStyle name="Normal 2 2 2 66 11" xfId="39020"/>
    <cellStyle name="Normal 2 2 2 66 12" xfId="39021"/>
    <cellStyle name="Normal 2 2 2 66 13" xfId="39022"/>
    <cellStyle name="Normal 2 2 2 66 14" xfId="39023"/>
    <cellStyle name="Normal 2 2 2 66 15" xfId="39024"/>
    <cellStyle name="Normal 2 2 2 66 16" xfId="39025"/>
    <cellStyle name="Normal 2 2 2 66 17" xfId="39026"/>
    <cellStyle name="Normal 2 2 2 66 18" xfId="39027"/>
    <cellStyle name="Normal 2 2 2 66 19" xfId="39028"/>
    <cellStyle name="Normal 2 2 2 66 2" xfId="39029"/>
    <cellStyle name="Normal 2 2 2 66 20" xfId="39030"/>
    <cellStyle name="Normal 2 2 2 66 21" xfId="39031"/>
    <cellStyle name="Normal 2 2 2 66 22" xfId="39032"/>
    <cellStyle name="Normal 2 2 2 66 3" xfId="39033"/>
    <cellStyle name="Normal 2 2 2 66 4" xfId="39034"/>
    <cellStyle name="Normal 2 2 2 66 5" xfId="39035"/>
    <cellStyle name="Normal 2 2 2 66 6" xfId="39036"/>
    <cellStyle name="Normal 2 2 2 66 7" xfId="39037"/>
    <cellStyle name="Normal 2 2 2 66 8" xfId="39038"/>
    <cellStyle name="Normal 2 2 2 66 9" xfId="39039"/>
    <cellStyle name="Normal 2 2 2 67" xfId="39040"/>
    <cellStyle name="Normal 2 2 2 67 10" xfId="39041"/>
    <cellStyle name="Normal 2 2 2 67 11" xfId="39042"/>
    <cellStyle name="Normal 2 2 2 67 12" xfId="39043"/>
    <cellStyle name="Normal 2 2 2 67 13" xfId="39044"/>
    <cellStyle name="Normal 2 2 2 67 14" xfId="39045"/>
    <cellStyle name="Normal 2 2 2 67 15" xfId="39046"/>
    <cellStyle name="Normal 2 2 2 67 16" xfId="39047"/>
    <cellStyle name="Normal 2 2 2 67 17" xfId="39048"/>
    <cellStyle name="Normal 2 2 2 67 18" xfId="39049"/>
    <cellStyle name="Normal 2 2 2 67 19" xfId="39050"/>
    <cellStyle name="Normal 2 2 2 67 2" xfId="39051"/>
    <cellStyle name="Normal 2 2 2 67 20" xfId="39052"/>
    <cellStyle name="Normal 2 2 2 67 21" xfId="39053"/>
    <cellStyle name="Normal 2 2 2 67 22" xfId="39054"/>
    <cellStyle name="Normal 2 2 2 67 3" xfId="39055"/>
    <cellStyle name="Normal 2 2 2 67 4" xfId="39056"/>
    <cellStyle name="Normal 2 2 2 67 5" xfId="39057"/>
    <cellStyle name="Normal 2 2 2 67 6" xfId="39058"/>
    <cellStyle name="Normal 2 2 2 67 7" xfId="39059"/>
    <cellStyle name="Normal 2 2 2 67 8" xfId="39060"/>
    <cellStyle name="Normal 2 2 2 67 9" xfId="39061"/>
    <cellStyle name="Normal 2 2 2 68" xfId="39062"/>
    <cellStyle name="Normal 2 2 2 68 10" xfId="39063"/>
    <cellStyle name="Normal 2 2 2 68 11" xfId="39064"/>
    <cellStyle name="Normal 2 2 2 68 12" xfId="39065"/>
    <cellStyle name="Normal 2 2 2 68 13" xfId="39066"/>
    <cellStyle name="Normal 2 2 2 68 14" xfId="39067"/>
    <cellStyle name="Normal 2 2 2 68 15" xfId="39068"/>
    <cellStyle name="Normal 2 2 2 68 16" xfId="39069"/>
    <cellStyle name="Normal 2 2 2 68 17" xfId="39070"/>
    <cellStyle name="Normal 2 2 2 68 18" xfId="39071"/>
    <cellStyle name="Normal 2 2 2 68 19" xfId="39072"/>
    <cellStyle name="Normal 2 2 2 68 2" xfId="39073"/>
    <cellStyle name="Normal 2 2 2 68 20" xfId="39074"/>
    <cellStyle name="Normal 2 2 2 68 21" xfId="39075"/>
    <cellStyle name="Normal 2 2 2 68 22" xfId="39076"/>
    <cellStyle name="Normal 2 2 2 68 3" xfId="39077"/>
    <cellStyle name="Normal 2 2 2 68 4" xfId="39078"/>
    <cellStyle name="Normal 2 2 2 68 5" xfId="39079"/>
    <cellStyle name="Normal 2 2 2 68 6" xfId="39080"/>
    <cellStyle name="Normal 2 2 2 68 7" xfId="39081"/>
    <cellStyle name="Normal 2 2 2 68 8" xfId="39082"/>
    <cellStyle name="Normal 2 2 2 68 9" xfId="39083"/>
    <cellStyle name="Normal 2 2 2 69" xfId="39084"/>
    <cellStyle name="Normal 2 2 2 69 10" xfId="39085"/>
    <cellStyle name="Normal 2 2 2 69 11" xfId="39086"/>
    <cellStyle name="Normal 2 2 2 69 12" xfId="39087"/>
    <cellStyle name="Normal 2 2 2 69 13" xfId="39088"/>
    <cellStyle name="Normal 2 2 2 69 14" xfId="39089"/>
    <cellStyle name="Normal 2 2 2 69 15" xfId="39090"/>
    <cellStyle name="Normal 2 2 2 69 16" xfId="39091"/>
    <cellStyle name="Normal 2 2 2 69 17" xfId="39092"/>
    <cellStyle name="Normal 2 2 2 69 18" xfId="39093"/>
    <cellStyle name="Normal 2 2 2 69 19" xfId="39094"/>
    <cellStyle name="Normal 2 2 2 69 2" xfId="39095"/>
    <cellStyle name="Normal 2 2 2 69 20" xfId="39096"/>
    <cellStyle name="Normal 2 2 2 69 21" xfId="39097"/>
    <cellStyle name="Normal 2 2 2 69 22" xfId="39098"/>
    <cellStyle name="Normal 2 2 2 69 3" xfId="39099"/>
    <cellStyle name="Normal 2 2 2 69 4" xfId="39100"/>
    <cellStyle name="Normal 2 2 2 69 5" xfId="39101"/>
    <cellStyle name="Normal 2 2 2 69 6" xfId="39102"/>
    <cellStyle name="Normal 2 2 2 69 7" xfId="39103"/>
    <cellStyle name="Normal 2 2 2 69 8" xfId="39104"/>
    <cellStyle name="Normal 2 2 2 69 9" xfId="39105"/>
    <cellStyle name="Normal 2 2 2 7" xfId="229"/>
    <cellStyle name="Normal 2 2 2 7 10" xfId="39106"/>
    <cellStyle name="Normal 2 2 2 7 11" xfId="39107"/>
    <cellStyle name="Normal 2 2 2 7 12" xfId="39108"/>
    <cellStyle name="Normal 2 2 2 7 13" xfId="39109"/>
    <cellStyle name="Normal 2 2 2 7 14" xfId="39110"/>
    <cellStyle name="Normal 2 2 2 7 15" xfId="39111"/>
    <cellStyle name="Normal 2 2 2 7 16" xfId="39112"/>
    <cellStyle name="Normal 2 2 2 7 17" xfId="39113"/>
    <cellStyle name="Normal 2 2 2 7 18" xfId="39114"/>
    <cellStyle name="Normal 2 2 2 7 19" xfId="39115"/>
    <cellStyle name="Normal 2 2 2 7 2" xfId="469"/>
    <cellStyle name="Normal 2 2 2 7 20" xfId="39116"/>
    <cellStyle name="Normal 2 2 2 7 21" xfId="39117"/>
    <cellStyle name="Normal 2 2 2 7 22" xfId="39118"/>
    <cellStyle name="Normal 2 2 2 7 3" xfId="39119"/>
    <cellStyle name="Normal 2 2 2 7 4" xfId="39120"/>
    <cellStyle name="Normal 2 2 2 7 5" xfId="39121"/>
    <cellStyle name="Normal 2 2 2 7 6" xfId="39122"/>
    <cellStyle name="Normal 2 2 2 7 7" xfId="39123"/>
    <cellStyle name="Normal 2 2 2 7 8" xfId="39124"/>
    <cellStyle name="Normal 2 2 2 7 9" xfId="39125"/>
    <cellStyle name="Normal 2 2 2 70" xfId="39126"/>
    <cellStyle name="Normal 2 2 2 70 10" xfId="39127"/>
    <cellStyle name="Normal 2 2 2 70 11" xfId="39128"/>
    <cellStyle name="Normal 2 2 2 70 12" xfId="39129"/>
    <cellStyle name="Normal 2 2 2 70 13" xfId="39130"/>
    <cellStyle name="Normal 2 2 2 70 14" xfId="39131"/>
    <cellStyle name="Normal 2 2 2 70 15" xfId="39132"/>
    <cellStyle name="Normal 2 2 2 70 16" xfId="39133"/>
    <cellStyle name="Normal 2 2 2 70 17" xfId="39134"/>
    <cellStyle name="Normal 2 2 2 70 18" xfId="39135"/>
    <cellStyle name="Normal 2 2 2 70 19" xfId="39136"/>
    <cellStyle name="Normal 2 2 2 70 2" xfId="39137"/>
    <cellStyle name="Normal 2 2 2 70 20" xfId="39138"/>
    <cellStyle name="Normal 2 2 2 70 21" xfId="39139"/>
    <cellStyle name="Normal 2 2 2 70 22" xfId="39140"/>
    <cellStyle name="Normal 2 2 2 70 3" xfId="39141"/>
    <cellStyle name="Normal 2 2 2 70 4" xfId="39142"/>
    <cellStyle name="Normal 2 2 2 70 5" xfId="39143"/>
    <cellStyle name="Normal 2 2 2 70 6" xfId="39144"/>
    <cellStyle name="Normal 2 2 2 70 7" xfId="39145"/>
    <cellStyle name="Normal 2 2 2 70 8" xfId="39146"/>
    <cellStyle name="Normal 2 2 2 70 9" xfId="39147"/>
    <cellStyle name="Normal 2 2 2 71" xfId="39148"/>
    <cellStyle name="Normal 2 2 2 71 10" xfId="39149"/>
    <cellStyle name="Normal 2 2 2 71 11" xfId="39150"/>
    <cellStyle name="Normal 2 2 2 71 12" xfId="39151"/>
    <cellStyle name="Normal 2 2 2 71 13" xfId="39152"/>
    <cellStyle name="Normal 2 2 2 71 14" xfId="39153"/>
    <cellStyle name="Normal 2 2 2 71 15" xfId="39154"/>
    <cellStyle name="Normal 2 2 2 71 16" xfId="39155"/>
    <cellStyle name="Normal 2 2 2 71 17" xfId="39156"/>
    <cellStyle name="Normal 2 2 2 71 18" xfId="39157"/>
    <cellStyle name="Normal 2 2 2 71 19" xfId="39158"/>
    <cellStyle name="Normal 2 2 2 71 2" xfId="39159"/>
    <cellStyle name="Normal 2 2 2 71 20" xfId="39160"/>
    <cellStyle name="Normal 2 2 2 71 21" xfId="39161"/>
    <cellStyle name="Normal 2 2 2 71 22" xfId="39162"/>
    <cellStyle name="Normal 2 2 2 71 3" xfId="39163"/>
    <cellStyle name="Normal 2 2 2 71 4" xfId="39164"/>
    <cellStyle name="Normal 2 2 2 71 5" xfId="39165"/>
    <cellStyle name="Normal 2 2 2 71 6" xfId="39166"/>
    <cellStyle name="Normal 2 2 2 71 7" xfId="39167"/>
    <cellStyle name="Normal 2 2 2 71 8" xfId="39168"/>
    <cellStyle name="Normal 2 2 2 71 9" xfId="39169"/>
    <cellStyle name="Normal 2 2 2 72" xfId="39170"/>
    <cellStyle name="Normal 2 2 2 72 10" xfId="39171"/>
    <cellStyle name="Normal 2 2 2 72 11" xfId="39172"/>
    <cellStyle name="Normal 2 2 2 72 12" xfId="39173"/>
    <cellStyle name="Normal 2 2 2 72 13" xfId="39174"/>
    <cellStyle name="Normal 2 2 2 72 14" xfId="39175"/>
    <cellStyle name="Normal 2 2 2 72 15" xfId="39176"/>
    <cellStyle name="Normal 2 2 2 72 16" xfId="39177"/>
    <cellStyle name="Normal 2 2 2 72 17" xfId="39178"/>
    <cellStyle name="Normal 2 2 2 72 18" xfId="39179"/>
    <cellStyle name="Normal 2 2 2 72 19" xfId="39180"/>
    <cellStyle name="Normal 2 2 2 72 2" xfId="39181"/>
    <cellStyle name="Normal 2 2 2 72 20" xfId="39182"/>
    <cellStyle name="Normal 2 2 2 72 21" xfId="39183"/>
    <cellStyle name="Normal 2 2 2 72 22" xfId="39184"/>
    <cellStyle name="Normal 2 2 2 72 3" xfId="39185"/>
    <cellStyle name="Normal 2 2 2 72 4" xfId="39186"/>
    <cellStyle name="Normal 2 2 2 72 5" xfId="39187"/>
    <cellStyle name="Normal 2 2 2 72 6" xfId="39188"/>
    <cellStyle name="Normal 2 2 2 72 7" xfId="39189"/>
    <cellStyle name="Normal 2 2 2 72 8" xfId="39190"/>
    <cellStyle name="Normal 2 2 2 72 9" xfId="39191"/>
    <cellStyle name="Normal 2 2 2 73" xfId="39192"/>
    <cellStyle name="Normal 2 2 2 73 10" xfId="39193"/>
    <cellStyle name="Normal 2 2 2 73 11" xfId="39194"/>
    <cellStyle name="Normal 2 2 2 73 12" xfId="39195"/>
    <cellStyle name="Normal 2 2 2 73 13" xfId="39196"/>
    <cellStyle name="Normal 2 2 2 73 14" xfId="39197"/>
    <cellStyle name="Normal 2 2 2 73 15" xfId="39198"/>
    <cellStyle name="Normal 2 2 2 73 16" xfId="39199"/>
    <cellStyle name="Normal 2 2 2 73 17" xfId="39200"/>
    <cellStyle name="Normal 2 2 2 73 18" xfId="39201"/>
    <cellStyle name="Normal 2 2 2 73 19" xfId="39202"/>
    <cellStyle name="Normal 2 2 2 73 2" xfId="39203"/>
    <cellStyle name="Normal 2 2 2 73 20" xfId="39204"/>
    <cellStyle name="Normal 2 2 2 73 21" xfId="39205"/>
    <cellStyle name="Normal 2 2 2 73 22" xfId="39206"/>
    <cellStyle name="Normal 2 2 2 73 3" xfId="39207"/>
    <cellStyle name="Normal 2 2 2 73 4" xfId="39208"/>
    <cellStyle name="Normal 2 2 2 73 5" xfId="39209"/>
    <cellStyle name="Normal 2 2 2 73 6" xfId="39210"/>
    <cellStyle name="Normal 2 2 2 73 7" xfId="39211"/>
    <cellStyle name="Normal 2 2 2 73 8" xfId="39212"/>
    <cellStyle name="Normal 2 2 2 73 9" xfId="39213"/>
    <cellStyle name="Normal 2 2 2 74" xfId="39214"/>
    <cellStyle name="Normal 2 2 2 74 10" xfId="39215"/>
    <cellStyle name="Normal 2 2 2 74 11" xfId="39216"/>
    <cellStyle name="Normal 2 2 2 74 12" xfId="39217"/>
    <cellStyle name="Normal 2 2 2 74 13" xfId="39218"/>
    <cellStyle name="Normal 2 2 2 74 14" xfId="39219"/>
    <cellStyle name="Normal 2 2 2 74 15" xfId="39220"/>
    <cellStyle name="Normal 2 2 2 74 16" xfId="39221"/>
    <cellStyle name="Normal 2 2 2 74 17" xfId="39222"/>
    <cellStyle name="Normal 2 2 2 74 18" xfId="39223"/>
    <cellStyle name="Normal 2 2 2 74 19" xfId="39224"/>
    <cellStyle name="Normal 2 2 2 74 2" xfId="39225"/>
    <cellStyle name="Normal 2 2 2 74 20" xfId="39226"/>
    <cellStyle name="Normal 2 2 2 74 21" xfId="39227"/>
    <cellStyle name="Normal 2 2 2 74 22" xfId="39228"/>
    <cellStyle name="Normal 2 2 2 74 3" xfId="39229"/>
    <cellStyle name="Normal 2 2 2 74 4" xfId="39230"/>
    <cellStyle name="Normal 2 2 2 74 5" xfId="39231"/>
    <cellStyle name="Normal 2 2 2 74 6" xfId="39232"/>
    <cellStyle name="Normal 2 2 2 74 7" xfId="39233"/>
    <cellStyle name="Normal 2 2 2 74 8" xfId="39234"/>
    <cellStyle name="Normal 2 2 2 74 9" xfId="39235"/>
    <cellStyle name="Normal 2 2 2 75" xfId="39236"/>
    <cellStyle name="Normal 2 2 2 75 10" xfId="39237"/>
    <cellStyle name="Normal 2 2 2 75 11" xfId="39238"/>
    <cellStyle name="Normal 2 2 2 75 12" xfId="39239"/>
    <cellStyle name="Normal 2 2 2 75 13" xfId="39240"/>
    <cellStyle name="Normal 2 2 2 75 14" xfId="39241"/>
    <cellStyle name="Normal 2 2 2 75 15" xfId="39242"/>
    <cellStyle name="Normal 2 2 2 75 16" xfId="39243"/>
    <cellStyle name="Normal 2 2 2 75 17" xfId="39244"/>
    <cellStyle name="Normal 2 2 2 75 18" xfId="39245"/>
    <cellStyle name="Normal 2 2 2 75 19" xfId="39246"/>
    <cellStyle name="Normal 2 2 2 75 2" xfId="39247"/>
    <cellStyle name="Normal 2 2 2 75 20" xfId="39248"/>
    <cellStyle name="Normal 2 2 2 75 21" xfId="39249"/>
    <cellStyle name="Normal 2 2 2 75 22" xfId="39250"/>
    <cellStyle name="Normal 2 2 2 75 3" xfId="39251"/>
    <cellStyle name="Normal 2 2 2 75 4" xfId="39252"/>
    <cellStyle name="Normal 2 2 2 75 5" xfId="39253"/>
    <cellStyle name="Normal 2 2 2 75 6" xfId="39254"/>
    <cellStyle name="Normal 2 2 2 75 7" xfId="39255"/>
    <cellStyle name="Normal 2 2 2 75 8" xfId="39256"/>
    <cellStyle name="Normal 2 2 2 75 9" xfId="39257"/>
    <cellStyle name="Normal 2 2 2 76" xfId="39258"/>
    <cellStyle name="Normal 2 2 2 76 10" xfId="39259"/>
    <cellStyle name="Normal 2 2 2 76 11" xfId="39260"/>
    <cellStyle name="Normal 2 2 2 76 12" xfId="39261"/>
    <cellStyle name="Normal 2 2 2 76 13" xfId="39262"/>
    <cellStyle name="Normal 2 2 2 76 14" xfId="39263"/>
    <cellStyle name="Normal 2 2 2 76 15" xfId="39264"/>
    <cellStyle name="Normal 2 2 2 76 16" xfId="39265"/>
    <cellStyle name="Normal 2 2 2 76 17" xfId="39266"/>
    <cellStyle name="Normal 2 2 2 76 18" xfId="39267"/>
    <cellStyle name="Normal 2 2 2 76 19" xfId="39268"/>
    <cellStyle name="Normal 2 2 2 76 2" xfId="39269"/>
    <cellStyle name="Normal 2 2 2 76 20" xfId="39270"/>
    <cellStyle name="Normal 2 2 2 76 21" xfId="39271"/>
    <cellStyle name="Normal 2 2 2 76 22" xfId="39272"/>
    <cellStyle name="Normal 2 2 2 76 3" xfId="39273"/>
    <cellStyle name="Normal 2 2 2 76 4" xfId="39274"/>
    <cellStyle name="Normal 2 2 2 76 5" xfId="39275"/>
    <cellStyle name="Normal 2 2 2 76 6" xfId="39276"/>
    <cellStyle name="Normal 2 2 2 76 7" xfId="39277"/>
    <cellStyle name="Normal 2 2 2 76 8" xfId="39278"/>
    <cellStyle name="Normal 2 2 2 76 9" xfId="39279"/>
    <cellStyle name="Normal 2 2 2 77" xfId="39280"/>
    <cellStyle name="Normal 2 2 2 77 10" xfId="39281"/>
    <cellStyle name="Normal 2 2 2 77 11" xfId="39282"/>
    <cellStyle name="Normal 2 2 2 77 12" xfId="39283"/>
    <cellStyle name="Normal 2 2 2 77 13" xfId="39284"/>
    <cellStyle name="Normal 2 2 2 77 14" xfId="39285"/>
    <cellStyle name="Normal 2 2 2 77 15" xfId="39286"/>
    <cellStyle name="Normal 2 2 2 77 16" xfId="39287"/>
    <cellStyle name="Normal 2 2 2 77 17" xfId="39288"/>
    <cellStyle name="Normal 2 2 2 77 18" xfId="39289"/>
    <cellStyle name="Normal 2 2 2 77 19" xfId="39290"/>
    <cellStyle name="Normal 2 2 2 77 2" xfId="39291"/>
    <cellStyle name="Normal 2 2 2 77 20" xfId="39292"/>
    <cellStyle name="Normal 2 2 2 77 21" xfId="39293"/>
    <cellStyle name="Normal 2 2 2 77 22" xfId="39294"/>
    <cellStyle name="Normal 2 2 2 77 3" xfId="39295"/>
    <cellStyle name="Normal 2 2 2 77 4" xfId="39296"/>
    <cellStyle name="Normal 2 2 2 77 5" xfId="39297"/>
    <cellStyle name="Normal 2 2 2 77 6" xfId="39298"/>
    <cellStyle name="Normal 2 2 2 77 7" xfId="39299"/>
    <cellStyle name="Normal 2 2 2 77 8" xfId="39300"/>
    <cellStyle name="Normal 2 2 2 77 9" xfId="39301"/>
    <cellStyle name="Normal 2 2 2 78" xfId="39302"/>
    <cellStyle name="Normal 2 2 2 78 10" xfId="39303"/>
    <cellStyle name="Normal 2 2 2 78 11" xfId="39304"/>
    <cellStyle name="Normal 2 2 2 78 12" xfId="39305"/>
    <cellStyle name="Normal 2 2 2 78 13" xfId="39306"/>
    <cellStyle name="Normal 2 2 2 78 14" xfId="39307"/>
    <cellStyle name="Normal 2 2 2 78 15" xfId="39308"/>
    <cellStyle name="Normal 2 2 2 78 16" xfId="39309"/>
    <cellStyle name="Normal 2 2 2 78 17" xfId="39310"/>
    <cellStyle name="Normal 2 2 2 78 18" xfId="39311"/>
    <cellStyle name="Normal 2 2 2 78 19" xfId="39312"/>
    <cellStyle name="Normal 2 2 2 78 2" xfId="39313"/>
    <cellStyle name="Normal 2 2 2 78 20" xfId="39314"/>
    <cellStyle name="Normal 2 2 2 78 21" xfId="39315"/>
    <cellStyle name="Normal 2 2 2 78 22" xfId="39316"/>
    <cellStyle name="Normal 2 2 2 78 3" xfId="39317"/>
    <cellStyle name="Normal 2 2 2 78 4" xfId="39318"/>
    <cellStyle name="Normal 2 2 2 78 5" xfId="39319"/>
    <cellStyle name="Normal 2 2 2 78 6" xfId="39320"/>
    <cellStyle name="Normal 2 2 2 78 7" xfId="39321"/>
    <cellStyle name="Normal 2 2 2 78 8" xfId="39322"/>
    <cellStyle name="Normal 2 2 2 78 9" xfId="39323"/>
    <cellStyle name="Normal 2 2 2 79" xfId="39324"/>
    <cellStyle name="Normal 2 2 2 79 10" xfId="39325"/>
    <cellStyle name="Normal 2 2 2 79 11" xfId="39326"/>
    <cellStyle name="Normal 2 2 2 79 12" xfId="39327"/>
    <cellStyle name="Normal 2 2 2 79 13" xfId="39328"/>
    <cellStyle name="Normal 2 2 2 79 14" xfId="39329"/>
    <cellStyle name="Normal 2 2 2 79 15" xfId="39330"/>
    <cellStyle name="Normal 2 2 2 79 16" xfId="39331"/>
    <cellStyle name="Normal 2 2 2 79 17" xfId="39332"/>
    <cellStyle name="Normal 2 2 2 79 18" xfId="39333"/>
    <cellStyle name="Normal 2 2 2 79 19" xfId="39334"/>
    <cellStyle name="Normal 2 2 2 79 2" xfId="39335"/>
    <cellStyle name="Normal 2 2 2 79 20" xfId="39336"/>
    <cellStyle name="Normal 2 2 2 79 21" xfId="39337"/>
    <cellStyle name="Normal 2 2 2 79 22" xfId="39338"/>
    <cellStyle name="Normal 2 2 2 79 3" xfId="39339"/>
    <cellStyle name="Normal 2 2 2 79 4" xfId="39340"/>
    <cellStyle name="Normal 2 2 2 79 5" xfId="39341"/>
    <cellStyle name="Normal 2 2 2 79 6" xfId="39342"/>
    <cellStyle name="Normal 2 2 2 79 7" xfId="39343"/>
    <cellStyle name="Normal 2 2 2 79 8" xfId="39344"/>
    <cellStyle name="Normal 2 2 2 79 9" xfId="39345"/>
    <cellStyle name="Normal 2 2 2 8" xfId="470"/>
    <cellStyle name="Normal 2 2 2 8 10" xfId="39346"/>
    <cellStyle name="Normal 2 2 2 8 11" xfId="39347"/>
    <cellStyle name="Normal 2 2 2 8 12" xfId="39348"/>
    <cellStyle name="Normal 2 2 2 8 13" xfId="39349"/>
    <cellStyle name="Normal 2 2 2 8 14" xfId="39350"/>
    <cellStyle name="Normal 2 2 2 8 15" xfId="39351"/>
    <cellStyle name="Normal 2 2 2 8 16" xfId="39352"/>
    <cellStyle name="Normal 2 2 2 8 17" xfId="39353"/>
    <cellStyle name="Normal 2 2 2 8 18" xfId="39354"/>
    <cellStyle name="Normal 2 2 2 8 19" xfId="39355"/>
    <cellStyle name="Normal 2 2 2 8 2" xfId="39356"/>
    <cellStyle name="Normal 2 2 2 8 2 10" xfId="39357"/>
    <cellStyle name="Normal 2 2 2 8 2 11" xfId="39358"/>
    <cellStyle name="Normal 2 2 2 8 2 12" xfId="39359"/>
    <cellStyle name="Normal 2 2 2 8 2 13" xfId="39360"/>
    <cellStyle name="Normal 2 2 2 8 2 14" xfId="39361"/>
    <cellStyle name="Normal 2 2 2 8 2 15" xfId="39362"/>
    <cellStyle name="Normal 2 2 2 8 2 16" xfId="39363"/>
    <cellStyle name="Normal 2 2 2 8 2 17" xfId="39364"/>
    <cellStyle name="Normal 2 2 2 8 2 18" xfId="39365"/>
    <cellStyle name="Normal 2 2 2 8 2 19" xfId="39366"/>
    <cellStyle name="Normal 2 2 2 8 2 2" xfId="39367"/>
    <cellStyle name="Normal 2 2 2 8 2 20" xfId="39368"/>
    <cellStyle name="Normal 2 2 2 8 2 21" xfId="39369"/>
    <cellStyle name="Normal 2 2 2 8 2 22" xfId="39370"/>
    <cellStyle name="Normal 2 2 2 8 2 23" xfId="39371"/>
    <cellStyle name="Normal 2 2 2 8 2 24" xfId="39372"/>
    <cellStyle name="Normal 2 2 2 8 2 25" xfId="39373"/>
    <cellStyle name="Normal 2 2 2 8 2 26" xfId="39374"/>
    <cellStyle name="Normal 2 2 2 8 2 27" xfId="39375"/>
    <cellStyle name="Normal 2 2 2 8 2 28" xfId="39376"/>
    <cellStyle name="Normal 2 2 2 8 2 29" xfId="39377"/>
    <cellStyle name="Normal 2 2 2 8 2 3" xfId="39378"/>
    <cellStyle name="Normal 2 2 2 8 2 30" xfId="39379"/>
    <cellStyle name="Normal 2 2 2 8 2 31" xfId="39380"/>
    <cellStyle name="Normal 2 2 2 8 2 32" xfId="39381"/>
    <cellStyle name="Normal 2 2 2 8 2 33" xfId="39382"/>
    <cellStyle name="Normal 2 2 2 8 2 34" xfId="39383"/>
    <cellStyle name="Normal 2 2 2 8 2 35" xfId="39384"/>
    <cellStyle name="Normal 2 2 2 8 2 36" xfId="39385"/>
    <cellStyle name="Normal 2 2 2 8 2 37" xfId="39386"/>
    <cellStyle name="Normal 2 2 2 8 2 4" xfId="39387"/>
    <cellStyle name="Normal 2 2 2 8 2 5" xfId="39388"/>
    <cellStyle name="Normal 2 2 2 8 2 6" xfId="39389"/>
    <cellStyle name="Normal 2 2 2 8 2 7" xfId="39390"/>
    <cellStyle name="Normal 2 2 2 8 2 8" xfId="39391"/>
    <cellStyle name="Normal 2 2 2 8 2 9" xfId="39392"/>
    <cellStyle name="Normal 2 2 2 8 20" xfId="39393"/>
    <cellStyle name="Normal 2 2 2 8 21" xfId="39394"/>
    <cellStyle name="Normal 2 2 2 8 22" xfId="39395"/>
    <cellStyle name="Normal 2 2 2 8 23" xfId="39396"/>
    <cellStyle name="Normal 2 2 2 8 24" xfId="39397"/>
    <cellStyle name="Normal 2 2 2 8 25" xfId="39398"/>
    <cellStyle name="Normal 2 2 2 8 26" xfId="39399"/>
    <cellStyle name="Normal 2 2 2 8 27" xfId="39400"/>
    <cellStyle name="Normal 2 2 2 8 28" xfId="39401"/>
    <cellStyle name="Normal 2 2 2 8 29" xfId="39402"/>
    <cellStyle name="Normal 2 2 2 8 3" xfId="39403"/>
    <cellStyle name="Normal 2 2 2 8 30" xfId="39404"/>
    <cellStyle name="Normal 2 2 2 8 31" xfId="39405"/>
    <cellStyle name="Normal 2 2 2 8 32" xfId="39406"/>
    <cellStyle name="Normal 2 2 2 8 33" xfId="39407"/>
    <cellStyle name="Normal 2 2 2 8 34" xfId="39408"/>
    <cellStyle name="Normal 2 2 2 8 35" xfId="39409"/>
    <cellStyle name="Normal 2 2 2 8 36" xfId="39410"/>
    <cellStyle name="Normal 2 2 2 8 37" xfId="39411"/>
    <cellStyle name="Normal 2 2 2 8 4" xfId="39412"/>
    <cellStyle name="Normal 2 2 2 8 5" xfId="39413"/>
    <cellStyle name="Normal 2 2 2 8 6" xfId="39414"/>
    <cellStyle name="Normal 2 2 2 8 7" xfId="39415"/>
    <cellStyle name="Normal 2 2 2 8 8" xfId="39416"/>
    <cellStyle name="Normal 2 2 2 8 9" xfId="39417"/>
    <cellStyle name="Normal 2 2 2 80" xfId="39418"/>
    <cellStyle name="Normal 2 2 2 80 10" xfId="39419"/>
    <cellStyle name="Normal 2 2 2 80 11" xfId="39420"/>
    <cellStyle name="Normal 2 2 2 80 12" xfId="39421"/>
    <cellStyle name="Normal 2 2 2 80 13" xfId="39422"/>
    <cellStyle name="Normal 2 2 2 80 14" xfId="39423"/>
    <cellStyle name="Normal 2 2 2 80 15" xfId="39424"/>
    <cellStyle name="Normal 2 2 2 80 16" xfId="39425"/>
    <cellStyle name="Normal 2 2 2 80 17" xfId="39426"/>
    <cellStyle name="Normal 2 2 2 80 18" xfId="39427"/>
    <cellStyle name="Normal 2 2 2 80 19" xfId="39428"/>
    <cellStyle name="Normal 2 2 2 80 2" xfId="39429"/>
    <cellStyle name="Normal 2 2 2 80 20" xfId="39430"/>
    <cellStyle name="Normal 2 2 2 80 21" xfId="39431"/>
    <cellStyle name="Normal 2 2 2 80 22" xfId="39432"/>
    <cellStyle name="Normal 2 2 2 80 3" xfId="39433"/>
    <cellStyle name="Normal 2 2 2 80 4" xfId="39434"/>
    <cellStyle name="Normal 2 2 2 80 5" xfId="39435"/>
    <cellStyle name="Normal 2 2 2 80 6" xfId="39436"/>
    <cellStyle name="Normal 2 2 2 80 7" xfId="39437"/>
    <cellStyle name="Normal 2 2 2 80 8" xfId="39438"/>
    <cellStyle name="Normal 2 2 2 80 9" xfId="39439"/>
    <cellStyle name="Normal 2 2 2 81" xfId="39440"/>
    <cellStyle name="Normal 2 2 2 81 10" xfId="39441"/>
    <cellStyle name="Normal 2 2 2 81 11" xfId="39442"/>
    <cellStyle name="Normal 2 2 2 81 12" xfId="39443"/>
    <cellStyle name="Normal 2 2 2 81 13" xfId="39444"/>
    <cellStyle name="Normal 2 2 2 81 14" xfId="39445"/>
    <cellStyle name="Normal 2 2 2 81 15" xfId="39446"/>
    <cellStyle name="Normal 2 2 2 81 16" xfId="39447"/>
    <cellStyle name="Normal 2 2 2 81 17" xfId="39448"/>
    <cellStyle name="Normal 2 2 2 81 18" xfId="39449"/>
    <cellStyle name="Normal 2 2 2 81 19" xfId="39450"/>
    <cellStyle name="Normal 2 2 2 81 2" xfId="39451"/>
    <cellStyle name="Normal 2 2 2 81 20" xfId="39452"/>
    <cellStyle name="Normal 2 2 2 81 21" xfId="39453"/>
    <cellStyle name="Normal 2 2 2 81 22" xfId="39454"/>
    <cellStyle name="Normal 2 2 2 81 3" xfId="39455"/>
    <cellStyle name="Normal 2 2 2 81 4" xfId="39456"/>
    <cellStyle name="Normal 2 2 2 81 5" xfId="39457"/>
    <cellStyle name="Normal 2 2 2 81 6" xfId="39458"/>
    <cellStyle name="Normal 2 2 2 81 7" xfId="39459"/>
    <cellStyle name="Normal 2 2 2 81 8" xfId="39460"/>
    <cellStyle name="Normal 2 2 2 81 9" xfId="39461"/>
    <cellStyle name="Normal 2 2 2 82" xfId="39462"/>
    <cellStyle name="Normal 2 2 2 82 10" xfId="39463"/>
    <cellStyle name="Normal 2 2 2 82 11" xfId="39464"/>
    <cellStyle name="Normal 2 2 2 82 12" xfId="39465"/>
    <cellStyle name="Normal 2 2 2 82 13" xfId="39466"/>
    <cellStyle name="Normal 2 2 2 82 14" xfId="39467"/>
    <cellStyle name="Normal 2 2 2 82 15" xfId="39468"/>
    <cellStyle name="Normal 2 2 2 82 16" xfId="39469"/>
    <cellStyle name="Normal 2 2 2 82 17" xfId="39470"/>
    <cellStyle name="Normal 2 2 2 82 18" xfId="39471"/>
    <cellStyle name="Normal 2 2 2 82 19" xfId="39472"/>
    <cellStyle name="Normal 2 2 2 82 2" xfId="39473"/>
    <cellStyle name="Normal 2 2 2 82 20" xfId="39474"/>
    <cellStyle name="Normal 2 2 2 82 21" xfId="39475"/>
    <cellStyle name="Normal 2 2 2 82 22" xfId="39476"/>
    <cellStyle name="Normal 2 2 2 82 3" xfId="39477"/>
    <cellStyle name="Normal 2 2 2 82 4" xfId="39478"/>
    <cellStyle name="Normal 2 2 2 82 5" xfId="39479"/>
    <cellStyle name="Normal 2 2 2 82 6" xfId="39480"/>
    <cellStyle name="Normal 2 2 2 82 7" xfId="39481"/>
    <cellStyle name="Normal 2 2 2 82 8" xfId="39482"/>
    <cellStyle name="Normal 2 2 2 82 9" xfId="39483"/>
    <cellStyle name="Normal 2 2 2 83" xfId="39484"/>
    <cellStyle name="Normal 2 2 2 83 10" xfId="39485"/>
    <cellStyle name="Normal 2 2 2 83 11" xfId="39486"/>
    <cellStyle name="Normal 2 2 2 83 12" xfId="39487"/>
    <cellStyle name="Normal 2 2 2 83 13" xfId="39488"/>
    <cellStyle name="Normal 2 2 2 83 14" xfId="39489"/>
    <cellStyle name="Normal 2 2 2 83 15" xfId="39490"/>
    <cellStyle name="Normal 2 2 2 83 16" xfId="39491"/>
    <cellStyle name="Normal 2 2 2 83 17" xfId="39492"/>
    <cellStyle name="Normal 2 2 2 83 18" xfId="39493"/>
    <cellStyle name="Normal 2 2 2 83 19" xfId="39494"/>
    <cellStyle name="Normal 2 2 2 83 2" xfId="39495"/>
    <cellStyle name="Normal 2 2 2 83 20" xfId="39496"/>
    <cellStyle name="Normal 2 2 2 83 21" xfId="39497"/>
    <cellStyle name="Normal 2 2 2 83 22" xfId="39498"/>
    <cellStyle name="Normal 2 2 2 83 3" xfId="39499"/>
    <cellStyle name="Normal 2 2 2 83 4" xfId="39500"/>
    <cellStyle name="Normal 2 2 2 83 5" xfId="39501"/>
    <cellStyle name="Normal 2 2 2 83 6" xfId="39502"/>
    <cellStyle name="Normal 2 2 2 83 7" xfId="39503"/>
    <cellStyle name="Normal 2 2 2 83 8" xfId="39504"/>
    <cellStyle name="Normal 2 2 2 83 9" xfId="39505"/>
    <cellStyle name="Normal 2 2 2 84" xfId="39506"/>
    <cellStyle name="Normal 2 2 2 84 10" xfId="39507"/>
    <cellStyle name="Normal 2 2 2 84 11" xfId="39508"/>
    <cellStyle name="Normal 2 2 2 84 12" xfId="39509"/>
    <cellStyle name="Normal 2 2 2 84 13" xfId="39510"/>
    <cellStyle name="Normal 2 2 2 84 14" xfId="39511"/>
    <cellStyle name="Normal 2 2 2 84 15" xfId="39512"/>
    <cellStyle name="Normal 2 2 2 84 16" xfId="39513"/>
    <cellStyle name="Normal 2 2 2 84 17" xfId="39514"/>
    <cellStyle name="Normal 2 2 2 84 18" xfId="39515"/>
    <cellStyle name="Normal 2 2 2 84 19" xfId="39516"/>
    <cellStyle name="Normal 2 2 2 84 2" xfId="39517"/>
    <cellStyle name="Normal 2 2 2 84 20" xfId="39518"/>
    <cellStyle name="Normal 2 2 2 84 21" xfId="39519"/>
    <cellStyle name="Normal 2 2 2 84 22" xfId="39520"/>
    <cellStyle name="Normal 2 2 2 84 3" xfId="39521"/>
    <cellStyle name="Normal 2 2 2 84 4" xfId="39522"/>
    <cellStyle name="Normal 2 2 2 84 5" xfId="39523"/>
    <cellStyle name="Normal 2 2 2 84 6" xfId="39524"/>
    <cellStyle name="Normal 2 2 2 84 7" xfId="39525"/>
    <cellStyle name="Normal 2 2 2 84 8" xfId="39526"/>
    <cellStyle name="Normal 2 2 2 84 9" xfId="39527"/>
    <cellStyle name="Normal 2 2 2 85" xfId="39528"/>
    <cellStyle name="Normal 2 2 2 85 10" xfId="39529"/>
    <cellStyle name="Normal 2 2 2 85 11" xfId="39530"/>
    <cellStyle name="Normal 2 2 2 85 12" xfId="39531"/>
    <cellStyle name="Normal 2 2 2 85 13" xfId="39532"/>
    <cellStyle name="Normal 2 2 2 85 14" xfId="39533"/>
    <cellStyle name="Normal 2 2 2 85 15" xfId="39534"/>
    <cellStyle name="Normal 2 2 2 85 16" xfId="39535"/>
    <cellStyle name="Normal 2 2 2 85 17" xfId="39536"/>
    <cellStyle name="Normal 2 2 2 85 18" xfId="39537"/>
    <cellStyle name="Normal 2 2 2 85 19" xfId="39538"/>
    <cellStyle name="Normal 2 2 2 85 2" xfId="39539"/>
    <cellStyle name="Normal 2 2 2 85 20" xfId="39540"/>
    <cellStyle name="Normal 2 2 2 85 21" xfId="39541"/>
    <cellStyle name="Normal 2 2 2 85 22" xfId="39542"/>
    <cellStyle name="Normal 2 2 2 85 3" xfId="39543"/>
    <cellStyle name="Normal 2 2 2 85 4" xfId="39544"/>
    <cellStyle name="Normal 2 2 2 85 5" xfId="39545"/>
    <cellStyle name="Normal 2 2 2 85 6" xfId="39546"/>
    <cellStyle name="Normal 2 2 2 85 7" xfId="39547"/>
    <cellStyle name="Normal 2 2 2 85 8" xfId="39548"/>
    <cellStyle name="Normal 2 2 2 85 9" xfId="39549"/>
    <cellStyle name="Normal 2 2 2 86" xfId="39550"/>
    <cellStyle name="Normal 2 2 2 86 10" xfId="39551"/>
    <cellStyle name="Normal 2 2 2 86 11" xfId="39552"/>
    <cellStyle name="Normal 2 2 2 86 12" xfId="39553"/>
    <cellStyle name="Normal 2 2 2 86 13" xfId="39554"/>
    <cellStyle name="Normal 2 2 2 86 14" xfId="39555"/>
    <cellStyle name="Normal 2 2 2 86 15" xfId="39556"/>
    <cellStyle name="Normal 2 2 2 86 16" xfId="39557"/>
    <cellStyle name="Normal 2 2 2 86 17" xfId="39558"/>
    <cellStyle name="Normal 2 2 2 86 18" xfId="39559"/>
    <cellStyle name="Normal 2 2 2 86 19" xfId="39560"/>
    <cellStyle name="Normal 2 2 2 86 2" xfId="39561"/>
    <cellStyle name="Normal 2 2 2 86 20" xfId="39562"/>
    <cellStyle name="Normal 2 2 2 86 21" xfId="39563"/>
    <cellStyle name="Normal 2 2 2 86 22" xfId="39564"/>
    <cellStyle name="Normal 2 2 2 86 3" xfId="39565"/>
    <cellStyle name="Normal 2 2 2 86 4" xfId="39566"/>
    <cellStyle name="Normal 2 2 2 86 5" xfId="39567"/>
    <cellStyle name="Normal 2 2 2 86 6" xfId="39568"/>
    <cellStyle name="Normal 2 2 2 86 7" xfId="39569"/>
    <cellStyle name="Normal 2 2 2 86 8" xfId="39570"/>
    <cellStyle name="Normal 2 2 2 86 9" xfId="39571"/>
    <cellStyle name="Normal 2 2 2 87" xfId="39572"/>
    <cellStyle name="Normal 2 2 2 87 10" xfId="39573"/>
    <cellStyle name="Normal 2 2 2 87 11" xfId="39574"/>
    <cellStyle name="Normal 2 2 2 87 12" xfId="39575"/>
    <cellStyle name="Normal 2 2 2 87 13" xfId="39576"/>
    <cellStyle name="Normal 2 2 2 87 14" xfId="39577"/>
    <cellStyle name="Normal 2 2 2 87 15" xfId="39578"/>
    <cellStyle name="Normal 2 2 2 87 16" xfId="39579"/>
    <cellStyle name="Normal 2 2 2 87 17" xfId="39580"/>
    <cellStyle name="Normal 2 2 2 87 18" xfId="39581"/>
    <cellStyle name="Normal 2 2 2 87 19" xfId="39582"/>
    <cellStyle name="Normal 2 2 2 87 2" xfId="39583"/>
    <cellStyle name="Normal 2 2 2 87 20" xfId="39584"/>
    <cellStyle name="Normal 2 2 2 87 21" xfId="39585"/>
    <cellStyle name="Normal 2 2 2 87 22" xfId="39586"/>
    <cellStyle name="Normal 2 2 2 87 3" xfId="39587"/>
    <cellStyle name="Normal 2 2 2 87 4" xfId="39588"/>
    <cellStyle name="Normal 2 2 2 87 5" xfId="39589"/>
    <cellStyle name="Normal 2 2 2 87 6" xfId="39590"/>
    <cellStyle name="Normal 2 2 2 87 7" xfId="39591"/>
    <cellStyle name="Normal 2 2 2 87 8" xfId="39592"/>
    <cellStyle name="Normal 2 2 2 87 9" xfId="39593"/>
    <cellStyle name="Normal 2 2 2 88" xfId="39594"/>
    <cellStyle name="Normal 2 2 2 88 10" xfId="39595"/>
    <cellStyle name="Normal 2 2 2 88 11" xfId="39596"/>
    <cellStyle name="Normal 2 2 2 88 12" xfId="39597"/>
    <cellStyle name="Normal 2 2 2 88 13" xfId="39598"/>
    <cellStyle name="Normal 2 2 2 88 14" xfId="39599"/>
    <cellStyle name="Normal 2 2 2 88 15" xfId="39600"/>
    <cellStyle name="Normal 2 2 2 88 16" xfId="39601"/>
    <cellStyle name="Normal 2 2 2 88 17" xfId="39602"/>
    <cellStyle name="Normal 2 2 2 88 18" xfId="39603"/>
    <cellStyle name="Normal 2 2 2 88 19" xfId="39604"/>
    <cellStyle name="Normal 2 2 2 88 2" xfId="39605"/>
    <cellStyle name="Normal 2 2 2 88 20" xfId="39606"/>
    <cellStyle name="Normal 2 2 2 88 21" xfId="39607"/>
    <cellStyle name="Normal 2 2 2 88 22" xfId="39608"/>
    <cellStyle name="Normal 2 2 2 88 3" xfId="39609"/>
    <cellStyle name="Normal 2 2 2 88 4" xfId="39610"/>
    <cellStyle name="Normal 2 2 2 88 5" xfId="39611"/>
    <cellStyle name="Normal 2 2 2 88 6" xfId="39612"/>
    <cellStyle name="Normal 2 2 2 88 7" xfId="39613"/>
    <cellStyle name="Normal 2 2 2 88 8" xfId="39614"/>
    <cellStyle name="Normal 2 2 2 88 9" xfId="39615"/>
    <cellStyle name="Normal 2 2 2 89" xfId="39616"/>
    <cellStyle name="Normal 2 2 2 89 10" xfId="39617"/>
    <cellStyle name="Normal 2 2 2 89 11" xfId="39618"/>
    <cellStyle name="Normal 2 2 2 89 12" xfId="39619"/>
    <cellStyle name="Normal 2 2 2 89 13" xfId="39620"/>
    <cellStyle name="Normal 2 2 2 89 14" xfId="39621"/>
    <cellStyle name="Normal 2 2 2 89 15" xfId="39622"/>
    <cellStyle name="Normal 2 2 2 89 16" xfId="39623"/>
    <cellStyle name="Normal 2 2 2 89 17" xfId="39624"/>
    <cellStyle name="Normal 2 2 2 89 18" xfId="39625"/>
    <cellStyle name="Normal 2 2 2 89 19" xfId="39626"/>
    <cellStyle name="Normal 2 2 2 89 2" xfId="39627"/>
    <cellStyle name="Normal 2 2 2 89 20" xfId="39628"/>
    <cellStyle name="Normal 2 2 2 89 21" xfId="39629"/>
    <cellStyle name="Normal 2 2 2 89 22" xfId="39630"/>
    <cellStyle name="Normal 2 2 2 89 3" xfId="39631"/>
    <cellStyle name="Normal 2 2 2 89 4" xfId="39632"/>
    <cellStyle name="Normal 2 2 2 89 5" xfId="39633"/>
    <cellStyle name="Normal 2 2 2 89 6" xfId="39634"/>
    <cellStyle name="Normal 2 2 2 89 7" xfId="39635"/>
    <cellStyle name="Normal 2 2 2 89 8" xfId="39636"/>
    <cellStyle name="Normal 2 2 2 89 9" xfId="39637"/>
    <cellStyle name="Normal 2 2 2 9" xfId="471"/>
    <cellStyle name="Normal 2 2 2 90" xfId="39638"/>
    <cellStyle name="Normal 2 2 2 90 2" xfId="39639"/>
    <cellStyle name="Normal 2 2 2 90 2 10" xfId="39640"/>
    <cellStyle name="Normal 2 2 2 90 2 11" xfId="39641"/>
    <cellStyle name="Normal 2 2 2 90 2 12" xfId="39642"/>
    <cellStyle name="Normal 2 2 2 90 2 13" xfId="39643"/>
    <cellStyle name="Normal 2 2 2 90 2 14" xfId="39644"/>
    <cellStyle name="Normal 2 2 2 90 2 15" xfId="39645"/>
    <cellStyle name="Normal 2 2 2 90 2 16" xfId="39646"/>
    <cellStyle name="Normal 2 2 2 90 2 17" xfId="39647"/>
    <cellStyle name="Normal 2 2 2 90 2 18" xfId="39648"/>
    <cellStyle name="Normal 2 2 2 90 2 19" xfId="39649"/>
    <cellStyle name="Normal 2 2 2 90 2 2" xfId="39650"/>
    <cellStyle name="Normal 2 2 2 90 2 20" xfId="39651"/>
    <cellStyle name="Normal 2 2 2 90 2 21" xfId="39652"/>
    <cellStyle name="Normal 2 2 2 90 2 22" xfId="39653"/>
    <cellStyle name="Normal 2 2 2 90 2 3" xfId="39654"/>
    <cellStyle name="Normal 2 2 2 90 2 4" xfId="39655"/>
    <cellStyle name="Normal 2 2 2 90 2 5" xfId="39656"/>
    <cellStyle name="Normal 2 2 2 90 2 6" xfId="39657"/>
    <cellStyle name="Normal 2 2 2 90 2 7" xfId="39658"/>
    <cellStyle name="Normal 2 2 2 90 2 8" xfId="39659"/>
    <cellStyle name="Normal 2 2 2 90 2 9" xfId="39660"/>
    <cellStyle name="Normal 2 2 2 90 3" xfId="39661"/>
    <cellStyle name="Normal 2 2 2 90 3 10" xfId="39662"/>
    <cellStyle name="Normal 2 2 2 90 3 11" xfId="39663"/>
    <cellStyle name="Normal 2 2 2 90 3 12" xfId="39664"/>
    <cellStyle name="Normal 2 2 2 90 3 13" xfId="39665"/>
    <cellStyle name="Normal 2 2 2 90 3 14" xfId="39666"/>
    <cellStyle name="Normal 2 2 2 90 3 15" xfId="39667"/>
    <cellStyle name="Normal 2 2 2 90 3 16" xfId="39668"/>
    <cellStyle name="Normal 2 2 2 90 3 17" xfId="39669"/>
    <cellStyle name="Normal 2 2 2 90 3 18" xfId="39670"/>
    <cellStyle name="Normal 2 2 2 90 3 19" xfId="39671"/>
    <cellStyle name="Normal 2 2 2 90 3 2" xfId="39672"/>
    <cellStyle name="Normal 2 2 2 90 3 20" xfId="39673"/>
    <cellStyle name="Normal 2 2 2 90 3 21" xfId="39674"/>
    <cellStyle name="Normal 2 2 2 90 3 22" xfId="39675"/>
    <cellStyle name="Normal 2 2 2 90 3 3" xfId="39676"/>
    <cellStyle name="Normal 2 2 2 90 3 4" xfId="39677"/>
    <cellStyle name="Normal 2 2 2 90 3 5" xfId="39678"/>
    <cellStyle name="Normal 2 2 2 90 3 6" xfId="39679"/>
    <cellStyle name="Normal 2 2 2 90 3 7" xfId="39680"/>
    <cellStyle name="Normal 2 2 2 90 3 8" xfId="39681"/>
    <cellStyle name="Normal 2 2 2 90 3 9" xfId="39682"/>
    <cellStyle name="Normal 2 2 2 91" xfId="39683"/>
    <cellStyle name="Normal 2 2 2 91 2" xfId="39684"/>
    <cellStyle name="Normal 2 2 2 92" xfId="39685"/>
    <cellStyle name="Normal 2 2 20" xfId="39686"/>
    <cellStyle name="Normal 2 2 21" xfId="39687"/>
    <cellStyle name="Normal 2 2 22" xfId="39688"/>
    <cellStyle name="Normal 2 2 23" xfId="39689"/>
    <cellStyle name="Normal 2 2 24" xfId="39690"/>
    <cellStyle name="Normal 2 2 25" xfId="39691"/>
    <cellStyle name="Normal 2 2 26" xfId="39692"/>
    <cellStyle name="Normal 2 2 27" xfId="39693"/>
    <cellStyle name="Normal 2 2 28" xfId="39694"/>
    <cellStyle name="Normal 2 2 29" xfId="39695"/>
    <cellStyle name="Normal 2 2 3" xfId="142"/>
    <cellStyle name="Normal 2 2 3 10" xfId="39696"/>
    <cellStyle name="Normal 2 2 3 10 10" xfId="39697"/>
    <cellStyle name="Normal 2 2 3 10 11" xfId="39698"/>
    <cellStyle name="Normal 2 2 3 10 12" xfId="39699"/>
    <cellStyle name="Normal 2 2 3 10 13" xfId="39700"/>
    <cellStyle name="Normal 2 2 3 10 14" xfId="39701"/>
    <cellStyle name="Normal 2 2 3 10 15" xfId="39702"/>
    <cellStyle name="Normal 2 2 3 10 16" xfId="39703"/>
    <cellStyle name="Normal 2 2 3 10 17" xfId="39704"/>
    <cellStyle name="Normal 2 2 3 10 18" xfId="39705"/>
    <cellStyle name="Normal 2 2 3 10 19" xfId="39706"/>
    <cellStyle name="Normal 2 2 3 10 2" xfId="39707"/>
    <cellStyle name="Normal 2 2 3 10 20" xfId="39708"/>
    <cellStyle name="Normal 2 2 3 10 21" xfId="39709"/>
    <cellStyle name="Normal 2 2 3 10 22" xfId="39710"/>
    <cellStyle name="Normal 2 2 3 10 3" xfId="39711"/>
    <cellStyle name="Normal 2 2 3 10 4" xfId="39712"/>
    <cellStyle name="Normal 2 2 3 10 5" xfId="39713"/>
    <cellStyle name="Normal 2 2 3 10 6" xfId="39714"/>
    <cellStyle name="Normal 2 2 3 10 7" xfId="39715"/>
    <cellStyle name="Normal 2 2 3 10 8" xfId="39716"/>
    <cellStyle name="Normal 2 2 3 10 9" xfId="39717"/>
    <cellStyle name="Normal 2 2 3 11" xfId="39718"/>
    <cellStyle name="Normal 2 2 3 11 10" xfId="39719"/>
    <cellStyle name="Normal 2 2 3 11 11" xfId="39720"/>
    <cellStyle name="Normal 2 2 3 11 12" xfId="39721"/>
    <cellStyle name="Normal 2 2 3 11 13" xfId="39722"/>
    <cellStyle name="Normal 2 2 3 11 14" xfId="39723"/>
    <cellStyle name="Normal 2 2 3 11 15" xfId="39724"/>
    <cellStyle name="Normal 2 2 3 11 16" xfId="39725"/>
    <cellStyle name="Normal 2 2 3 11 17" xfId="39726"/>
    <cellStyle name="Normal 2 2 3 11 18" xfId="39727"/>
    <cellStyle name="Normal 2 2 3 11 19" xfId="39728"/>
    <cellStyle name="Normal 2 2 3 11 2" xfId="39729"/>
    <cellStyle name="Normal 2 2 3 11 20" xfId="39730"/>
    <cellStyle name="Normal 2 2 3 11 21" xfId="39731"/>
    <cellStyle name="Normal 2 2 3 11 22" xfId="39732"/>
    <cellStyle name="Normal 2 2 3 11 3" xfId="39733"/>
    <cellStyle name="Normal 2 2 3 11 4" xfId="39734"/>
    <cellStyle name="Normal 2 2 3 11 5" xfId="39735"/>
    <cellStyle name="Normal 2 2 3 11 6" xfId="39736"/>
    <cellStyle name="Normal 2 2 3 11 7" xfId="39737"/>
    <cellStyle name="Normal 2 2 3 11 8" xfId="39738"/>
    <cellStyle name="Normal 2 2 3 11 9" xfId="39739"/>
    <cellStyle name="Normal 2 2 3 12" xfId="39740"/>
    <cellStyle name="Normal 2 2 3 12 10" xfId="39741"/>
    <cellStyle name="Normal 2 2 3 12 11" xfId="39742"/>
    <cellStyle name="Normal 2 2 3 12 12" xfId="39743"/>
    <cellStyle name="Normal 2 2 3 12 13" xfId="39744"/>
    <cellStyle name="Normal 2 2 3 12 14" xfId="39745"/>
    <cellStyle name="Normal 2 2 3 12 15" xfId="39746"/>
    <cellStyle name="Normal 2 2 3 12 16" xfId="39747"/>
    <cellStyle name="Normal 2 2 3 12 17" xfId="39748"/>
    <cellStyle name="Normal 2 2 3 12 18" xfId="39749"/>
    <cellStyle name="Normal 2 2 3 12 19" xfId="39750"/>
    <cellStyle name="Normal 2 2 3 12 2" xfId="39751"/>
    <cellStyle name="Normal 2 2 3 12 20" xfId="39752"/>
    <cellStyle name="Normal 2 2 3 12 21" xfId="39753"/>
    <cellStyle name="Normal 2 2 3 12 22" xfId="39754"/>
    <cellStyle name="Normal 2 2 3 12 3" xfId="39755"/>
    <cellStyle name="Normal 2 2 3 12 4" xfId="39756"/>
    <cellStyle name="Normal 2 2 3 12 5" xfId="39757"/>
    <cellStyle name="Normal 2 2 3 12 6" xfId="39758"/>
    <cellStyle name="Normal 2 2 3 12 7" xfId="39759"/>
    <cellStyle name="Normal 2 2 3 12 8" xfId="39760"/>
    <cellStyle name="Normal 2 2 3 12 9" xfId="39761"/>
    <cellStyle name="Normal 2 2 3 13" xfId="39762"/>
    <cellStyle name="Normal 2 2 3 13 10" xfId="39763"/>
    <cellStyle name="Normal 2 2 3 13 11" xfId="39764"/>
    <cellStyle name="Normal 2 2 3 13 12" xfId="39765"/>
    <cellStyle name="Normal 2 2 3 13 13" xfId="39766"/>
    <cellStyle name="Normal 2 2 3 13 14" xfId="39767"/>
    <cellStyle name="Normal 2 2 3 13 15" xfId="39768"/>
    <cellStyle name="Normal 2 2 3 13 16" xfId="39769"/>
    <cellStyle name="Normal 2 2 3 13 17" xfId="39770"/>
    <cellStyle name="Normal 2 2 3 13 18" xfId="39771"/>
    <cellStyle name="Normal 2 2 3 13 19" xfId="39772"/>
    <cellStyle name="Normal 2 2 3 13 2" xfId="39773"/>
    <cellStyle name="Normal 2 2 3 13 20" xfId="39774"/>
    <cellStyle name="Normal 2 2 3 13 21" xfId="39775"/>
    <cellStyle name="Normal 2 2 3 13 22" xfId="39776"/>
    <cellStyle name="Normal 2 2 3 13 3" xfId="39777"/>
    <cellStyle name="Normal 2 2 3 13 4" xfId="39778"/>
    <cellStyle name="Normal 2 2 3 13 5" xfId="39779"/>
    <cellStyle name="Normal 2 2 3 13 6" xfId="39780"/>
    <cellStyle name="Normal 2 2 3 13 7" xfId="39781"/>
    <cellStyle name="Normal 2 2 3 13 8" xfId="39782"/>
    <cellStyle name="Normal 2 2 3 13 9" xfId="39783"/>
    <cellStyle name="Normal 2 2 3 14" xfId="39784"/>
    <cellStyle name="Normal 2 2 3 14 10" xfId="39785"/>
    <cellStyle name="Normal 2 2 3 14 11" xfId="39786"/>
    <cellStyle name="Normal 2 2 3 14 12" xfId="39787"/>
    <cellStyle name="Normal 2 2 3 14 13" xfId="39788"/>
    <cellStyle name="Normal 2 2 3 14 14" xfId="39789"/>
    <cellStyle name="Normal 2 2 3 14 15" xfId="39790"/>
    <cellStyle name="Normal 2 2 3 14 16" xfId="39791"/>
    <cellStyle name="Normal 2 2 3 14 17" xfId="39792"/>
    <cellStyle name="Normal 2 2 3 14 18" xfId="39793"/>
    <cellStyle name="Normal 2 2 3 14 19" xfId="39794"/>
    <cellStyle name="Normal 2 2 3 14 2" xfId="39795"/>
    <cellStyle name="Normal 2 2 3 14 20" xfId="39796"/>
    <cellStyle name="Normal 2 2 3 14 21" xfId="39797"/>
    <cellStyle name="Normal 2 2 3 14 22" xfId="39798"/>
    <cellStyle name="Normal 2 2 3 14 3" xfId="39799"/>
    <cellStyle name="Normal 2 2 3 14 4" xfId="39800"/>
    <cellStyle name="Normal 2 2 3 14 5" xfId="39801"/>
    <cellStyle name="Normal 2 2 3 14 6" xfId="39802"/>
    <cellStyle name="Normal 2 2 3 14 7" xfId="39803"/>
    <cellStyle name="Normal 2 2 3 14 8" xfId="39804"/>
    <cellStyle name="Normal 2 2 3 14 9" xfId="39805"/>
    <cellStyle name="Normal 2 2 3 15" xfId="39806"/>
    <cellStyle name="Normal 2 2 3 15 10" xfId="39807"/>
    <cellStyle name="Normal 2 2 3 15 11" xfId="39808"/>
    <cellStyle name="Normal 2 2 3 15 12" xfId="39809"/>
    <cellStyle name="Normal 2 2 3 15 13" xfId="39810"/>
    <cellStyle name="Normal 2 2 3 15 14" xfId="39811"/>
    <cellStyle name="Normal 2 2 3 15 15" xfId="39812"/>
    <cellStyle name="Normal 2 2 3 15 16" xfId="39813"/>
    <cellStyle name="Normal 2 2 3 15 17" xfId="39814"/>
    <cellStyle name="Normal 2 2 3 15 18" xfId="39815"/>
    <cellStyle name="Normal 2 2 3 15 19" xfId="39816"/>
    <cellStyle name="Normal 2 2 3 15 2" xfId="39817"/>
    <cellStyle name="Normal 2 2 3 15 20" xfId="39818"/>
    <cellStyle name="Normal 2 2 3 15 21" xfId="39819"/>
    <cellStyle name="Normal 2 2 3 15 22" xfId="39820"/>
    <cellStyle name="Normal 2 2 3 15 3" xfId="39821"/>
    <cellStyle name="Normal 2 2 3 15 4" xfId="39822"/>
    <cellStyle name="Normal 2 2 3 15 5" xfId="39823"/>
    <cellStyle name="Normal 2 2 3 15 6" xfId="39824"/>
    <cellStyle name="Normal 2 2 3 15 7" xfId="39825"/>
    <cellStyle name="Normal 2 2 3 15 8" xfId="39826"/>
    <cellStyle name="Normal 2 2 3 15 9" xfId="39827"/>
    <cellStyle name="Normal 2 2 3 16" xfId="39828"/>
    <cellStyle name="Normal 2 2 3 16 10" xfId="39829"/>
    <cellStyle name="Normal 2 2 3 16 11" xfId="39830"/>
    <cellStyle name="Normal 2 2 3 16 12" xfId="39831"/>
    <cellStyle name="Normal 2 2 3 16 13" xfId="39832"/>
    <cellStyle name="Normal 2 2 3 16 14" xfId="39833"/>
    <cellStyle name="Normal 2 2 3 16 15" xfId="39834"/>
    <cellStyle name="Normal 2 2 3 16 16" xfId="39835"/>
    <cellStyle name="Normal 2 2 3 16 17" xfId="39836"/>
    <cellStyle name="Normal 2 2 3 16 18" xfId="39837"/>
    <cellStyle name="Normal 2 2 3 16 19" xfId="39838"/>
    <cellStyle name="Normal 2 2 3 16 2" xfId="39839"/>
    <cellStyle name="Normal 2 2 3 16 20" xfId="39840"/>
    <cellStyle name="Normal 2 2 3 16 21" xfId="39841"/>
    <cellStyle name="Normal 2 2 3 16 22" xfId="39842"/>
    <cellStyle name="Normal 2 2 3 16 3" xfId="39843"/>
    <cellStyle name="Normal 2 2 3 16 4" xfId="39844"/>
    <cellStyle name="Normal 2 2 3 16 5" xfId="39845"/>
    <cellStyle name="Normal 2 2 3 16 6" xfId="39846"/>
    <cellStyle name="Normal 2 2 3 16 7" xfId="39847"/>
    <cellStyle name="Normal 2 2 3 16 8" xfId="39848"/>
    <cellStyle name="Normal 2 2 3 16 9" xfId="39849"/>
    <cellStyle name="Normal 2 2 3 17" xfId="39850"/>
    <cellStyle name="Normal 2 2 3 17 10" xfId="39851"/>
    <cellStyle name="Normal 2 2 3 17 11" xfId="39852"/>
    <cellStyle name="Normal 2 2 3 17 12" xfId="39853"/>
    <cellStyle name="Normal 2 2 3 17 13" xfId="39854"/>
    <cellStyle name="Normal 2 2 3 17 14" xfId="39855"/>
    <cellStyle name="Normal 2 2 3 17 15" xfId="39856"/>
    <cellStyle name="Normal 2 2 3 17 16" xfId="39857"/>
    <cellStyle name="Normal 2 2 3 17 17" xfId="39858"/>
    <cellStyle name="Normal 2 2 3 17 18" xfId="39859"/>
    <cellStyle name="Normal 2 2 3 17 19" xfId="39860"/>
    <cellStyle name="Normal 2 2 3 17 2" xfId="39861"/>
    <cellStyle name="Normal 2 2 3 17 20" xfId="39862"/>
    <cellStyle name="Normal 2 2 3 17 21" xfId="39863"/>
    <cellStyle name="Normal 2 2 3 17 22" xfId="39864"/>
    <cellStyle name="Normal 2 2 3 17 3" xfId="39865"/>
    <cellStyle name="Normal 2 2 3 17 4" xfId="39866"/>
    <cellStyle name="Normal 2 2 3 17 5" xfId="39867"/>
    <cellStyle name="Normal 2 2 3 17 6" xfId="39868"/>
    <cellStyle name="Normal 2 2 3 17 7" xfId="39869"/>
    <cellStyle name="Normal 2 2 3 17 8" xfId="39870"/>
    <cellStyle name="Normal 2 2 3 17 9" xfId="39871"/>
    <cellStyle name="Normal 2 2 3 18" xfId="39872"/>
    <cellStyle name="Normal 2 2 3 18 10" xfId="39873"/>
    <cellStyle name="Normal 2 2 3 18 11" xfId="39874"/>
    <cellStyle name="Normal 2 2 3 18 12" xfId="39875"/>
    <cellStyle name="Normal 2 2 3 18 13" xfId="39876"/>
    <cellStyle name="Normal 2 2 3 18 14" xfId="39877"/>
    <cellStyle name="Normal 2 2 3 18 15" xfId="39878"/>
    <cellStyle name="Normal 2 2 3 18 16" xfId="39879"/>
    <cellStyle name="Normal 2 2 3 18 17" xfId="39880"/>
    <cellStyle name="Normal 2 2 3 18 18" xfId="39881"/>
    <cellStyle name="Normal 2 2 3 18 19" xfId="39882"/>
    <cellStyle name="Normal 2 2 3 18 2" xfId="39883"/>
    <cellStyle name="Normal 2 2 3 18 20" xfId="39884"/>
    <cellStyle name="Normal 2 2 3 18 21" xfId="39885"/>
    <cellStyle name="Normal 2 2 3 18 22" xfId="39886"/>
    <cellStyle name="Normal 2 2 3 18 3" xfId="39887"/>
    <cellStyle name="Normal 2 2 3 18 4" xfId="39888"/>
    <cellStyle name="Normal 2 2 3 18 5" xfId="39889"/>
    <cellStyle name="Normal 2 2 3 18 6" xfId="39890"/>
    <cellStyle name="Normal 2 2 3 18 7" xfId="39891"/>
    <cellStyle name="Normal 2 2 3 18 8" xfId="39892"/>
    <cellStyle name="Normal 2 2 3 18 9" xfId="39893"/>
    <cellStyle name="Normal 2 2 3 19" xfId="39894"/>
    <cellStyle name="Normal 2 2 3 19 10" xfId="39895"/>
    <cellStyle name="Normal 2 2 3 19 11" xfId="39896"/>
    <cellStyle name="Normal 2 2 3 19 12" xfId="39897"/>
    <cellStyle name="Normal 2 2 3 19 13" xfId="39898"/>
    <cellStyle name="Normal 2 2 3 19 14" xfId="39899"/>
    <cellStyle name="Normal 2 2 3 19 15" xfId="39900"/>
    <cellStyle name="Normal 2 2 3 19 16" xfId="39901"/>
    <cellStyle name="Normal 2 2 3 19 17" xfId="39902"/>
    <cellStyle name="Normal 2 2 3 19 18" xfId="39903"/>
    <cellStyle name="Normal 2 2 3 19 19" xfId="39904"/>
    <cellStyle name="Normal 2 2 3 19 2" xfId="39905"/>
    <cellStyle name="Normal 2 2 3 19 20" xfId="39906"/>
    <cellStyle name="Normal 2 2 3 19 21" xfId="39907"/>
    <cellStyle name="Normal 2 2 3 19 22" xfId="39908"/>
    <cellStyle name="Normal 2 2 3 19 3" xfId="39909"/>
    <cellStyle name="Normal 2 2 3 19 4" xfId="39910"/>
    <cellStyle name="Normal 2 2 3 19 5" xfId="39911"/>
    <cellStyle name="Normal 2 2 3 19 6" xfId="39912"/>
    <cellStyle name="Normal 2 2 3 19 7" xfId="39913"/>
    <cellStyle name="Normal 2 2 3 19 8" xfId="39914"/>
    <cellStyle name="Normal 2 2 3 19 9" xfId="39915"/>
    <cellStyle name="Normal 2 2 3 2" xfId="39916"/>
    <cellStyle name="Normal 2 2 3 2 10" xfId="39917"/>
    <cellStyle name="Normal 2 2 3 2 11" xfId="39918"/>
    <cellStyle name="Normal 2 2 3 2 12" xfId="39919"/>
    <cellStyle name="Normal 2 2 3 2 13" xfId="39920"/>
    <cellStyle name="Normal 2 2 3 2 14" xfId="39921"/>
    <cellStyle name="Normal 2 2 3 2 15" xfId="39922"/>
    <cellStyle name="Normal 2 2 3 2 16" xfId="39923"/>
    <cellStyle name="Normal 2 2 3 2 17" xfId="39924"/>
    <cellStyle name="Normal 2 2 3 2 18" xfId="39925"/>
    <cellStyle name="Normal 2 2 3 2 19" xfId="39926"/>
    <cellStyle name="Normal 2 2 3 2 2" xfId="39927"/>
    <cellStyle name="Normal 2 2 3 2 2 10" xfId="39928"/>
    <cellStyle name="Normal 2 2 3 2 2 10 10" xfId="39929"/>
    <cellStyle name="Normal 2 2 3 2 2 10 11" xfId="39930"/>
    <cellStyle name="Normal 2 2 3 2 2 10 12" xfId="39931"/>
    <cellStyle name="Normal 2 2 3 2 2 10 13" xfId="39932"/>
    <cellStyle name="Normal 2 2 3 2 2 10 14" xfId="39933"/>
    <cellStyle name="Normal 2 2 3 2 2 10 15" xfId="39934"/>
    <cellStyle name="Normal 2 2 3 2 2 10 16" xfId="39935"/>
    <cellStyle name="Normal 2 2 3 2 2 10 17" xfId="39936"/>
    <cellStyle name="Normal 2 2 3 2 2 10 18" xfId="39937"/>
    <cellStyle name="Normal 2 2 3 2 2 10 19" xfId="39938"/>
    <cellStyle name="Normal 2 2 3 2 2 10 2" xfId="39939"/>
    <cellStyle name="Normal 2 2 3 2 2 10 20" xfId="39940"/>
    <cellStyle name="Normal 2 2 3 2 2 10 21" xfId="39941"/>
    <cellStyle name="Normal 2 2 3 2 2 10 22" xfId="39942"/>
    <cellStyle name="Normal 2 2 3 2 2 10 3" xfId="39943"/>
    <cellStyle name="Normal 2 2 3 2 2 10 4" xfId="39944"/>
    <cellStyle name="Normal 2 2 3 2 2 10 5" xfId="39945"/>
    <cellStyle name="Normal 2 2 3 2 2 10 6" xfId="39946"/>
    <cellStyle name="Normal 2 2 3 2 2 10 7" xfId="39947"/>
    <cellStyle name="Normal 2 2 3 2 2 10 8" xfId="39948"/>
    <cellStyle name="Normal 2 2 3 2 2 10 9" xfId="39949"/>
    <cellStyle name="Normal 2 2 3 2 2 11" xfId="39950"/>
    <cellStyle name="Normal 2 2 3 2 2 11 10" xfId="39951"/>
    <cellStyle name="Normal 2 2 3 2 2 11 11" xfId="39952"/>
    <cellStyle name="Normal 2 2 3 2 2 11 12" xfId="39953"/>
    <cellStyle name="Normal 2 2 3 2 2 11 13" xfId="39954"/>
    <cellStyle name="Normal 2 2 3 2 2 11 14" xfId="39955"/>
    <cellStyle name="Normal 2 2 3 2 2 11 15" xfId="39956"/>
    <cellStyle name="Normal 2 2 3 2 2 11 16" xfId="39957"/>
    <cellStyle name="Normal 2 2 3 2 2 11 17" xfId="39958"/>
    <cellStyle name="Normal 2 2 3 2 2 11 18" xfId="39959"/>
    <cellStyle name="Normal 2 2 3 2 2 11 19" xfId="39960"/>
    <cellStyle name="Normal 2 2 3 2 2 11 2" xfId="39961"/>
    <cellStyle name="Normal 2 2 3 2 2 11 20" xfId="39962"/>
    <cellStyle name="Normal 2 2 3 2 2 11 21" xfId="39963"/>
    <cellStyle name="Normal 2 2 3 2 2 11 22" xfId="39964"/>
    <cellStyle name="Normal 2 2 3 2 2 11 3" xfId="39965"/>
    <cellStyle name="Normal 2 2 3 2 2 11 4" xfId="39966"/>
    <cellStyle name="Normal 2 2 3 2 2 11 5" xfId="39967"/>
    <cellStyle name="Normal 2 2 3 2 2 11 6" xfId="39968"/>
    <cellStyle name="Normal 2 2 3 2 2 11 7" xfId="39969"/>
    <cellStyle name="Normal 2 2 3 2 2 11 8" xfId="39970"/>
    <cellStyle name="Normal 2 2 3 2 2 11 9" xfId="39971"/>
    <cellStyle name="Normal 2 2 3 2 2 12" xfId="39972"/>
    <cellStyle name="Normal 2 2 3 2 2 12 10" xfId="39973"/>
    <cellStyle name="Normal 2 2 3 2 2 12 11" xfId="39974"/>
    <cellStyle name="Normal 2 2 3 2 2 12 12" xfId="39975"/>
    <cellStyle name="Normal 2 2 3 2 2 12 13" xfId="39976"/>
    <cellStyle name="Normal 2 2 3 2 2 12 14" xfId="39977"/>
    <cellStyle name="Normal 2 2 3 2 2 12 15" xfId="39978"/>
    <cellStyle name="Normal 2 2 3 2 2 12 16" xfId="39979"/>
    <cellStyle name="Normal 2 2 3 2 2 12 17" xfId="39980"/>
    <cellStyle name="Normal 2 2 3 2 2 12 18" xfId="39981"/>
    <cellStyle name="Normal 2 2 3 2 2 12 19" xfId="39982"/>
    <cellStyle name="Normal 2 2 3 2 2 12 2" xfId="39983"/>
    <cellStyle name="Normal 2 2 3 2 2 12 20" xfId="39984"/>
    <cellStyle name="Normal 2 2 3 2 2 12 21" xfId="39985"/>
    <cellStyle name="Normal 2 2 3 2 2 12 22" xfId="39986"/>
    <cellStyle name="Normal 2 2 3 2 2 12 3" xfId="39987"/>
    <cellStyle name="Normal 2 2 3 2 2 12 4" xfId="39988"/>
    <cellStyle name="Normal 2 2 3 2 2 12 5" xfId="39989"/>
    <cellStyle name="Normal 2 2 3 2 2 12 6" xfId="39990"/>
    <cellStyle name="Normal 2 2 3 2 2 12 7" xfId="39991"/>
    <cellStyle name="Normal 2 2 3 2 2 12 8" xfId="39992"/>
    <cellStyle name="Normal 2 2 3 2 2 12 9" xfId="39993"/>
    <cellStyle name="Normal 2 2 3 2 2 13" xfId="39994"/>
    <cellStyle name="Normal 2 2 3 2 2 13 10" xfId="39995"/>
    <cellStyle name="Normal 2 2 3 2 2 13 11" xfId="39996"/>
    <cellStyle name="Normal 2 2 3 2 2 13 12" xfId="39997"/>
    <cellStyle name="Normal 2 2 3 2 2 13 13" xfId="39998"/>
    <cellStyle name="Normal 2 2 3 2 2 13 14" xfId="39999"/>
    <cellStyle name="Normal 2 2 3 2 2 13 15" xfId="40000"/>
    <cellStyle name="Normal 2 2 3 2 2 13 16" xfId="40001"/>
    <cellStyle name="Normal 2 2 3 2 2 13 17" xfId="40002"/>
    <cellStyle name="Normal 2 2 3 2 2 13 18" xfId="40003"/>
    <cellStyle name="Normal 2 2 3 2 2 13 19" xfId="40004"/>
    <cellStyle name="Normal 2 2 3 2 2 13 2" xfId="40005"/>
    <cellStyle name="Normal 2 2 3 2 2 13 20" xfId="40006"/>
    <cellStyle name="Normal 2 2 3 2 2 13 21" xfId="40007"/>
    <cellStyle name="Normal 2 2 3 2 2 13 22" xfId="40008"/>
    <cellStyle name="Normal 2 2 3 2 2 13 3" xfId="40009"/>
    <cellStyle name="Normal 2 2 3 2 2 13 4" xfId="40010"/>
    <cellStyle name="Normal 2 2 3 2 2 13 5" xfId="40011"/>
    <cellStyle name="Normal 2 2 3 2 2 13 6" xfId="40012"/>
    <cellStyle name="Normal 2 2 3 2 2 13 7" xfId="40013"/>
    <cellStyle name="Normal 2 2 3 2 2 13 8" xfId="40014"/>
    <cellStyle name="Normal 2 2 3 2 2 13 9" xfId="40015"/>
    <cellStyle name="Normal 2 2 3 2 2 14" xfId="40016"/>
    <cellStyle name="Normal 2 2 3 2 2 14 10" xfId="40017"/>
    <cellStyle name="Normal 2 2 3 2 2 14 11" xfId="40018"/>
    <cellStyle name="Normal 2 2 3 2 2 14 12" xfId="40019"/>
    <cellStyle name="Normal 2 2 3 2 2 14 13" xfId="40020"/>
    <cellStyle name="Normal 2 2 3 2 2 14 14" xfId="40021"/>
    <cellStyle name="Normal 2 2 3 2 2 14 15" xfId="40022"/>
    <cellStyle name="Normal 2 2 3 2 2 14 16" xfId="40023"/>
    <cellStyle name="Normal 2 2 3 2 2 14 17" xfId="40024"/>
    <cellStyle name="Normal 2 2 3 2 2 14 18" xfId="40025"/>
    <cellStyle name="Normal 2 2 3 2 2 14 19" xfId="40026"/>
    <cellStyle name="Normal 2 2 3 2 2 14 2" xfId="40027"/>
    <cellStyle name="Normal 2 2 3 2 2 14 20" xfId="40028"/>
    <cellStyle name="Normal 2 2 3 2 2 14 21" xfId="40029"/>
    <cellStyle name="Normal 2 2 3 2 2 14 22" xfId="40030"/>
    <cellStyle name="Normal 2 2 3 2 2 14 3" xfId="40031"/>
    <cellStyle name="Normal 2 2 3 2 2 14 4" xfId="40032"/>
    <cellStyle name="Normal 2 2 3 2 2 14 5" xfId="40033"/>
    <cellStyle name="Normal 2 2 3 2 2 14 6" xfId="40034"/>
    <cellStyle name="Normal 2 2 3 2 2 14 7" xfId="40035"/>
    <cellStyle name="Normal 2 2 3 2 2 14 8" xfId="40036"/>
    <cellStyle name="Normal 2 2 3 2 2 14 9" xfId="40037"/>
    <cellStyle name="Normal 2 2 3 2 2 15" xfId="40038"/>
    <cellStyle name="Normal 2 2 3 2 2 15 10" xfId="40039"/>
    <cellStyle name="Normal 2 2 3 2 2 15 11" xfId="40040"/>
    <cellStyle name="Normal 2 2 3 2 2 15 12" xfId="40041"/>
    <cellStyle name="Normal 2 2 3 2 2 15 13" xfId="40042"/>
    <cellStyle name="Normal 2 2 3 2 2 15 14" xfId="40043"/>
    <cellStyle name="Normal 2 2 3 2 2 15 15" xfId="40044"/>
    <cellStyle name="Normal 2 2 3 2 2 15 16" xfId="40045"/>
    <cellStyle name="Normal 2 2 3 2 2 15 17" xfId="40046"/>
    <cellStyle name="Normal 2 2 3 2 2 15 18" xfId="40047"/>
    <cellStyle name="Normal 2 2 3 2 2 15 19" xfId="40048"/>
    <cellStyle name="Normal 2 2 3 2 2 15 2" xfId="40049"/>
    <cellStyle name="Normal 2 2 3 2 2 15 20" xfId="40050"/>
    <cellStyle name="Normal 2 2 3 2 2 15 21" xfId="40051"/>
    <cellStyle name="Normal 2 2 3 2 2 15 22" xfId="40052"/>
    <cellStyle name="Normal 2 2 3 2 2 15 3" xfId="40053"/>
    <cellStyle name="Normal 2 2 3 2 2 15 4" xfId="40054"/>
    <cellStyle name="Normal 2 2 3 2 2 15 5" xfId="40055"/>
    <cellStyle name="Normal 2 2 3 2 2 15 6" xfId="40056"/>
    <cellStyle name="Normal 2 2 3 2 2 15 7" xfId="40057"/>
    <cellStyle name="Normal 2 2 3 2 2 15 8" xfId="40058"/>
    <cellStyle name="Normal 2 2 3 2 2 15 9" xfId="40059"/>
    <cellStyle name="Normal 2 2 3 2 2 16" xfId="40060"/>
    <cellStyle name="Normal 2 2 3 2 2 16 10" xfId="40061"/>
    <cellStyle name="Normal 2 2 3 2 2 16 11" xfId="40062"/>
    <cellStyle name="Normal 2 2 3 2 2 16 12" xfId="40063"/>
    <cellStyle name="Normal 2 2 3 2 2 16 13" xfId="40064"/>
    <cellStyle name="Normal 2 2 3 2 2 16 14" xfId="40065"/>
    <cellStyle name="Normal 2 2 3 2 2 16 15" xfId="40066"/>
    <cellStyle name="Normal 2 2 3 2 2 16 16" xfId="40067"/>
    <cellStyle name="Normal 2 2 3 2 2 16 17" xfId="40068"/>
    <cellStyle name="Normal 2 2 3 2 2 16 18" xfId="40069"/>
    <cellStyle name="Normal 2 2 3 2 2 16 19" xfId="40070"/>
    <cellStyle name="Normal 2 2 3 2 2 16 2" xfId="40071"/>
    <cellStyle name="Normal 2 2 3 2 2 16 20" xfId="40072"/>
    <cellStyle name="Normal 2 2 3 2 2 16 21" xfId="40073"/>
    <cellStyle name="Normal 2 2 3 2 2 16 22" xfId="40074"/>
    <cellStyle name="Normal 2 2 3 2 2 16 3" xfId="40075"/>
    <cellStyle name="Normal 2 2 3 2 2 16 4" xfId="40076"/>
    <cellStyle name="Normal 2 2 3 2 2 16 5" xfId="40077"/>
    <cellStyle name="Normal 2 2 3 2 2 16 6" xfId="40078"/>
    <cellStyle name="Normal 2 2 3 2 2 16 7" xfId="40079"/>
    <cellStyle name="Normal 2 2 3 2 2 16 8" xfId="40080"/>
    <cellStyle name="Normal 2 2 3 2 2 16 9" xfId="40081"/>
    <cellStyle name="Normal 2 2 3 2 2 17" xfId="40082"/>
    <cellStyle name="Normal 2 2 3 2 2 17 10" xfId="40083"/>
    <cellStyle name="Normal 2 2 3 2 2 17 11" xfId="40084"/>
    <cellStyle name="Normal 2 2 3 2 2 17 12" xfId="40085"/>
    <cellStyle name="Normal 2 2 3 2 2 17 13" xfId="40086"/>
    <cellStyle name="Normal 2 2 3 2 2 17 14" xfId="40087"/>
    <cellStyle name="Normal 2 2 3 2 2 17 15" xfId="40088"/>
    <cellStyle name="Normal 2 2 3 2 2 17 16" xfId="40089"/>
    <cellStyle name="Normal 2 2 3 2 2 17 17" xfId="40090"/>
    <cellStyle name="Normal 2 2 3 2 2 17 18" xfId="40091"/>
    <cellStyle name="Normal 2 2 3 2 2 17 19" xfId="40092"/>
    <cellStyle name="Normal 2 2 3 2 2 17 2" xfId="40093"/>
    <cellStyle name="Normal 2 2 3 2 2 17 20" xfId="40094"/>
    <cellStyle name="Normal 2 2 3 2 2 17 21" xfId="40095"/>
    <cellStyle name="Normal 2 2 3 2 2 17 22" xfId="40096"/>
    <cellStyle name="Normal 2 2 3 2 2 17 3" xfId="40097"/>
    <cellStyle name="Normal 2 2 3 2 2 17 4" xfId="40098"/>
    <cellStyle name="Normal 2 2 3 2 2 17 5" xfId="40099"/>
    <cellStyle name="Normal 2 2 3 2 2 17 6" xfId="40100"/>
    <cellStyle name="Normal 2 2 3 2 2 17 7" xfId="40101"/>
    <cellStyle name="Normal 2 2 3 2 2 17 8" xfId="40102"/>
    <cellStyle name="Normal 2 2 3 2 2 17 9" xfId="40103"/>
    <cellStyle name="Normal 2 2 3 2 2 18" xfId="40104"/>
    <cellStyle name="Normal 2 2 3 2 2 18 10" xfId="40105"/>
    <cellStyle name="Normal 2 2 3 2 2 18 11" xfId="40106"/>
    <cellStyle name="Normal 2 2 3 2 2 18 12" xfId="40107"/>
    <cellStyle name="Normal 2 2 3 2 2 18 13" xfId="40108"/>
    <cellStyle name="Normal 2 2 3 2 2 18 14" xfId="40109"/>
    <cellStyle name="Normal 2 2 3 2 2 18 15" xfId="40110"/>
    <cellStyle name="Normal 2 2 3 2 2 18 16" xfId="40111"/>
    <cellStyle name="Normal 2 2 3 2 2 18 17" xfId="40112"/>
    <cellStyle name="Normal 2 2 3 2 2 18 18" xfId="40113"/>
    <cellStyle name="Normal 2 2 3 2 2 18 19" xfId="40114"/>
    <cellStyle name="Normal 2 2 3 2 2 18 2" xfId="40115"/>
    <cellStyle name="Normal 2 2 3 2 2 18 20" xfId="40116"/>
    <cellStyle name="Normal 2 2 3 2 2 18 21" xfId="40117"/>
    <cellStyle name="Normal 2 2 3 2 2 18 22" xfId="40118"/>
    <cellStyle name="Normal 2 2 3 2 2 18 3" xfId="40119"/>
    <cellStyle name="Normal 2 2 3 2 2 18 4" xfId="40120"/>
    <cellStyle name="Normal 2 2 3 2 2 18 5" xfId="40121"/>
    <cellStyle name="Normal 2 2 3 2 2 18 6" xfId="40122"/>
    <cellStyle name="Normal 2 2 3 2 2 18 7" xfId="40123"/>
    <cellStyle name="Normal 2 2 3 2 2 18 8" xfId="40124"/>
    <cellStyle name="Normal 2 2 3 2 2 18 9" xfId="40125"/>
    <cellStyle name="Normal 2 2 3 2 2 19" xfId="40126"/>
    <cellStyle name="Normal 2 2 3 2 2 19 10" xfId="40127"/>
    <cellStyle name="Normal 2 2 3 2 2 19 11" xfId="40128"/>
    <cellStyle name="Normal 2 2 3 2 2 19 12" xfId="40129"/>
    <cellStyle name="Normal 2 2 3 2 2 19 13" xfId="40130"/>
    <cellStyle name="Normal 2 2 3 2 2 19 14" xfId="40131"/>
    <cellStyle name="Normal 2 2 3 2 2 19 15" xfId="40132"/>
    <cellStyle name="Normal 2 2 3 2 2 19 16" xfId="40133"/>
    <cellStyle name="Normal 2 2 3 2 2 19 17" xfId="40134"/>
    <cellStyle name="Normal 2 2 3 2 2 19 18" xfId="40135"/>
    <cellStyle name="Normal 2 2 3 2 2 19 19" xfId="40136"/>
    <cellStyle name="Normal 2 2 3 2 2 19 2" xfId="40137"/>
    <cellStyle name="Normal 2 2 3 2 2 19 20" xfId="40138"/>
    <cellStyle name="Normal 2 2 3 2 2 19 21" xfId="40139"/>
    <cellStyle name="Normal 2 2 3 2 2 19 22" xfId="40140"/>
    <cellStyle name="Normal 2 2 3 2 2 19 3" xfId="40141"/>
    <cellStyle name="Normal 2 2 3 2 2 19 4" xfId="40142"/>
    <cellStyle name="Normal 2 2 3 2 2 19 5" xfId="40143"/>
    <cellStyle name="Normal 2 2 3 2 2 19 6" xfId="40144"/>
    <cellStyle name="Normal 2 2 3 2 2 19 7" xfId="40145"/>
    <cellStyle name="Normal 2 2 3 2 2 19 8" xfId="40146"/>
    <cellStyle name="Normal 2 2 3 2 2 19 9" xfId="40147"/>
    <cellStyle name="Normal 2 2 3 2 2 2" xfId="40148"/>
    <cellStyle name="Normal 2 2 3 2 2 2 10" xfId="40149"/>
    <cellStyle name="Normal 2 2 3 2 2 2 11" xfId="40150"/>
    <cellStyle name="Normal 2 2 3 2 2 2 12" xfId="40151"/>
    <cellStyle name="Normal 2 2 3 2 2 2 13" xfId="40152"/>
    <cellStyle name="Normal 2 2 3 2 2 2 14" xfId="40153"/>
    <cellStyle name="Normal 2 2 3 2 2 2 15" xfId="40154"/>
    <cellStyle name="Normal 2 2 3 2 2 2 16" xfId="40155"/>
    <cellStyle name="Normal 2 2 3 2 2 2 17" xfId="40156"/>
    <cellStyle name="Normal 2 2 3 2 2 2 18" xfId="40157"/>
    <cellStyle name="Normal 2 2 3 2 2 2 19" xfId="40158"/>
    <cellStyle name="Normal 2 2 3 2 2 2 2" xfId="40159"/>
    <cellStyle name="Normal 2 2 3 2 2 2 20" xfId="40160"/>
    <cellStyle name="Normal 2 2 3 2 2 2 21" xfId="40161"/>
    <cellStyle name="Normal 2 2 3 2 2 2 22" xfId="40162"/>
    <cellStyle name="Normal 2 2 3 2 2 2 3" xfId="40163"/>
    <cellStyle name="Normal 2 2 3 2 2 2 4" xfId="40164"/>
    <cellStyle name="Normal 2 2 3 2 2 2 5" xfId="40165"/>
    <cellStyle name="Normal 2 2 3 2 2 2 6" xfId="40166"/>
    <cellStyle name="Normal 2 2 3 2 2 2 7" xfId="40167"/>
    <cellStyle name="Normal 2 2 3 2 2 2 8" xfId="40168"/>
    <cellStyle name="Normal 2 2 3 2 2 2 9" xfId="40169"/>
    <cellStyle name="Normal 2 2 3 2 2 20" xfId="40170"/>
    <cellStyle name="Normal 2 2 3 2 2 21" xfId="40171"/>
    <cellStyle name="Normal 2 2 3 2 2 22" xfId="40172"/>
    <cellStyle name="Normal 2 2 3 2 2 23" xfId="40173"/>
    <cellStyle name="Normal 2 2 3 2 2 24" xfId="40174"/>
    <cellStyle name="Normal 2 2 3 2 2 25" xfId="40175"/>
    <cellStyle name="Normal 2 2 3 2 2 26" xfId="40176"/>
    <cellStyle name="Normal 2 2 3 2 2 27" xfId="40177"/>
    <cellStyle name="Normal 2 2 3 2 2 28" xfId="40178"/>
    <cellStyle name="Normal 2 2 3 2 2 29" xfId="40179"/>
    <cellStyle name="Normal 2 2 3 2 2 3" xfId="40180"/>
    <cellStyle name="Normal 2 2 3 2 2 3 10" xfId="40181"/>
    <cellStyle name="Normal 2 2 3 2 2 3 11" xfId="40182"/>
    <cellStyle name="Normal 2 2 3 2 2 3 12" xfId="40183"/>
    <cellStyle name="Normal 2 2 3 2 2 3 13" xfId="40184"/>
    <cellStyle name="Normal 2 2 3 2 2 3 14" xfId="40185"/>
    <cellStyle name="Normal 2 2 3 2 2 3 15" xfId="40186"/>
    <cellStyle name="Normal 2 2 3 2 2 3 16" xfId="40187"/>
    <cellStyle name="Normal 2 2 3 2 2 3 17" xfId="40188"/>
    <cellStyle name="Normal 2 2 3 2 2 3 18" xfId="40189"/>
    <cellStyle name="Normal 2 2 3 2 2 3 19" xfId="40190"/>
    <cellStyle name="Normal 2 2 3 2 2 3 2" xfId="40191"/>
    <cellStyle name="Normal 2 2 3 2 2 3 20" xfId="40192"/>
    <cellStyle name="Normal 2 2 3 2 2 3 21" xfId="40193"/>
    <cellStyle name="Normal 2 2 3 2 2 3 22" xfId="40194"/>
    <cellStyle name="Normal 2 2 3 2 2 3 3" xfId="40195"/>
    <cellStyle name="Normal 2 2 3 2 2 3 4" xfId="40196"/>
    <cellStyle name="Normal 2 2 3 2 2 3 5" xfId="40197"/>
    <cellStyle name="Normal 2 2 3 2 2 3 6" xfId="40198"/>
    <cellStyle name="Normal 2 2 3 2 2 3 7" xfId="40199"/>
    <cellStyle name="Normal 2 2 3 2 2 3 8" xfId="40200"/>
    <cellStyle name="Normal 2 2 3 2 2 3 9" xfId="40201"/>
    <cellStyle name="Normal 2 2 3 2 2 30" xfId="40202"/>
    <cellStyle name="Normal 2 2 3 2 2 31" xfId="40203"/>
    <cellStyle name="Normal 2 2 3 2 2 32" xfId="40204"/>
    <cellStyle name="Normal 2 2 3 2 2 33" xfId="40205"/>
    <cellStyle name="Normal 2 2 3 2 2 34" xfId="40206"/>
    <cellStyle name="Normal 2 2 3 2 2 35" xfId="40207"/>
    <cellStyle name="Normal 2 2 3 2 2 36" xfId="40208"/>
    <cellStyle name="Normal 2 2 3 2 2 37" xfId="40209"/>
    <cellStyle name="Normal 2 2 3 2 2 38" xfId="40210"/>
    <cellStyle name="Normal 2 2 3 2 2 39" xfId="40211"/>
    <cellStyle name="Normal 2 2 3 2 2 4" xfId="40212"/>
    <cellStyle name="Normal 2 2 3 2 2 4 10" xfId="40213"/>
    <cellStyle name="Normal 2 2 3 2 2 4 11" xfId="40214"/>
    <cellStyle name="Normal 2 2 3 2 2 4 12" xfId="40215"/>
    <cellStyle name="Normal 2 2 3 2 2 4 13" xfId="40216"/>
    <cellStyle name="Normal 2 2 3 2 2 4 14" xfId="40217"/>
    <cellStyle name="Normal 2 2 3 2 2 4 15" xfId="40218"/>
    <cellStyle name="Normal 2 2 3 2 2 4 16" xfId="40219"/>
    <cellStyle name="Normal 2 2 3 2 2 4 17" xfId="40220"/>
    <cellStyle name="Normal 2 2 3 2 2 4 18" xfId="40221"/>
    <cellStyle name="Normal 2 2 3 2 2 4 19" xfId="40222"/>
    <cellStyle name="Normal 2 2 3 2 2 4 2" xfId="40223"/>
    <cellStyle name="Normal 2 2 3 2 2 4 20" xfId="40224"/>
    <cellStyle name="Normal 2 2 3 2 2 4 21" xfId="40225"/>
    <cellStyle name="Normal 2 2 3 2 2 4 22" xfId="40226"/>
    <cellStyle name="Normal 2 2 3 2 2 4 3" xfId="40227"/>
    <cellStyle name="Normal 2 2 3 2 2 4 4" xfId="40228"/>
    <cellStyle name="Normal 2 2 3 2 2 4 5" xfId="40229"/>
    <cellStyle name="Normal 2 2 3 2 2 4 6" xfId="40230"/>
    <cellStyle name="Normal 2 2 3 2 2 4 7" xfId="40231"/>
    <cellStyle name="Normal 2 2 3 2 2 4 8" xfId="40232"/>
    <cellStyle name="Normal 2 2 3 2 2 4 9" xfId="40233"/>
    <cellStyle name="Normal 2 2 3 2 2 40" xfId="40234"/>
    <cellStyle name="Normal 2 2 3 2 2 5" xfId="40235"/>
    <cellStyle name="Normal 2 2 3 2 2 5 10" xfId="40236"/>
    <cellStyle name="Normal 2 2 3 2 2 5 11" xfId="40237"/>
    <cellStyle name="Normal 2 2 3 2 2 5 12" xfId="40238"/>
    <cellStyle name="Normal 2 2 3 2 2 5 13" xfId="40239"/>
    <cellStyle name="Normal 2 2 3 2 2 5 14" xfId="40240"/>
    <cellStyle name="Normal 2 2 3 2 2 5 15" xfId="40241"/>
    <cellStyle name="Normal 2 2 3 2 2 5 16" xfId="40242"/>
    <cellStyle name="Normal 2 2 3 2 2 5 17" xfId="40243"/>
    <cellStyle name="Normal 2 2 3 2 2 5 18" xfId="40244"/>
    <cellStyle name="Normal 2 2 3 2 2 5 19" xfId="40245"/>
    <cellStyle name="Normal 2 2 3 2 2 5 2" xfId="40246"/>
    <cellStyle name="Normal 2 2 3 2 2 5 20" xfId="40247"/>
    <cellStyle name="Normal 2 2 3 2 2 5 21" xfId="40248"/>
    <cellStyle name="Normal 2 2 3 2 2 5 22" xfId="40249"/>
    <cellStyle name="Normal 2 2 3 2 2 5 3" xfId="40250"/>
    <cellStyle name="Normal 2 2 3 2 2 5 4" xfId="40251"/>
    <cellStyle name="Normal 2 2 3 2 2 5 5" xfId="40252"/>
    <cellStyle name="Normal 2 2 3 2 2 5 6" xfId="40253"/>
    <cellStyle name="Normal 2 2 3 2 2 5 7" xfId="40254"/>
    <cellStyle name="Normal 2 2 3 2 2 5 8" xfId="40255"/>
    <cellStyle name="Normal 2 2 3 2 2 5 9" xfId="40256"/>
    <cellStyle name="Normal 2 2 3 2 2 6" xfId="40257"/>
    <cellStyle name="Normal 2 2 3 2 2 6 10" xfId="40258"/>
    <cellStyle name="Normal 2 2 3 2 2 6 11" xfId="40259"/>
    <cellStyle name="Normal 2 2 3 2 2 6 12" xfId="40260"/>
    <cellStyle name="Normal 2 2 3 2 2 6 13" xfId="40261"/>
    <cellStyle name="Normal 2 2 3 2 2 6 14" xfId="40262"/>
    <cellStyle name="Normal 2 2 3 2 2 6 15" xfId="40263"/>
    <cellStyle name="Normal 2 2 3 2 2 6 16" xfId="40264"/>
    <cellStyle name="Normal 2 2 3 2 2 6 17" xfId="40265"/>
    <cellStyle name="Normal 2 2 3 2 2 6 18" xfId="40266"/>
    <cellStyle name="Normal 2 2 3 2 2 6 19" xfId="40267"/>
    <cellStyle name="Normal 2 2 3 2 2 6 2" xfId="40268"/>
    <cellStyle name="Normal 2 2 3 2 2 6 20" xfId="40269"/>
    <cellStyle name="Normal 2 2 3 2 2 6 21" xfId="40270"/>
    <cellStyle name="Normal 2 2 3 2 2 6 22" xfId="40271"/>
    <cellStyle name="Normal 2 2 3 2 2 6 3" xfId="40272"/>
    <cellStyle name="Normal 2 2 3 2 2 6 4" xfId="40273"/>
    <cellStyle name="Normal 2 2 3 2 2 6 5" xfId="40274"/>
    <cellStyle name="Normal 2 2 3 2 2 6 6" xfId="40275"/>
    <cellStyle name="Normal 2 2 3 2 2 6 7" xfId="40276"/>
    <cellStyle name="Normal 2 2 3 2 2 6 8" xfId="40277"/>
    <cellStyle name="Normal 2 2 3 2 2 6 9" xfId="40278"/>
    <cellStyle name="Normal 2 2 3 2 2 7" xfId="40279"/>
    <cellStyle name="Normal 2 2 3 2 2 7 10" xfId="40280"/>
    <cellStyle name="Normal 2 2 3 2 2 7 11" xfId="40281"/>
    <cellStyle name="Normal 2 2 3 2 2 7 12" xfId="40282"/>
    <cellStyle name="Normal 2 2 3 2 2 7 13" xfId="40283"/>
    <cellStyle name="Normal 2 2 3 2 2 7 14" xfId="40284"/>
    <cellStyle name="Normal 2 2 3 2 2 7 15" xfId="40285"/>
    <cellStyle name="Normal 2 2 3 2 2 7 16" xfId="40286"/>
    <cellStyle name="Normal 2 2 3 2 2 7 17" xfId="40287"/>
    <cellStyle name="Normal 2 2 3 2 2 7 18" xfId="40288"/>
    <cellStyle name="Normal 2 2 3 2 2 7 19" xfId="40289"/>
    <cellStyle name="Normal 2 2 3 2 2 7 2" xfId="40290"/>
    <cellStyle name="Normal 2 2 3 2 2 7 20" xfId="40291"/>
    <cellStyle name="Normal 2 2 3 2 2 7 21" xfId="40292"/>
    <cellStyle name="Normal 2 2 3 2 2 7 22" xfId="40293"/>
    <cellStyle name="Normal 2 2 3 2 2 7 3" xfId="40294"/>
    <cellStyle name="Normal 2 2 3 2 2 7 4" xfId="40295"/>
    <cellStyle name="Normal 2 2 3 2 2 7 5" xfId="40296"/>
    <cellStyle name="Normal 2 2 3 2 2 7 6" xfId="40297"/>
    <cellStyle name="Normal 2 2 3 2 2 7 7" xfId="40298"/>
    <cellStyle name="Normal 2 2 3 2 2 7 8" xfId="40299"/>
    <cellStyle name="Normal 2 2 3 2 2 7 9" xfId="40300"/>
    <cellStyle name="Normal 2 2 3 2 2 8" xfId="40301"/>
    <cellStyle name="Normal 2 2 3 2 2 8 10" xfId="40302"/>
    <cellStyle name="Normal 2 2 3 2 2 8 11" xfId="40303"/>
    <cellStyle name="Normal 2 2 3 2 2 8 12" xfId="40304"/>
    <cellStyle name="Normal 2 2 3 2 2 8 13" xfId="40305"/>
    <cellStyle name="Normal 2 2 3 2 2 8 14" xfId="40306"/>
    <cellStyle name="Normal 2 2 3 2 2 8 15" xfId="40307"/>
    <cellStyle name="Normal 2 2 3 2 2 8 16" xfId="40308"/>
    <cellStyle name="Normal 2 2 3 2 2 8 17" xfId="40309"/>
    <cellStyle name="Normal 2 2 3 2 2 8 18" xfId="40310"/>
    <cellStyle name="Normal 2 2 3 2 2 8 19" xfId="40311"/>
    <cellStyle name="Normal 2 2 3 2 2 8 2" xfId="40312"/>
    <cellStyle name="Normal 2 2 3 2 2 8 20" xfId="40313"/>
    <cellStyle name="Normal 2 2 3 2 2 8 21" xfId="40314"/>
    <cellStyle name="Normal 2 2 3 2 2 8 22" xfId="40315"/>
    <cellStyle name="Normal 2 2 3 2 2 8 3" xfId="40316"/>
    <cellStyle name="Normal 2 2 3 2 2 8 4" xfId="40317"/>
    <cellStyle name="Normal 2 2 3 2 2 8 5" xfId="40318"/>
    <cellStyle name="Normal 2 2 3 2 2 8 6" xfId="40319"/>
    <cellStyle name="Normal 2 2 3 2 2 8 7" xfId="40320"/>
    <cellStyle name="Normal 2 2 3 2 2 8 8" xfId="40321"/>
    <cellStyle name="Normal 2 2 3 2 2 8 9" xfId="40322"/>
    <cellStyle name="Normal 2 2 3 2 2 9" xfId="40323"/>
    <cellStyle name="Normal 2 2 3 2 2 9 10" xfId="40324"/>
    <cellStyle name="Normal 2 2 3 2 2 9 11" xfId="40325"/>
    <cellStyle name="Normal 2 2 3 2 2 9 12" xfId="40326"/>
    <cellStyle name="Normal 2 2 3 2 2 9 13" xfId="40327"/>
    <cellStyle name="Normal 2 2 3 2 2 9 14" xfId="40328"/>
    <cellStyle name="Normal 2 2 3 2 2 9 15" xfId="40329"/>
    <cellStyle name="Normal 2 2 3 2 2 9 16" xfId="40330"/>
    <cellStyle name="Normal 2 2 3 2 2 9 17" xfId="40331"/>
    <cellStyle name="Normal 2 2 3 2 2 9 18" xfId="40332"/>
    <cellStyle name="Normal 2 2 3 2 2 9 19" xfId="40333"/>
    <cellStyle name="Normal 2 2 3 2 2 9 2" xfId="40334"/>
    <cellStyle name="Normal 2 2 3 2 2 9 20" xfId="40335"/>
    <cellStyle name="Normal 2 2 3 2 2 9 21" xfId="40336"/>
    <cellStyle name="Normal 2 2 3 2 2 9 22" xfId="40337"/>
    <cellStyle name="Normal 2 2 3 2 2 9 3" xfId="40338"/>
    <cellStyle name="Normal 2 2 3 2 2 9 4" xfId="40339"/>
    <cellStyle name="Normal 2 2 3 2 2 9 5" xfId="40340"/>
    <cellStyle name="Normal 2 2 3 2 2 9 6" xfId="40341"/>
    <cellStyle name="Normal 2 2 3 2 2 9 7" xfId="40342"/>
    <cellStyle name="Normal 2 2 3 2 2 9 8" xfId="40343"/>
    <cellStyle name="Normal 2 2 3 2 2 9 9" xfId="40344"/>
    <cellStyle name="Normal 2 2 3 2 20" xfId="40345"/>
    <cellStyle name="Normal 2 2 3 2 21" xfId="40346"/>
    <cellStyle name="Normal 2 2 3 2 22" xfId="40347"/>
    <cellStyle name="Normal 2 2 3 2 23" xfId="40348"/>
    <cellStyle name="Normal 2 2 3 2 24" xfId="40349"/>
    <cellStyle name="Normal 2 2 3 2 25" xfId="40350"/>
    <cellStyle name="Normal 2 2 3 2 26" xfId="40351"/>
    <cellStyle name="Normal 2 2 3 2 27" xfId="40352"/>
    <cellStyle name="Normal 2 2 3 2 28" xfId="40353"/>
    <cellStyle name="Normal 2 2 3 2 29" xfId="40354"/>
    <cellStyle name="Normal 2 2 3 2 3" xfId="40355"/>
    <cellStyle name="Normal 2 2 3 2 30" xfId="40356"/>
    <cellStyle name="Normal 2 2 3 2 31" xfId="40357"/>
    <cellStyle name="Normal 2 2 3 2 32" xfId="40358"/>
    <cellStyle name="Normal 2 2 3 2 33" xfId="40359"/>
    <cellStyle name="Normal 2 2 3 2 34" xfId="40360"/>
    <cellStyle name="Normal 2 2 3 2 35" xfId="40361"/>
    <cellStyle name="Normal 2 2 3 2 36" xfId="40362"/>
    <cellStyle name="Normal 2 2 3 2 37" xfId="40363"/>
    <cellStyle name="Normal 2 2 3 2 38" xfId="40364"/>
    <cellStyle name="Normal 2 2 3 2 39" xfId="40365"/>
    <cellStyle name="Normal 2 2 3 2 4" xfId="40366"/>
    <cellStyle name="Normal 2 2 3 2 40" xfId="40367"/>
    <cellStyle name="Normal 2 2 3 2 5" xfId="40368"/>
    <cellStyle name="Normal 2 2 3 2 6" xfId="40369"/>
    <cellStyle name="Normal 2 2 3 2 7" xfId="40370"/>
    <cellStyle name="Normal 2 2 3 2 8" xfId="40371"/>
    <cellStyle name="Normal 2 2 3 2 9" xfId="40372"/>
    <cellStyle name="Normal 2 2 3 20" xfId="40373"/>
    <cellStyle name="Normal 2 2 3 20 10" xfId="40374"/>
    <cellStyle name="Normal 2 2 3 20 11" xfId="40375"/>
    <cellStyle name="Normal 2 2 3 20 12" xfId="40376"/>
    <cellStyle name="Normal 2 2 3 20 13" xfId="40377"/>
    <cellStyle name="Normal 2 2 3 20 14" xfId="40378"/>
    <cellStyle name="Normal 2 2 3 20 15" xfId="40379"/>
    <cellStyle name="Normal 2 2 3 20 16" xfId="40380"/>
    <cellStyle name="Normal 2 2 3 20 17" xfId="40381"/>
    <cellStyle name="Normal 2 2 3 20 18" xfId="40382"/>
    <cellStyle name="Normal 2 2 3 20 19" xfId="40383"/>
    <cellStyle name="Normal 2 2 3 20 2" xfId="40384"/>
    <cellStyle name="Normal 2 2 3 20 20" xfId="40385"/>
    <cellStyle name="Normal 2 2 3 20 21" xfId="40386"/>
    <cellStyle name="Normal 2 2 3 20 22" xfId="40387"/>
    <cellStyle name="Normal 2 2 3 20 3" xfId="40388"/>
    <cellStyle name="Normal 2 2 3 20 4" xfId="40389"/>
    <cellStyle name="Normal 2 2 3 20 5" xfId="40390"/>
    <cellStyle name="Normal 2 2 3 20 6" xfId="40391"/>
    <cellStyle name="Normal 2 2 3 20 7" xfId="40392"/>
    <cellStyle name="Normal 2 2 3 20 8" xfId="40393"/>
    <cellStyle name="Normal 2 2 3 20 9" xfId="40394"/>
    <cellStyle name="Normal 2 2 3 21" xfId="40395"/>
    <cellStyle name="Normal 2 2 3 21 10" xfId="40396"/>
    <cellStyle name="Normal 2 2 3 21 11" xfId="40397"/>
    <cellStyle name="Normal 2 2 3 21 12" xfId="40398"/>
    <cellStyle name="Normal 2 2 3 21 13" xfId="40399"/>
    <cellStyle name="Normal 2 2 3 21 14" xfId="40400"/>
    <cellStyle name="Normal 2 2 3 21 15" xfId="40401"/>
    <cellStyle name="Normal 2 2 3 21 16" xfId="40402"/>
    <cellStyle name="Normal 2 2 3 21 17" xfId="40403"/>
    <cellStyle name="Normal 2 2 3 21 18" xfId="40404"/>
    <cellStyle name="Normal 2 2 3 21 19" xfId="40405"/>
    <cellStyle name="Normal 2 2 3 21 2" xfId="40406"/>
    <cellStyle name="Normal 2 2 3 21 20" xfId="40407"/>
    <cellStyle name="Normal 2 2 3 21 21" xfId="40408"/>
    <cellStyle name="Normal 2 2 3 21 22" xfId="40409"/>
    <cellStyle name="Normal 2 2 3 21 3" xfId="40410"/>
    <cellStyle name="Normal 2 2 3 21 4" xfId="40411"/>
    <cellStyle name="Normal 2 2 3 21 5" xfId="40412"/>
    <cellStyle name="Normal 2 2 3 21 6" xfId="40413"/>
    <cellStyle name="Normal 2 2 3 21 7" xfId="40414"/>
    <cellStyle name="Normal 2 2 3 21 8" xfId="40415"/>
    <cellStyle name="Normal 2 2 3 21 9" xfId="40416"/>
    <cellStyle name="Normal 2 2 3 22" xfId="40417"/>
    <cellStyle name="Normal 2 2 3 22 10" xfId="40418"/>
    <cellStyle name="Normal 2 2 3 22 11" xfId="40419"/>
    <cellStyle name="Normal 2 2 3 22 12" xfId="40420"/>
    <cellStyle name="Normal 2 2 3 22 13" xfId="40421"/>
    <cellStyle name="Normal 2 2 3 22 14" xfId="40422"/>
    <cellStyle name="Normal 2 2 3 22 15" xfId="40423"/>
    <cellStyle name="Normal 2 2 3 22 16" xfId="40424"/>
    <cellStyle name="Normal 2 2 3 22 17" xfId="40425"/>
    <cellStyle name="Normal 2 2 3 22 18" xfId="40426"/>
    <cellStyle name="Normal 2 2 3 22 19" xfId="40427"/>
    <cellStyle name="Normal 2 2 3 22 2" xfId="40428"/>
    <cellStyle name="Normal 2 2 3 22 20" xfId="40429"/>
    <cellStyle name="Normal 2 2 3 22 21" xfId="40430"/>
    <cellStyle name="Normal 2 2 3 22 22" xfId="40431"/>
    <cellStyle name="Normal 2 2 3 22 3" xfId="40432"/>
    <cellStyle name="Normal 2 2 3 22 4" xfId="40433"/>
    <cellStyle name="Normal 2 2 3 22 5" xfId="40434"/>
    <cellStyle name="Normal 2 2 3 22 6" xfId="40435"/>
    <cellStyle name="Normal 2 2 3 22 7" xfId="40436"/>
    <cellStyle name="Normal 2 2 3 22 8" xfId="40437"/>
    <cellStyle name="Normal 2 2 3 22 9" xfId="40438"/>
    <cellStyle name="Normal 2 2 3 23" xfId="40439"/>
    <cellStyle name="Normal 2 2 3 23 10" xfId="40440"/>
    <cellStyle name="Normal 2 2 3 23 11" xfId="40441"/>
    <cellStyle name="Normal 2 2 3 23 12" xfId="40442"/>
    <cellStyle name="Normal 2 2 3 23 13" xfId="40443"/>
    <cellStyle name="Normal 2 2 3 23 14" xfId="40444"/>
    <cellStyle name="Normal 2 2 3 23 15" xfId="40445"/>
    <cellStyle name="Normal 2 2 3 23 16" xfId="40446"/>
    <cellStyle name="Normal 2 2 3 23 17" xfId="40447"/>
    <cellStyle name="Normal 2 2 3 23 18" xfId="40448"/>
    <cellStyle name="Normal 2 2 3 23 19" xfId="40449"/>
    <cellStyle name="Normal 2 2 3 23 2" xfId="40450"/>
    <cellStyle name="Normal 2 2 3 23 20" xfId="40451"/>
    <cellStyle name="Normal 2 2 3 23 21" xfId="40452"/>
    <cellStyle name="Normal 2 2 3 23 22" xfId="40453"/>
    <cellStyle name="Normal 2 2 3 23 3" xfId="40454"/>
    <cellStyle name="Normal 2 2 3 23 4" xfId="40455"/>
    <cellStyle name="Normal 2 2 3 23 5" xfId="40456"/>
    <cellStyle name="Normal 2 2 3 23 6" xfId="40457"/>
    <cellStyle name="Normal 2 2 3 23 7" xfId="40458"/>
    <cellStyle name="Normal 2 2 3 23 8" xfId="40459"/>
    <cellStyle name="Normal 2 2 3 23 9" xfId="40460"/>
    <cellStyle name="Normal 2 2 3 24" xfId="40461"/>
    <cellStyle name="Normal 2 2 3 24 10" xfId="40462"/>
    <cellStyle name="Normal 2 2 3 24 11" xfId="40463"/>
    <cellStyle name="Normal 2 2 3 24 12" xfId="40464"/>
    <cellStyle name="Normal 2 2 3 24 13" xfId="40465"/>
    <cellStyle name="Normal 2 2 3 24 14" xfId="40466"/>
    <cellStyle name="Normal 2 2 3 24 15" xfId="40467"/>
    <cellStyle name="Normal 2 2 3 24 16" xfId="40468"/>
    <cellStyle name="Normal 2 2 3 24 17" xfId="40469"/>
    <cellStyle name="Normal 2 2 3 24 18" xfId="40470"/>
    <cellStyle name="Normal 2 2 3 24 19" xfId="40471"/>
    <cellStyle name="Normal 2 2 3 24 2" xfId="40472"/>
    <cellStyle name="Normal 2 2 3 24 20" xfId="40473"/>
    <cellStyle name="Normal 2 2 3 24 21" xfId="40474"/>
    <cellStyle name="Normal 2 2 3 24 22" xfId="40475"/>
    <cellStyle name="Normal 2 2 3 24 3" xfId="40476"/>
    <cellStyle name="Normal 2 2 3 24 4" xfId="40477"/>
    <cellStyle name="Normal 2 2 3 24 5" xfId="40478"/>
    <cellStyle name="Normal 2 2 3 24 6" xfId="40479"/>
    <cellStyle name="Normal 2 2 3 24 7" xfId="40480"/>
    <cellStyle name="Normal 2 2 3 24 8" xfId="40481"/>
    <cellStyle name="Normal 2 2 3 24 9" xfId="40482"/>
    <cellStyle name="Normal 2 2 3 25" xfId="40483"/>
    <cellStyle name="Normal 2 2 3 26" xfId="40484"/>
    <cellStyle name="Normal 2 2 3 27" xfId="40485"/>
    <cellStyle name="Normal 2 2 3 28" xfId="40486"/>
    <cellStyle name="Normal 2 2 3 29" xfId="40487"/>
    <cellStyle name="Normal 2 2 3 3" xfId="40488"/>
    <cellStyle name="Normal 2 2 3 3 10" xfId="40489"/>
    <cellStyle name="Normal 2 2 3 3 11" xfId="40490"/>
    <cellStyle name="Normal 2 2 3 3 12" xfId="40491"/>
    <cellStyle name="Normal 2 2 3 3 13" xfId="40492"/>
    <cellStyle name="Normal 2 2 3 3 14" xfId="40493"/>
    <cellStyle name="Normal 2 2 3 3 15" xfId="40494"/>
    <cellStyle name="Normal 2 2 3 3 16" xfId="40495"/>
    <cellStyle name="Normal 2 2 3 3 17" xfId="40496"/>
    <cellStyle name="Normal 2 2 3 3 18" xfId="40497"/>
    <cellStyle name="Normal 2 2 3 3 19" xfId="40498"/>
    <cellStyle name="Normal 2 2 3 3 2" xfId="40499"/>
    <cellStyle name="Normal 2 2 3 3 20" xfId="40500"/>
    <cellStyle name="Normal 2 2 3 3 21" xfId="40501"/>
    <cellStyle name="Normal 2 2 3 3 22" xfId="40502"/>
    <cellStyle name="Normal 2 2 3 3 3" xfId="40503"/>
    <cellStyle name="Normal 2 2 3 3 4" xfId="40504"/>
    <cellStyle name="Normal 2 2 3 3 5" xfId="40505"/>
    <cellStyle name="Normal 2 2 3 3 6" xfId="40506"/>
    <cellStyle name="Normal 2 2 3 3 7" xfId="40507"/>
    <cellStyle name="Normal 2 2 3 3 8" xfId="40508"/>
    <cellStyle name="Normal 2 2 3 3 9" xfId="40509"/>
    <cellStyle name="Normal 2 2 3 30" xfId="40510"/>
    <cellStyle name="Normal 2 2 3 31" xfId="40511"/>
    <cellStyle name="Normal 2 2 3 32" xfId="40512"/>
    <cellStyle name="Normal 2 2 3 33" xfId="40513"/>
    <cellStyle name="Normal 2 2 3 34" xfId="40514"/>
    <cellStyle name="Normal 2 2 3 35" xfId="40515"/>
    <cellStyle name="Normal 2 2 3 36" xfId="40516"/>
    <cellStyle name="Normal 2 2 3 37" xfId="40517"/>
    <cellStyle name="Normal 2 2 3 38" xfId="40518"/>
    <cellStyle name="Normal 2 2 3 39" xfId="40519"/>
    <cellStyle name="Normal 2 2 3 4" xfId="40520"/>
    <cellStyle name="Normal 2 2 3 4 10" xfId="40521"/>
    <cellStyle name="Normal 2 2 3 4 11" xfId="40522"/>
    <cellStyle name="Normal 2 2 3 4 12" xfId="40523"/>
    <cellStyle name="Normal 2 2 3 4 13" xfId="40524"/>
    <cellStyle name="Normal 2 2 3 4 14" xfId="40525"/>
    <cellStyle name="Normal 2 2 3 4 15" xfId="40526"/>
    <cellStyle name="Normal 2 2 3 4 16" xfId="40527"/>
    <cellStyle name="Normal 2 2 3 4 17" xfId="40528"/>
    <cellStyle name="Normal 2 2 3 4 18" xfId="40529"/>
    <cellStyle name="Normal 2 2 3 4 19" xfId="40530"/>
    <cellStyle name="Normal 2 2 3 4 2" xfId="40531"/>
    <cellStyle name="Normal 2 2 3 4 20" xfId="40532"/>
    <cellStyle name="Normal 2 2 3 4 21" xfId="40533"/>
    <cellStyle name="Normal 2 2 3 4 22" xfId="40534"/>
    <cellStyle name="Normal 2 2 3 4 3" xfId="40535"/>
    <cellStyle name="Normal 2 2 3 4 4" xfId="40536"/>
    <cellStyle name="Normal 2 2 3 4 5" xfId="40537"/>
    <cellStyle name="Normal 2 2 3 4 6" xfId="40538"/>
    <cellStyle name="Normal 2 2 3 4 7" xfId="40539"/>
    <cellStyle name="Normal 2 2 3 4 8" xfId="40540"/>
    <cellStyle name="Normal 2 2 3 4 9" xfId="40541"/>
    <cellStyle name="Normal 2 2 3 40" xfId="40542"/>
    <cellStyle name="Normal 2 2 3 41" xfId="40543"/>
    <cellStyle name="Normal 2 2 3 42" xfId="40544"/>
    <cellStyle name="Normal 2 2 3 43" xfId="40545"/>
    <cellStyle name="Normal 2 2 3 44" xfId="40546"/>
    <cellStyle name="Normal 2 2 3 45" xfId="40547"/>
    <cellStyle name="Normal 2 2 3 5" xfId="40548"/>
    <cellStyle name="Normal 2 2 3 5 10" xfId="40549"/>
    <cellStyle name="Normal 2 2 3 5 11" xfId="40550"/>
    <cellStyle name="Normal 2 2 3 5 12" xfId="40551"/>
    <cellStyle name="Normal 2 2 3 5 13" xfId="40552"/>
    <cellStyle name="Normal 2 2 3 5 14" xfId="40553"/>
    <cellStyle name="Normal 2 2 3 5 15" xfId="40554"/>
    <cellStyle name="Normal 2 2 3 5 16" xfId="40555"/>
    <cellStyle name="Normal 2 2 3 5 17" xfId="40556"/>
    <cellStyle name="Normal 2 2 3 5 18" xfId="40557"/>
    <cellStyle name="Normal 2 2 3 5 19" xfId="40558"/>
    <cellStyle name="Normal 2 2 3 5 2" xfId="40559"/>
    <cellStyle name="Normal 2 2 3 5 20" xfId="40560"/>
    <cellStyle name="Normal 2 2 3 5 21" xfId="40561"/>
    <cellStyle name="Normal 2 2 3 5 22" xfId="40562"/>
    <cellStyle name="Normal 2 2 3 5 3" xfId="40563"/>
    <cellStyle name="Normal 2 2 3 5 4" xfId="40564"/>
    <cellStyle name="Normal 2 2 3 5 5" xfId="40565"/>
    <cellStyle name="Normal 2 2 3 5 6" xfId="40566"/>
    <cellStyle name="Normal 2 2 3 5 7" xfId="40567"/>
    <cellStyle name="Normal 2 2 3 5 8" xfId="40568"/>
    <cellStyle name="Normal 2 2 3 5 9" xfId="40569"/>
    <cellStyle name="Normal 2 2 3 6" xfId="40570"/>
    <cellStyle name="Normal 2 2 3 6 10" xfId="40571"/>
    <cellStyle name="Normal 2 2 3 6 11" xfId="40572"/>
    <cellStyle name="Normal 2 2 3 6 12" xfId="40573"/>
    <cellStyle name="Normal 2 2 3 6 13" xfId="40574"/>
    <cellStyle name="Normal 2 2 3 6 14" xfId="40575"/>
    <cellStyle name="Normal 2 2 3 6 15" xfId="40576"/>
    <cellStyle name="Normal 2 2 3 6 16" xfId="40577"/>
    <cellStyle name="Normal 2 2 3 6 17" xfId="40578"/>
    <cellStyle name="Normal 2 2 3 6 18" xfId="40579"/>
    <cellStyle name="Normal 2 2 3 6 19" xfId="40580"/>
    <cellStyle name="Normal 2 2 3 6 2" xfId="40581"/>
    <cellStyle name="Normal 2 2 3 6 20" xfId="40582"/>
    <cellStyle name="Normal 2 2 3 6 21" xfId="40583"/>
    <cellStyle name="Normal 2 2 3 6 22" xfId="40584"/>
    <cellStyle name="Normal 2 2 3 6 3" xfId="40585"/>
    <cellStyle name="Normal 2 2 3 6 4" xfId="40586"/>
    <cellStyle name="Normal 2 2 3 6 5" xfId="40587"/>
    <cellStyle name="Normal 2 2 3 6 6" xfId="40588"/>
    <cellStyle name="Normal 2 2 3 6 7" xfId="40589"/>
    <cellStyle name="Normal 2 2 3 6 8" xfId="40590"/>
    <cellStyle name="Normal 2 2 3 6 9" xfId="40591"/>
    <cellStyle name="Normal 2 2 3 7" xfId="40592"/>
    <cellStyle name="Normal 2 2 3 7 10" xfId="40593"/>
    <cellStyle name="Normal 2 2 3 7 11" xfId="40594"/>
    <cellStyle name="Normal 2 2 3 7 12" xfId="40595"/>
    <cellStyle name="Normal 2 2 3 7 13" xfId="40596"/>
    <cellStyle name="Normal 2 2 3 7 14" xfId="40597"/>
    <cellStyle name="Normal 2 2 3 7 15" xfId="40598"/>
    <cellStyle name="Normal 2 2 3 7 16" xfId="40599"/>
    <cellStyle name="Normal 2 2 3 7 17" xfId="40600"/>
    <cellStyle name="Normal 2 2 3 7 18" xfId="40601"/>
    <cellStyle name="Normal 2 2 3 7 19" xfId="40602"/>
    <cellStyle name="Normal 2 2 3 7 2" xfId="40603"/>
    <cellStyle name="Normal 2 2 3 7 20" xfId="40604"/>
    <cellStyle name="Normal 2 2 3 7 21" xfId="40605"/>
    <cellStyle name="Normal 2 2 3 7 22" xfId="40606"/>
    <cellStyle name="Normal 2 2 3 7 3" xfId="40607"/>
    <cellStyle name="Normal 2 2 3 7 4" xfId="40608"/>
    <cellStyle name="Normal 2 2 3 7 5" xfId="40609"/>
    <cellStyle name="Normal 2 2 3 7 6" xfId="40610"/>
    <cellStyle name="Normal 2 2 3 7 7" xfId="40611"/>
    <cellStyle name="Normal 2 2 3 7 8" xfId="40612"/>
    <cellStyle name="Normal 2 2 3 7 9" xfId="40613"/>
    <cellStyle name="Normal 2 2 3 8" xfId="40614"/>
    <cellStyle name="Normal 2 2 3 8 10" xfId="40615"/>
    <cellStyle name="Normal 2 2 3 8 11" xfId="40616"/>
    <cellStyle name="Normal 2 2 3 8 12" xfId="40617"/>
    <cellStyle name="Normal 2 2 3 8 13" xfId="40618"/>
    <cellStyle name="Normal 2 2 3 8 14" xfId="40619"/>
    <cellStyle name="Normal 2 2 3 8 15" xfId="40620"/>
    <cellStyle name="Normal 2 2 3 8 16" xfId="40621"/>
    <cellStyle name="Normal 2 2 3 8 17" xfId="40622"/>
    <cellStyle name="Normal 2 2 3 8 18" xfId="40623"/>
    <cellStyle name="Normal 2 2 3 8 19" xfId="40624"/>
    <cellStyle name="Normal 2 2 3 8 2" xfId="40625"/>
    <cellStyle name="Normal 2 2 3 8 20" xfId="40626"/>
    <cellStyle name="Normal 2 2 3 8 21" xfId="40627"/>
    <cellStyle name="Normal 2 2 3 8 22" xfId="40628"/>
    <cellStyle name="Normal 2 2 3 8 3" xfId="40629"/>
    <cellStyle name="Normal 2 2 3 8 4" xfId="40630"/>
    <cellStyle name="Normal 2 2 3 8 5" xfId="40631"/>
    <cellStyle name="Normal 2 2 3 8 6" xfId="40632"/>
    <cellStyle name="Normal 2 2 3 8 7" xfId="40633"/>
    <cellStyle name="Normal 2 2 3 8 8" xfId="40634"/>
    <cellStyle name="Normal 2 2 3 8 9" xfId="40635"/>
    <cellStyle name="Normal 2 2 3 9" xfId="40636"/>
    <cellStyle name="Normal 2 2 3 9 10" xfId="40637"/>
    <cellStyle name="Normal 2 2 3 9 11" xfId="40638"/>
    <cellStyle name="Normal 2 2 3 9 12" xfId="40639"/>
    <cellStyle name="Normal 2 2 3 9 13" xfId="40640"/>
    <cellStyle name="Normal 2 2 3 9 14" xfId="40641"/>
    <cellStyle name="Normal 2 2 3 9 15" xfId="40642"/>
    <cellStyle name="Normal 2 2 3 9 16" xfId="40643"/>
    <cellStyle name="Normal 2 2 3 9 17" xfId="40644"/>
    <cellStyle name="Normal 2 2 3 9 18" xfId="40645"/>
    <cellStyle name="Normal 2 2 3 9 19" xfId="40646"/>
    <cellStyle name="Normal 2 2 3 9 2" xfId="40647"/>
    <cellStyle name="Normal 2 2 3 9 20" xfId="40648"/>
    <cellStyle name="Normal 2 2 3 9 21" xfId="40649"/>
    <cellStyle name="Normal 2 2 3 9 22" xfId="40650"/>
    <cellStyle name="Normal 2 2 3 9 3" xfId="40651"/>
    <cellStyle name="Normal 2 2 3 9 4" xfId="40652"/>
    <cellStyle name="Normal 2 2 3 9 5" xfId="40653"/>
    <cellStyle name="Normal 2 2 3 9 6" xfId="40654"/>
    <cellStyle name="Normal 2 2 3 9 7" xfId="40655"/>
    <cellStyle name="Normal 2 2 3 9 8" xfId="40656"/>
    <cellStyle name="Normal 2 2 3 9 9" xfId="40657"/>
    <cellStyle name="Normal 2 2 30" xfId="40658"/>
    <cellStyle name="Normal 2 2 31" xfId="40659"/>
    <cellStyle name="Normal 2 2 32" xfId="40660"/>
    <cellStyle name="Normal 2 2 33" xfId="40661"/>
    <cellStyle name="Normal 2 2 34" xfId="40662"/>
    <cellStyle name="Normal 2 2 35" xfId="40663"/>
    <cellStyle name="Normal 2 2 36" xfId="40664"/>
    <cellStyle name="Normal 2 2 37" xfId="40665"/>
    <cellStyle name="Normal 2 2 38" xfId="40666"/>
    <cellStyle name="Normal 2 2 39" xfId="40667"/>
    <cellStyle name="Normal 2 2 4" xfId="143"/>
    <cellStyle name="Normal 2 2 4 10" xfId="40668"/>
    <cellStyle name="Normal 2 2 4 10 10" xfId="40669"/>
    <cellStyle name="Normal 2 2 4 10 11" xfId="40670"/>
    <cellStyle name="Normal 2 2 4 10 12" xfId="40671"/>
    <cellStyle name="Normal 2 2 4 10 13" xfId="40672"/>
    <cellStyle name="Normal 2 2 4 10 14" xfId="40673"/>
    <cellStyle name="Normal 2 2 4 10 15" xfId="40674"/>
    <cellStyle name="Normal 2 2 4 10 16" xfId="40675"/>
    <cellStyle name="Normal 2 2 4 10 17" xfId="40676"/>
    <cellStyle name="Normal 2 2 4 10 18" xfId="40677"/>
    <cellStyle name="Normal 2 2 4 10 19" xfId="40678"/>
    <cellStyle name="Normal 2 2 4 10 2" xfId="40679"/>
    <cellStyle name="Normal 2 2 4 10 20" xfId="40680"/>
    <cellStyle name="Normal 2 2 4 10 21" xfId="40681"/>
    <cellStyle name="Normal 2 2 4 10 22" xfId="40682"/>
    <cellStyle name="Normal 2 2 4 10 3" xfId="40683"/>
    <cellStyle name="Normal 2 2 4 10 4" xfId="40684"/>
    <cellStyle name="Normal 2 2 4 10 5" xfId="40685"/>
    <cellStyle name="Normal 2 2 4 10 6" xfId="40686"/>
    <cellStyle name="Normal 2 2 4 10 7" xfId="40687"/>
    <cellStyle name="Normal 2 2 4 10 8" xfId="40688"/>
    <cellStyle name="Normal 2 2 4 10 9" xfId="40689"/>
    <cellStyle name="Normal 2 2 4 11" xfId="40690"/>
    <cellStyle name="Normal 2 2 4 11 10" xfId="40691"/>
    <cellStyle name="Normal 2 2 4 11 11" xfId="40692"/>
    <cellStyle name="Normal 2 2 4 11 12" xfId="40693"/>
    <cellStyle name="Normal 2 2 4 11 13" xfId="40694"/>
    <cellStyle name="Normal 2 2 4 11 14" xfId="40695"/>
    <cellStyle name="Normal 2 2 4 11 15" xfId="40696"/>
    <cellStyle name="Normal 2 2 4 11 16" xfId="40697"/>
    <cellStyle name="Normal 2 2 4 11 17" xfId="40698"/>
    <cellStyle name="Normal 2 2 4 11 18" xfId="40699"/>
    <cellStyle name="Normal 2 2 4 11 19" xfId="40700"/>
    <cellStyle name="Normal 2 2 4 11 2" xfId="40701"/>
    <cellStyle name="Normal 2 2 4 11 20" xfId="40702"/>
    <cellStyle name="Normal 2 2 4 11 21" xfId="40703"/>
    <cellStyle name="Normal 2 2 4 11 22" xfId="40704"/>
    <cellStyle name="Normal 2 2 4 11 3" xfId="40705"/>
    <cellStyle name="Normal 2 2 4 11 4" xfId="40706"/>
    <cellStyle name="Normal 2 2 4 11 5" xfId="40707"/>
    <cellStyle name="Normal 2 2 4 11 6" xfId="40708"/>
    <cellStyle name="Normal 2 2 4 11 7" xfId="40709"/>
    <cellStyle name="Normal 2 2 4 11 8" xfId="40710"/>
    <cellStyle name="Normal 2 2 4 11 9" xfId="40711"/>
    <cellStyle name="Normal 2 2 4 12" xfId="40712"/>
    <cellStyle name="Normal 2 2 4 12 10" xfId="40713"/>
    <cellStyle name="Normal 2 2 4 12 11" xfId="40714"/>
    <cellStyle name="Normal 2 2 4 12 12" xfId="40715"/>
    <cellStyle name="Normal 2 2 4 12 13" xfId="40716"/>
    <cellStyle name="Normal 2 2 4 12 14" xfId="40717"/>
    <cellStyle name="Normal 2 2 4 12 15" xfId="40718"/>
    <cellStyle name="Normal 2 2 4 12 16" xfId="40719"/>
    <cellStyle name="Normal 2 2 4 12 17" xfId="40720"/>
    <cellStyle name="Normal 2 2 4 12 18" xfId="40721"/>
    <cellStyle name="Normal 2 2 4 12 19" xfId="40722"/>
    <cellStyle name="Normal 2 2 4 12 2" xfId="40723"/>
    <cellStyle name="Normal 2 2 4 12 20" xfId="40724"/>
    <cellStyle name="Normal 2 2 4 12 21" xfId="40725"/>
    <cellStyle name="Normal 2 2 4 12 22" xfId="40726"/>
    <cellStyle name="Normal 2 2 4 12 3" xfId="40727"/>
    <cellStyle name="Normal 2 2 4 12 4" xfId="40728"/>
    <cellStyle name="Normal 2 2 4 12 5" xfId="40729"/>
    <cellStyle name="Normal 2 2 4 12 6" xfId="40730"/>
    <cellStyle name="Normal 2 2 4 12 7" xfId="40731"/>
    <cellStyle name="Normal 2 2 4 12 8" xfId="40732"/>
    <cellStyle name="Normal 2 2 4 12 9" xfId="40733"/>
    <cellStyle name="Normal 2 2 4 13" xfId="40734"/>
    <cellStyle name="Normal 2 2 4 13 10" xfId="40735"/>
    <cellStyle name="Normal 2 2 4 13 11" xfId="40736"/>
    <cellStyle name="Normal 2 2 4 13 12" xfId="40737"/>
    <cellStyle name="Normal 2 2 4 13 13" xfId="40738"/>
    <cellStyle name="Normal 2 2 4 13 14" xfId="40739"/>
    <cellStyle name="Normal 2 2 4 13 15" xfId="40740"/>
    <cellStyle name="Normal 2 2 4 13 16" xfId="40741"/>
    <cellStyle name="Normal 2 2 4 13 17" xfId="40742"/>
    <cellStyle name="Normal 2 2 4 13 18" xfId="40743"/>
    <cellStyle name="Normal 2 2 4 13 19" xfId="40744"/>
    <cellStyle name="Normal 2 2 4 13 2" xfId="40745"/>
    <cellStyle name="Normal 2 2 4 13 20" xfId="40746"/>
    <cellStyle name="Normal 2 2 4 13 21" xfId="40747"/>
    <cellStyle name="Normal 2 2 4 13 22" xfId="40748"/>
    <cellStyle name="Normal 2 2 4 13 3" xfId="40749"/>
    <cellStyle name="Normal 2 2 4 13 4" xfId="40750"/>
    <cellStyle name="Normal 2 2 4 13 5" xfId="40751"/>
    <cellStyle name="Normal 2 2 4 13 6" xfId="40752"/>
    <cellStyle name="Normal 2 2 4 13 7" xfId="40753"/>
    <cellStyle name="Normal 2 2 4 13 8" xfId="40754"/>
    <cellStyle name="Normal 2 2 4 13 9" xfId="40755"/>
    <cellStyle name="Normal 2 2 4 14" xfId="40756"/>
    <cellStyle name="Normal 2 2 4 14 10" xfId="40757"/>
    <cellStyle name="Normal 2 2 4 14 11" xfId="40758"/>
    <cellStyle name="Normal 2 2 4 14 12" xfId="40759"/>
    <cellStyle name="Normal 2 2 4 14 13" xfId="40760"/>
    <cellStyle name="Normal 2 2 4 14 14" xfId="40761"/>
    <cellStyle name="Normal 2 2 4 14 15" xfId="40762"/>
    <cellStyle name="Normal 2 2 4 14 16" xfId="40763"/>
    <cellStyle name="Normal 2 2 4 14 17" xfId="40764"/>
    <cellStyle name="Normal 2 2 4 14 18" xfId="40765"/>
    <cellStyle name="Normal 2 2 4 14 19" xfId="40766"/>
    <cellStyle name="Normal 2 2 4 14 2" xfId="40767"/>
    <cellStyle name="Normal 2 2 4 14 20" xfId="40768"/>
    <cellStyle name="Normal 2 2 4 14 21" xfId="40769"/>
    <cellStyle name="Normal 2 2 4 14 22" xfId="40770"/>
    <cellStyle name="Normal 2 2 4 14 3" xfId="40771"/>
    <cellStyle name="Normal 2 2 4 14 4" xfId="40772"/>
    <cellStyle name="Normal 2 2 4 14 5" xfId="40773"/>
    <cellStyle name="Normal 2 2 4 14 6" xfId="40774"/>
    <cellStyle name="Normal 2 2 4 14 7" xfId="40775"/>
    <cellStyle name="Normal 2 2 4 14 8" xfId="40776"/>
    <cellStyle name="Normal 2 2 4 14 9" xfId="40777"/>
    <cellStyle name="Normal 2 2 4 15" xfId="40778"/>
    <cellStyle name="Normal 2 2 4 15 10" xfId="40779"/>
    <cellStyle name="Normal 2 2 4 15 11" xfId="40780"/>
    <cellStyle name="Normal 2 2 4 15 12" xfId="40781"/>
    <cellStyle name="Normal 2 2 4 15 13" xfId="40782"/>
    <cellStyle name="Normal 2 2 4 15 14" xfId="40783"/>
    <cellStyle name="Normal 2 2 4 15 15" xfId="40784"/>
    <cellStyle name="Normal 2 2 4 15 16" xfId="40785"/>
    <cellStyle name="Normal 2 2 4 15 17" xfId="40786"/>
    <cellStyle name="Normal 2 2 4 15 18" xfId="40787"/>
    <cellStyle name="Normal 2 2 4 15 19" xfId="40788"/>
    <cellStyle name="Normal 2 2 4 15 2" xfId="40789"/>
    <cellStyle name="Normal 2 2 4 15 20" xfId="40790"/>
    <cellStyle name="Normal 2 2 4 15 21" xfId="40791"/>
    <cellStyle name="Normal 2 2 4 15 22" xfId="40792"/>
    <cellStyle name="Normal 2 2 4 15 3" xfId="40793"/>
    <cellStyle name="Normal 2 2 4 15 4" xfId="40794"/>
    <cellStyle name="Normal 2 2 4 15 5" xfId="40795"/>
    <cellStyle name="Normal 2 2 4 15 6" xfId="40796"/>
    <cellStyle name="Normal 2 2 4 15 7" xfId="40797"/>
    <cellStyle name="Normal 2 2 4 15 8" xfId="40798"/>
    <cellStyle name="Normal 2 2 4 15 9" xfId="40799"/>
    <cellStyle name="Normal 2 2 4 16" xfId="40800"/>
    <cellStyle name="Normal 2 2 4 16 10" xfId="40801"/>
    <cellStyle name="Normal 2 2 4 16 11" xfId="40802"/>
    <cellStyle name="Normal 2 2 4 16 12" xfId="40803"/>
    <cellStyle name="Normal 2 2 4 16 13" xfId="40804"/>
    <cellStyle name="Normal 2 2 4 16 14" xfId="40805"/>
    <cellStyle name="Normal 2 2 4 16 15" xfId="40806"/>
    <cellStyle name="Normal 2 2 4 16 16" xfId="40807"/>
    <cellStyle name="Normal 2 2 4 16 17" xfId="40808"/>
    <cellStyle name="Normal 2 2 4 16 18" xfId="40809"/>
    <cellStyle name="Normal 2 2 4 16 19" xfId="40810"/>
    <cellStyle name="Normal 2 2 4 16 2" xfId="40811"/>
    <cellStyle name="Normal 2 2 4 16 20" xfId="40812"/>
    <cellStyle name="Normal 2 2 4 16 21" xfId="40813"/>
    <cellStyle name="Normal 2 2 4 16 22" xfId="40814"/>
    <cellStyle name="Normal 2 2 4 16 3" xfId="40815"/>
    <cellStyle name="Normal 2 2 4 16 4" xfId="40816"/>
    <cellStyle name="Normal 2 2 4 16 5" xfId="40817"/>
    <cellStyle name="Normal 2 2 4 16 6" xfId="40818"/>
    <cellStyle name="Normal 2 2 4 16 7" xfId="40819"/>
    <cellStyle name="Normal 2 2 4 16 8" xfId="40820"/>
    <cellStyle name="Normal 2 2 4 16 9" xfId="40821"/>
    <cellStyle name="Normal 2 2 4 17" xfId="40822"/>
    <cellStyle name="Normal 2 2 4 17 10" xfId="40823"/>
    <cellStyle name="Normal 2 2 4 17 11" xfId="40824"/>
    <cellStyle name="Normal 2 2 4 17 12" xfId="40825"/>
    <cellStyle name="Normal 2 2 4 17 13" xfId="40826"/>
    <cellStyle name="Normal 2 2 4 17 14" xfId="40827"/>
    <cellStyle name="Normal 2 2 4 17 15" xfId="40828"/>
    <cellStyle name="Normal 2 2 4 17 16" xfId="40829"/>
    <cellStyle name="Normal 2 2 4 17 17" xfId="40830"/>
    <cellStyle name="Normal 2 2 4 17 18" xfId="40831"/>
    <cellStyle name="Normal 2 2 4 17 19" xfId="40832"/>
    <cellStyle name="Normal 2 2 4 17 2" xfId="40833"/>
    <cellStyle name="Normal 2 2 4 17 20" xfId="40834"/>
    <cellStyle name="Normal 2 2 4 17 21" xfId="40835"/>
    <cellStyle name="Normal 2 2 4 17 22" xfId="40836"/>
    <cellStyle name="Normal 2 2 4 17 3" xfId="40837"/>
    <cellStyle name="Normal 2 2 4 17 4" xfId="40838"/>
    <cellStyle name="Normal 2 2 4 17 5" xfId="40839"/>
    <cellStyle name="Normal 2 2 4 17 6" xfId="40840"/>
    <cellStyle name="Normal 2 2 4 17 7" xfId="40841"/>
    <cellStyle name="Normal 2 2 4 17 8" xfId="40842"/>
    <cellStyle name="Normal 2 2 4 17 9" xfId="40843"/>
    <cellStyle name="Normal 2 2 4 18" xfId="40844"/>
    <cellStyle name="Normal 2 2 4 18 10" xfId="40845"/>
    <cellStyle name="Normal 2 2 4 18 11" xfId="40846"/>
    <cellStyle name="Normal 2 2 4 18 12" xfId="40847"/>
    <cellStyle name="Normal 2 2 4 18 13" xfId="40848"/>
    <cellStyle name="Normal 2 2 4 18 14" xfId="40849"/>
    <cellStyle name="Normal 2 2 4 18 15" xfId="40850"/>
    <cellStyle name="Normal 2 2 4 18 16" xfId="40851"/>
    <cellStyle name="Normal 2 2 4 18 17" xfId="40852"/>
    <cellStyle name="Normal 2 2 4 18 18" xfId="40853"/>
    <cellStyle name="Normal 2 2 4 18 19" xfId="40854"/>
    <cellStyle name="Normal 2 2 4 18 2" xfId="40855"/>
    <cellStyle name="Normal 2 2 4 18 20" xfId="40856"/>
    <cellStyle name="Normal 2 2 4 18 21" xfId="40857"/>
    <cellStyle name="Normal 2 2 4 18 22" xfId="40858"/>
    <cellStyle name="Normal 2 2 4 18 3" xfId="40859"/>
    <cellStyle name="Normal 2 2 4 18 4" xfId="40860"/>
    <cellStyle name="Normal 2 2 4 18 5" xfId="40861"/>
    <cellStyle name="Normal 2 2 4 18 6" xfId="40862"/>
    <cellStyle name="Normal 2 2 4 18 7" xfId="40863"/>
    <cellStyle name="Normal 2 2 4 18 8" xfId="40864"/>
    <cellStyle name="Normal 2 2 4 18 9" xfId="40865"/>
    <cellStyle name="Normal 2 2 4 19" xfId="40866"/>
    <cellStyle name="Normal 2 2 4 19 10" xfId="40867"/>
    <cellStyle name="Normal 2 2 4 19 11" xfId="40868"/>
    <cellStyle name="Normal 2 2 4 19 12" xfId="40869"/>
    <cellStyle name="Normal 2 2 4 19 13" xfId="40870"/>
    <cellStyle name="Normal 2 2 4 19 14" xfId="40871"/>
    <cellStyle name="Normal 2 2 4 19 15" xfId="40872"/>
    <cellStyle name="Normal 2 2 4 19 16" xfId="40873"/>
    <cellStyle name="Normal 2 2 4 19 17" xfId="40874"/>
    <cellStyle name="Normal 2 2 4 19 18" xfId="40875"/>
    <cellStyle name="Normal 2 2 4 19 19" xfId="40876"/>
    <cellStyle name="Normal 2 2 4 19 2" xfId="40877"/>
    <cellStyle name="Normal 2 2 4 19 20" xfId="40878"/>
    <cellStyle name="Normal 2 2 4 19 21" xfId="40879"/>
    <cellStyle name="Normal 2 2 4 19 22" xfId="40880"/>
    <cellStyle name="Normal 2 2 4 19 3" xfId="40881"/>
    <cellStyle name="Normal 2 2 4 19 4" xfId="40882"/>
    <cellStyle name="Normal 2 2 4 19 5" xfId="40883"/>
    <cellStyle name="Normal 2 2 4 19 6" xfId="40884"/>
    <cellStyle name="Normal 2 2 4 19 7" xfId="40885"/>
    <cellStyle name="Normal 2 2 4 19 8" xfId="40886"/>
    <cellStyle name="Normal 2 2 4 19 9" xfId="40887"/>
    <cellStyle name="Normal 2 2 4 2" xfId="40888"/>
    <cellStyle name="Normal 2 2 4 2 10" xfId="40889"/>
    <cellStyle name="Normal 2 2 4 2 11" xfId="40890"/>
    <cellStyle name="Normal 2 2 4 2 12" xfId="40891"/>
    <cellStyle name="Normal 2 2 4 2 13" xfId="40892"/>
    <cellStyle name="Normal 2 2 4 2 14" xfId="40893"/>
    <cellStyle name="Normal 2 2 4 2 15" xfId="40894"/>
    <cellStyle name="Normal 2 2 4 2 16" xfId="40895"/>
    <cellStyle name="Normal 2 2 4 2 17" xfId="40896"/>
    <cellStyle name="Normal 2 2 4 2 18" xfId="40897"/>
    <cellStyle name="Normal 2 2 4 2 19" xfId="40898"/>
    <cellStyle name="Normal 2 2 4 2 2" xfId="40899"/>
    <cellStyle name="Normal 2 2 4 2 20" xfId="40900"/>
    <cellStyle name="Normal 2 2 4 2 21" xfId="40901"/>
    <cellStyle name="Normal 2 2 4 2 22" xfId="40902"/>
    <cellStyle name="Normal 2 2 4 2 23" xfId="40903"/>
    <cellStyle name="Normal 2 2 4 2 24" xfId="40904"/>
    <cellStyle name="Normal 2 2 4 2 25" xfId="40905"/>
    <cellStyle name="Normal 2 2 4 2 26" xfId="40906"/>
    <cellStyle name="Normal 2 2 4 2 27" xfId="40907"/>
    <cellStyle name="Normal 2 2 4 2 28" xfId="40908"/>
    <cellStyle name="Normal 2 2 4 2 29" xfId="40909"/>
    <cellStyle name="Normal 2 2 4 2 3" xfId="40910"/>
    <cellStyle name="Normal 2 2 4 2 30" xfId="40911"/>
    <cellStyle name="Normal 2 2 4 2 31" xfId="40912"/>
    <cellStyle name="Normal 2 2 4 2 32" xfId="40913"/>
    <cellStyle name="Normal 2 2 4 2 33" xfId="40914"/>
    <cellStyle name="Normal 2 2 4 2 34" xfId="40915"/>
    <cellStyle name="Normal 2 2 4 2 35" xfId="40916"/>
    <cellStyle name="Normal 2 2 4 2 36" xfId="40917"/>
    <cellStyle name="Normal 2 2 4 2 37" xfId="40918"/>
    <cellStyle name="Normal 2 2 4 2 38" xfId="40919"/>
    <cellStyle name="Normal 2 2 4 2 39" xfId="40920"/>
    <cellStyle name="Normal 2 2 4 2 4" xfId="40921"/>
    <cellStyle name="Normal 2 2 4 2 40" xfId="40922"/>
    <cellStyle name="Normal 2 2 4 2 5" xfId="40923"/>
    <cellStyle name="Normal 2 2 4 2 6" xfId="40924"/>
    <cellStyle name="Normal 2 2 4 2 7" xfId="40925"/>
    <cellStyle name="Normal 2 2 4 2 8" xfId="40926"/>
    <cellStyle name="Normal 2 2 4 2 9" xfId="40927"/>
    <cellStyle name="Normal 2 2 4 20" xfId="40928"/>
    <cellStyle name="Normal 2 2 4 21" xfId="40929"/>
    <cellStyle name="Normal 2 2 4 22" xfId="40930"/>
    <cellStyle name="Normal 2 2 4 23" xfId="40931"/>
    <cellStyle name="Normal 2 2 4 24" xfId="40932"/>
    <cellStyle name="Normal 2 2 4 25" xfId="40933"/>
    <cellStyle name="Normal 2 2 4 26" xfId="40934"/>
    <cellStyle name="Normal 2 2 4 27" xfId="40935"/>
    <cellStyle name="Normal 2 2 4 28" xfId="40936"/>
    <cellStyle name="Normal 2 2 4 29" xfId="40937"/>
    <cellStyle name="Normal 2 2 4 3" xfId="40938"/>
    <cellStyle name="Normal 2 2 4 3 10" xfId="40939"/>
    <cellStyle name="Normal 2 2 4 3 11" xfId="40940"/>
    <cellStyle name="Normal 2 2 4 3 12" xfId="40941"/>
    <cellStyle name="Normal 2 2 4 3 13" xfId="40942"/>
    <cellStyle name="Normal 2 2 4 3 14" xfId="40943"/>
    <cellStyle name="Normal 2 2 4 3 15" xfId="40944"/>
    <cellStyle name="Normal 2 2 4 3 16" xfId="40945"/>
    <cellStyle name="Normal 2 2 4 3 17" xfId="40946"/>
    <cellStyle name="Normal 2 2 4 3 18" xfId="40947"/>
    <cellStyle name="Normal 2 2 4 3 19" xfId="40948"/>
    <cellStyle name="Normal 2 2 4 3 2" xfId="40949"/>
    <cellStyle name="Normal 2 2 4 3 20" xfId="40950"/>
    <cellStyle name="Normal 2 2 4 3 21" xfId="40951"/>
    <cellStyle name="Normal 2 2 4 3 22" xfId="40952"/>
    <cellStyle name="Normal 2 2 4 3 3" xfId="40953"/>
    <cellStyle name="Normal 2 2 4 3 4" xfId="40954"/>
    <cellStyle name="Normal 2 2 4 3 5" xfId="40955"/>
    <cellStyle name="Normal 2 2 4 3 6" xfId="40956"/>
    <cellStyle name="Normal 2 2 4 3 7" xfId="40957"/>
    <cellStyle name="Normal 2 2 4 3 8" xfId="40958"/>
    <cellStyle name="Normal 2 2 4 3 9" xfId="40959"/>
    <cellStyle name="Normal 2 2 4 30" xfId="40960"/>
    <cellStyle name="Normal 2 2 4 31" xfId="40961"/>
    <cellStyle name="Normal 2 2 4 32" xfId="40962"/>
    <cellStyle name="Normal 2 2 4 33" xfId="40963"/>
    <cellStyle name="Normal 2 2 4 34" xfId="40964"/>
    <cellStyle name="Normal 2 2 4 35" xfId="40965"/>
    <cellStyle name="Normal 2 2 4 36" xfId="40966"/>
    <cellStyle name="Normal 2 2 4 37" xfId="40967"/>
    <cellStyle name="Normal 2 2 4 38" xfId="40968"/>
    <cellStyle name="Normal 2 2 4 39" xfId="40969"/>
    <cellStyle name="Normal 2 2 4 4" xfId="40970"/>
    <cellStyle name="Normal 2 2 4 4 10" xfId="40971"/>
    <cellStyle name="Normal 2 2 4 4 11" xfId="40972"/>
    <cellStyle name="Normal 2 2 4 4 12" xfId="40973"/>
    <cellStyle name="Normal 2 2 4 4 13" xfId="40974"/>
    <cellStyle name="Normal 2 2 4 4 14" xfId="40975"/>
    <cellStyle name="Normal 2 2 4 4 15" xfId="40976"/>
    <cellStyle name="Normal 2 2 4 4 16" xfId="40977"/>
    <cellStyle name="Normal 2 2 4 4 17" xfId="40978"/>
    <cellStyle name="Normal 2 2 4 4 18" xfId="40979"/>
    <cellStyle name="Normal 2 2 4 4 19" xfId="40980"/>
    <cellStyle name="Normal 2 2 4 4 2" xfId="40981"/>
    <cellStyle name="Normal 2 2 4 4 20" xfId="40982"/>
    <cellStyle name="Normal 2 2 4 4 21" xfId="40983"/>
    <cellStyle name="Normal 2 2 4 4 22" xfId="40984"/>
    <cellStyle name="Normal 2 2 4 4 3" xfId="40985"/>
    <cellStyle name="Normal 2 2 4 4 4" xfId="40986"/>
    <cellStyle name="Normal 2 2 4 4 5" xfId="40987"/>
    <cellStyle name="Normal 2 2 4 4 6" xfId="40988"/>
    <cellStyle name="Normal 2 2 4 4 7" xfId="40989"/>
    <cellStyle name="Normal 2 2 4 4 8" xfId="40990"/>
    <cellStyle name="Normal 2 2 4 4 9" xfId="40991"/>
    <cellStyle name="Normal 2 2 4 40" xfId="40992"/>
    <cellStyle name="Normal 2 2 4 5" xfId="40993"/>
    <cellStyle name="Normal 2 2 4 5 10" xfId="40994"/>
    <cellStyle name="Normal 2 2 4 5 11" xfId="40995"/>
    <cellStyle name="Normal 2 2 4 5 12" xfId="40996"/>
    <cellStyle name="Normal 2 2 4 5 13" xfId="40997"/>
    <cellStyle name="Normal 2 2 4 5 14" xfId="40998"/>
    <cellStyle name="Normal 2 2 4 5 15" xfId="40999"/>
    <cellStyle name="Normal 2 2 4 5 16" xfId="41000"/>
    <cellStyle name="Normal 2 2 4 5 17" xfId="41001"/>
    <cellStyle name="Normal 2 2 4 5 18" xfId="41002"/>
    <cellStyle name="Normal 2 2 4 5 19" xfId="41003"/>
    <cellStyle name="Normal 2 2 4 5 2" xfId="41004"/>
    <cellStyle name="Normal 2 2 4 5 20" xfId="41005"/>
    <cellStyle name="Normal 2 2 4 5 21" xfId="41006"/>
    <cellStyle name="Normal 2 2 4 5 22" xfId="41007"/>
    <cellStyle name="Normal 2 2 4 5 3" xfId="41008"/>
    <cellStyle name="Normal 2 2 4 5 4" xfId="41009"/>
    <cellStyle name="Normal 2 2 4 5 5" xfId="41010"/>
    <cellStyle name="Normal 2 2 4 5 6" xfId="41011"/>
    <cellStyle name="Normal 2 2 4 5 7" xfId="41012"/>
    <cellStyle name="Normal 2 2 4 5 8" xfId="41013"/>
    <cellStyle name="Normal 2 2 4 5 9" xfId="41014"/>
    <cellStyle name="Normal 2 2 4 6" xfId="41015"/>
    <cellStyle name="Normal 2 2 4 6 10" xfId="41016"/>
    <cellStyle name="Normal 2 2 4 6 11" xfId="41017"/>
    <cellStyle name="Normal 2 2 4 6 12" xfId="41018"/>
    <cellStyle name="Normal 2 2 4 6 13" xfId="41019"/>
    <cellStyle name="Normal 2 2 4 6 14" xfId="41020"/>
    <cellStyle name="Normal 2 2 4 6 15" xfId="41021"/>
    <cellStyle name="Normal 2 2 4 6 16" xfId="41022"/>
    <cellStyle name="Normal 2 2 4 6 17" xfId="41023"/>
    <cellStyle name="Normal 2 2 4 6 18" xfId="41024"/>
    <cellStyle name="Normal 2 2 4 6 19" xfId="41025"/>
    <cellStyle name="Normal 2 2 4 6 2" xfId="41026"/>
    <cellStyle name="Normal 2 2 4 6 20" xfId="41027"/>
    <cellStyle name="Normal 2 2 4 6 21" xfId="41028"/>
    <cellStyle name="Normal 2 2 4 6 22" xfId="41029"/>
    <cellStyle name="Normal 2 2 4 6 3" xfId="41030"/>
    <cellStyle name="Normal 2 2 4 6 4" xfId="41031"/>
    <cellStyle name="Normal 2 2 4 6 5" xfId="41032"/>
    <cellStyle name="Normal 2 2 4 6 6" xfId="41033"/>
    <cellStyle name="Normal 2 2 4 6 7" xfId="41034"/>
    <cellStyle name="Normal 2 2 4 6 8" xfId="41035"/>
    <cellStyle name="Normal 2 2 4 6 9" xfId="41036"/>
    <cellStyle name="Normal 2 2 4 7" xfId="41037"/>
    <cellStyle name="Normal 2 2 4 7 10" xfId="41038"/>
    <cellStyle name="Normal 2 2 4 7 11" xfId="41039"/>
    <cellStyle name="Normal 2 2 4 7 12" xfId="41040"/>
    <cellStyle name="Normal 2 2 4 7 13" xfId="41041"/>
    <cellStyle name="Normal 2 2 4 7 14" xfId="41042"/>
    <cellStyle name="Normal 2 2 4 7 15" xfId="41043"/>
    <cellStyle name="Normal 2 2 4 7 16" xfId="41044"/>
    <cellStyle name="Normal 2 2 4 7 17" xfId="41045"/>
    <cellStyle name="Normal 2 2 4 7 18" xfId="41046"/>
    <cellStyle name="Normal 2 2 4 7 19" xfId="41047"/>
    <cellStyle name="Normal 2 2 4 7 2" xfId="41048"/>
    <cellStyle name="Normal 2 2 4 7 20" xfId="41049"/>
    <cellStyle name="Normal 2 2 4 7 21" xfId="41050"/>
    <cellStyle name="Normal 2 2 4 7 22" xfId="41051"/>
    <cellStyle name="Normal 2 2 4 7 3" xfId="41052"/>
    <cellStyle name="Normal 2 2 4 7 4" xfId="41053"/>
    <cellStyle name="Normal 2 2 4 7 5" xfId="41054"/>
    <cellStyle name="Normal 2 2 4 7 6" xfId="41055"/>
    <cellStyle name="Normal 2 2 4 7 7" xfId="41056"/>
    <cellStyle name="Normal 2 2 4 7 8" xfId="41057"/>
    <cellStyle name="Normal 2 2 4 7 9" xfId="41058"/>
    <cellStyle name="Normal 2 2 4 8" xfId="41059"/>
    <cellStyle name="Normal 2 2 4 8 10" xfId="41060"/>
    <cellStyle name="Normal 2 2 4 8 11" xfId="41061"/>
    <cellStyle name="Normal 2 2 4 8 12" xfId="41062"/>
    <cellStyle name="Normal 2 2 4 8 13" xfId="41063"/>
    <cellStyle name="Normal 2 2 4 8 14" xfId="41064"/>
    <cellStyle name="Normal 2 2 4 8 15" xfId="41065"/>
    <cellStyle name="Normal 2 2 4 8 16" xfId="41066"/>
    <cellStyle name="Normal 2 2 4 8 17" xfId="41067"/>
    <cellStyle name="Normal 2 2 4 8 18" xfId="41068"/>
    <cellStyle name="Normal 2 2 4 8 19" xfId="41069"/>
    <cellStyle name="Normal 2 2 4 8 2" xfId="41070"/>
    <cellStyle name="Normal 2 2 4 8 20" xfId="41071"/>
    <cellStyle name="Normal 2 2 4 8 21" xfId="41072"/>
    <cellStyle name="Normal 2 2 4 8 22" xfId="41073"/>
    <cellStyle name="Normal 2 2 4 8 3" xfId="41074"/>
    <cellStyle name="Normal 2 2 4 8 4" xfId="41075"/>
    <cellStyle name="Normal 2 2 4 8 5" xfId="41076"/>
    <cellStyle name="Normal 2 2 4 8 6" xfId="41077"/>
    <cellStyle name="Normal 2 2 4 8 7" xfId="41078"/>
    <cellStyle name="Normal 2 2 4 8 8" xfId="41079"/>
    <cellStyle name="Normal 2 2 4 8 9" xfId="41080"/>
    <cellStyle name="Normal 2 2 4 9" xfId="41081"/>
    <cellStyle name="Normal 2 2 4 9 10" xfId="41082"/>
    <cellStyle name="Normal 2 2 4 9 11" xfId="41083"/>
    <cellStyle name="Normal 2 2 4 9 12" xfId="41084"/>
    <cellStyle name="Normal 2 2 4 9 13" xfId="41085"/>
    <cellStyle name="Normal 2 2 4 9 14" xfId="41086"/>
    <cellStyle name="Normal 2 2 4 9 15" xfId="41087"/>
    <cellStyle name="Normal 2 2 4 9 16" xfId="41088"/>
    <cellStyle name="Normal 2 2 4 9 17" xfId="41089"/>
    <cellStyle name="Normal 2 2 4 9 18" xfId="41090"/>
    <cellStyle name="Normal 2 2 4 9 19" xfId="41091"/>
    <cellStyle name="Normal 2 2 4 9 2" xfId="41092"/>
    <cellStyle name="Normal 2 2 4 9 20" xfId="41093"/>
    <cellStyle name="Normal 2 2 4 9 21" xfId="41094"/>
    <cellStyle name="Normal 2 2 4 9 22" xfId="41095"/>
    <cellStyle name="Normal 2 2 4 9 3" xfId="41096"/>
    <cellStyle name="Normal 2 2 4 9 4" xfId="41097"/>
    <cellStyle name="Normal 2 2 4 9 5" xfId="41098"/>
    <cellStyle name="Normal 2 2 4 9 6" xfId="41099"/>
    <cellStyle name="Normal 2 2 4 9 7" xfId="41100"/>
    <cellStyle name="Normal 2 2 4 9 8" xfId="41101"/>
    <cellStyle name="Normal 2 2 4 9 9" xfId="41102"/>
    <cellStyle name="Normal 2 2 40" xfId="41103"/>
    <cellStyle name="Normal 2 2 41" xfId="41104"/>
    <cellStyle name="Normal 2 2 41 10" xfId="41105"/>
    <cellStyle name="Normal 2 2 41 11" xfId="41106"/>
    <cellStyle name="Normal 2 2 41 12" xfId="41107"/>
    <cellStyle name="Normal 2 2 41 13" xfId="41108"/>
    <cellStyle name="Normal 2 2 41 14" xfId="41109"/>
    <cellStyle name="Normal 2 2 41 15" xfId="41110"/>
    <cellStyle name="Normal 2 2 41 16" xfId="41111"/>
    <cellStyle name="Normal 2 2 41 17" xfId="41112"/>
    <cellStyle name="Normal 2 2 41 18" xfId="41113"/>
    <cellStyle name="Normal 2 2 41 19" xfId="41114"/>
    <cellStyle name="Normal 2 2 41 2" xfId="41115"/>
    <cellStyle name="Normal 2 2 41 20" xfId="41116"/>
    <cellStyle name="Normal 2 2 41 21" xfId="41117"/>
    <cellStyle name="Normal 2 2 41 22" xfId="41118"/>
    <cellStyle name="Normal 2 2 41 23" xfId="41119"/>
    <cellStyle name="Normal 2 2 41 3" xfId="41120"/>
    <cellStyle name="Normal 2 2 41 4" xfId="41121"/>
    <cellStyle name="Normal 2 2 41 5" xfId="41122"/>
    <cellStyle name="Normal 2 2 41 6" xfId="41123"/>
    <cellStyle name="Normal 2 2 41 7" xfId="41124"/>
    <cellStyle name="Normal 2 2 41 8" xfId="41125"/>
    <cellStyle name="Normal 2 2 41 9" xfId="41126"/>
    <cellStyle name="Normal 2 2 42" xfId="41127"/>
    <cellStyle name="Normal 2 2 43" xfId="41128"/>
    <cellStyle name="Normal 2 2 44" xfId="41129"/>
    <cellStyle name="Normal 2 2 45" xfId="41130"/>
    <cellStyle name="Normal 2 2 46" xfId="41131"/>
    <cellStyle name="Normal 2 2 47" xfId="41132"/>
    <cellStyle name="Normal 2 2 48" xfId="41133"/>
    <cellStyle name="Normal 2 2 49" xfId="41134"/>
    <cellStyle name="Normal 2 2 5" xfId="144"/>
    <cellStyle name="Normal 2 2 5 10" xfId="41135"/>
    <cellStyle name="Normal 2 2 5 11" xfId="41136"/>
    <cellStyle name="Normal 2 2 5 12" xfId="41137"/>
    <cellStyle name="Normal 2 2 5 13" xfId="41138"/>
    <cellStyle name="Normal 2 2 5 14" xfId="41139"/>
    <cellStyle name="Normal 2 2 5 15" xfId="41140"/>
    <cellStyle name="Normal 2 2 5 16" xfId="41141"/>
    <cellStyle name="Normal 2 2 5 17" xfId="41142"/>
    <cellStyle name="Normal 2 2 5 18" xfId="41143"/>
    <cellStyle name="Normal 2 2 5 19" xfId="41144"/>
    <cellStyle name="Normal 2 2 5 2" xfId="41145"/>
    <cellStyle name="Normal 2 2 5 20" xfId="41146"/>
    <cellStyle name="Normal 2 2 5 21" xfId="41147"/>
    <cellStyle name="Normal 2 2 5 22" xfId="41148"/>
    <cellStyle name="Normal 2 2 5 3" xfId="41149"/>
    <cellStyle name="Normal 2 2 5 4" xfId="41150"/>
    <cellStyle name="Normal 2 2 5 5" xfId="41151"/>
    <cellStyle name="Normal 2 2 5 6" xfId="41152"/>
    <cellStyle name="Normal 2 2 5 7" xfId="41153"/>
    <cellStyle name="Normal 2 2 5 8" xfId="41154"/>
    <cellStyle name="Normal 2 2 5 9" xfId="41155"/>
    <cellStyle name="Normal 2 2 50" xfId="41156"/>
    <cellStyle name="Normal 2 2 51" xfId="41157"/>
    <cellStyle name="Normal 2 2 51 10" xfId="41158"/>
    <cellStyle name="Normal 2 2 51 11" xfId="41159"/>
    <cellStyle name="Normal 2 2 51 12" xfId="41160"/>
    <cellStyle name="Normal 2 2 51 13" xfId="41161"/>
    <cellStyle name="Normal 2 2 51 14" xfId="41162"/>
    <cellStyle name="Normal 2 2 51 15" xfId="41163"/>
    <cellStyle name="Normal 2 2 51 16" xfId="41164"/>
    <cellStyle name="Normal 2 2 51 17" xfId="41165"/>
    <cellStyle name="Normal 2 2 51 18" xfId="41166"/>
    <cellStyle name="Normal 2 2 51 19" xfId="41167"/>
    <cellStyle name="Normal 2 2 51 2" xfId="41168"/>
    <cellStyle name="Normal 2 2 51 2 2" xfId="41169"/>
    <cellStyle name="Normal 2 2 51 2 2 10" xfId="41170"/>
    <cellStyle name="Normal 2 2 51 2 2 11" xfId="41171"/>
    <cellStyle name="Normal 2 2 51 2 2 12" xfId="41172"/>
    <cellStyle name="Normal 2 2 51 2 2 13" xfId="41173"/>
    <cellStyle name="Normal 2 2 51 2 2 14" xfId="41174"/>
    <cellStyle name="Normal 2 2 51 2 2 15" xfId="41175"/>
    <cellStyle name="Normal 2 2 51 2 2 16" xfId="41176"/>
    <cellStyle name="Normal 2 2 51 2 2 17" xfId="41177"/>
    <cellStyle name="Normal 2 2 51 2 2 18" xfId="41178"/>
    <cellStyle name="Normal 2 2 51 2 2 19" xfId="41179"/>
    <cellStyle name="Normal 2 2 51 2 2 2" xfId="41180"/>
    <cellStyle name="Normal 2 2 51 2 2 2 2" xfId="41181"/>
    <cellStyle name="Normal 2 2 51 2 2 20" xfId="41182"/>
    <cellStyle name="Normal 2 2 51 2 2 21" xfId="41183"/>
    <cellStyle name="Normal 2 2 51 2 2 22" xfId="41184"/>
    <cellStyle name="Normal 2 2 51 2 2 23" xfId="41185"/>
    <cellStyle name="Normal 2 2 51 2 2 24" xfId="41186"/>
    <cellStyle name="Normal 2 2 51 2 2 3" xfId="41187"/>
    <cellStyle name="Normal 2 2 51 2 2 4" xfId="41188"/>
    <cellStyle name="Normal 2 2 51 2 2 5" xfId="41189"/>
    <cellStyle name="Normal 2 2 51 2 2 6" xfId="41190"/>
    <cellStyle name="Normal 2 2 51 2 2 7" xfId="41191"/>
    <cellStyle name="Normal 2 2 51 2 2 8" xfId="41192"/>
    <cellStyle name="Normal 2 2 51 2 2 9" xfId="41193"/>
    <cellStyle name="Normal 2 2 51 2 3" xfId="41194"/>
    <cellStyle name="Normal 2 2 51 2 3 10" xfId="41195"/>
    <cellStyle name="Normal 2 2 51 2 3 11" xfId="41196"/>
    <cellStyle name="Normal 2 2 51 2 3 12" xfId="41197"/>
    <cellStyle name="Normal 2 2 51 2 3 13" xfId="41198"/>
    <cellStyle name="Normal 2 2 51 2 3 14" xfId="41199"/>
    <cellStyle name="Normal 2 2 51 2 3 15" xfId="41200"/>
    <cellStyle name="Normal 2 2 51 2 3 16" xfId="41201"/>
    <cellStyle name="Normal 2 2 51 2 3 17" xfId="41202"/>
    <cellStyle name="Normal 2 2 51 2 3 18" xfId="41203"/>
    <cellStyle name="Normal 2 2 51 2 3 19" xfId="41204"/>
    <cellStyle name="Normal 2 2 51 2 3 2" xfId="41205"/>
    <cellStyle name="Normal 2 2 51 2 3 20" xfId="41206"/>
    <cellStyle name="Normal 2 2 51 2 3 21" xfId="41207"/>
    <cellStyle name="Normal 2 2 51 2 3 22" xfId="41208"/>
    <cellStyle name="Normal 2 2 51 2 3 3" xfId="41209"/>
    <cellStyle name="Normal 2 2 51 2 3 4" xfId="41210"/>
    <cellStyle name="Normal 2 2 51 2 3 5" xfId="41211"/>
    <cellStyle name="Normal 2 2 51 2 3 6" xfId="41212"/>
    <cellStyle name="Normal 2 2 51 2 3 7" xfId="41213"/>
    <cellStyle name="Normal 2 2 51 2 3 8" xfId="41214"/>
    <cellStyle name="Normal 2 2 51 2 3 9" xfId="41215"/>
    <cellStyle name="Normal 2 2 51 20" xfId="41216"/>
    <cellStyle name="Normal 2 2 51 21" xfId="41217"/>
    <cellStyle name="Normal 2 2 51 22" xfId="41218"/>
    <cellStyle name="Normal 2 2 51 23" xfId="41219"/>
    <cellStyle name="Normal 2 2 51 24" xfId="41220"/>
    <cellStyle name="Normal 2 2 51 25" xfId="41221"/>
    <cellStyle name="Normal 2 2 51 3" xfId="41222"/>
    <cellStyle name="Normal 2 2 51 3 2" xfId="41223"/>
    <cellStyle name="Normal 2 2 51 4" xfId="41224"/>
    <cellStyle name="Normal 2 2 51 5" xfId="41225"/>
    <cellStyle name="Normal 2 2 51 6" xfId="41226"/>
    <cellStyle name="Normal 2 2 51 7" xfId="41227"/>
    <cellStyle name="Normal 2 2 51 8" xfId="41228"/>
    <cellStyle name="Normal 2 2 51 9" xfId="41229"/>
    <cellStyle name="Normal 2 2 52" xfId="41230"/>
    <cellStyle name="Normal 2 2 53" xfId="41231"/>
    <cellStyle name="Normal 2 2 54" xfId="41232"/>
    <cellStyle name="Normal 2 2 55" xfId="41233"/>
    <cellStyle name="Normal 2 2 56" xfId="41234"/>
    <cellStyle name="Normal 2 2 57" xfId="41235"/>
    <cellStyle name="Normal 2 2 58" xfId="41236"/>
    <cellStyle name="Normal 2 2 59" xfId="41237"/>
    <cellStyle name="Normal 2 2 6" xfId="472"/>
    <cellStyle name="Normal 2 2 6 10" xfId="41238"/>
    <cellStyle name="Normal 2 2 6 11" xfId="41239"/>
    <cellStyle name="Normal 2 2 6 12" xfId="41240"/>
    <cellStyle name="Normal 2 2 6 13" xfId="41241"/>
    <cellStyle name="Normal 2 2 6 14" xfId="41242"/>
    <cellStyle name="Normal 2 2 6 15" xfId="41243"/>
    <cellStyle name="Normal 2 2 6 16" xfId="41244"/>
    <cellStyle name="Normal 2 2 6 17" xfId="41245"/>
    <cellStyle name="Normal 2 2 6 18" xfId="41246"/>
    <cellStyle name="Normal 2 2 6 19" xfId="41247"/>
    <cellStyle name="Normal 2 2 6 2" xfId="473"/>
    <cellStyle name="Normal 2 2 6 20" xfId="41248"/>
    <cellStyle name="Normal 2 2 6 21" xfId="41249"/>
    <cellStyle name="Normal 2 2 6 22" xfId="41250"/>
    <cellStyle name="Normal 2 2 6 3" xfId="474"/>
    <cellStyle name="Normal 2 2 6 4" xfId="41251"/>
    <cellStyle name="Normal 2 2 6 5" xfId="41252"/>
    <cellStyle name="Normal 2 2 6 6" xfId="41253"/>
    <cellStyle name="Normal 2 2 6 7" xfId="41254"/>
    <cellStyle name="Normal 2 2 6 8" xfId="41255"/>
    <cellStyle name="Normal 2 2 6 9" xfId="41256"/>
    <cellStyle name="Normal 2 2 60" xfId="41257"/>
    <cellStyle name="Normal 2 2 61" xfId="41258"/>
    <cellStyle name="Normal 2 2 62" xfId="41259"/>
    <cellStyle name="Normal 2 2 63" xfId="41260"/>
    <cellStyle name="Normal 2 2 64" xfId="41261"/>
    <cellStyle name="Normal 2 2 65" xfId="41262"/>
    <cellStyle name="Normal 2 2 66" xfId="41263"/>
    <cellStyle name="Normal 2 2 67" xfId="41264"/>
    <cellStyle name="Normal 2 2 68" xfId="41265"/>
    <cellStyle name="Normal 2 2 69" xfId="41266"/>
    <cellStyle name="Normal 2 2 7" xfId="41267"/>
    <cellStyle name="Normal 2 2 7 10" xfId="41268"/>
    <cellStyle name="Normal 2 2 7 11" xfId="41269"/>
    <cellStyle name="Normal 2 2 7 12" xfId="41270"/>
    <cellStyle name="Normal 2 2 7 13" xfId="41271"/>
    <cellStyle name="Normal 2 2 7 14" xfId="41272"/>
    <cellStyle name="Normal 2 2 7 15" xfId="41273"/>
    <cellStyle name="Normal 2 2 7 16" xfId="41274"/>
    <cellStyle name="Normal 2 2 7 17" xfId="41275"/>
    <cellStyle name="Normal 2 2 7 18" xfId="41276"/>
    <cellStyle name="Normal 2 2 7 19" xfId="41277"/>
    <cellStyle name="Normal 2 2 7 2" xfId="41278"/>
    <cellStyle name="Normal 2 2 7 20" xfId="41279"/>
    <cellStyle name="Normal 2 2 7 21" xfId="41280"/>
    <cellStyle name="Normal 2 2 7 22" xfId="41281"/>
    <cellStyle name="Normal 2 2 7 3" xfId="41282"/>
    <cellStyle name="Normal 2 2 7 4" xfId="41283"/>
    <cellStyle name="Normal 2 2 7 5" xfId="41284"/>
    <cellStyle name="Normal 2 2 7 6" xfId="41285"/>
    <cellStyle name="Normal 2 2 7 7" xfId="41286"/>
    <cellStyle name="Normal 2 2 7 8" xfId="41287"/>
    <cellStyle name="Normal 2 2 7 9" xfId="41288"/>
    <cellStyle name="Normal 2 2 70" xfId="41289"/>
    <cellStyle name="Normal 2 2 71" xfId="41290"/>
    <cellStyle name="Normal 2 2 72" xfId="41291"/>
    <cellStyle name="Normal 2 2 73" xfId="41292"/>
    <cellStyle name="Normal 2 2 74" xfId="41293"/>
    <cellStyle name="Normal 2 2 75" xfId="41294"/>
    <cellStyle name="Normal 2 2 76" xfId="41295"/>
    <cellStyle name="Normal 2 2 77" xfId="41296"/>
    <cellStyle name="Normal 2 2 78" xfId="41297"/>
    <cellStyle name="Normal 2 2 79" xfId="41298"/>
    <cellStyle name="Normal 2 2 8" xfId="41299"/>
    <cellStyle name="Normal 2 2 8 10" xfId="41300"/>
    <cellStyle name="Normal 2 2 8 11" xfId="41301"/>
    <cellStyle name="Normal 2 2 8 12" xfId="41302"/>
    <cellStyle name="Normal 2 2 8 13" xfId="41303"/>
    <cellStyle name="Normal 2 2 8 14" xfId="41304"/>
    <cellStyle name="Normal 2 2 8 15" xfId="41305"/>
    <cellStyle name="Normal 2 2 8 16" xfId="41306"/>
    <cellStyle name="Normal 2 2 8 17" xfId="41307"/>
    <cellStyle name="Normal 2 2 8 18" xfId="41308"/>
    <cellStyle name="Normal 2 2 8 19" xfId="41309"/>
    <cellStyle name="Normal 2 2 8 2" xfId="41310"/>
    <cellStyle name="Normal 2 2 8 2 10" xfId="41311"/>
    <cellStyle name="Normal 2 2 8 2 11" xfId="41312"/>
    <cellStyle name="Normal 2 2 8 2 12" xfId="41313"/>
    <cellStyle name="Normal 2 2 8 2 13" xfId="41314"/>
    <cellStyle name="Normal 2 2 8 2 14" xfId="41315"/>
    <cellStyle name="Normal 2 2 8 2 15" xfId="41316"/>
    <cellStyle name="Normal 2 2 8 2 16" xfId="41317"/>
    <cellStyle name="Normal 2 2 8 2 17" xfId="41318"/>
    <cellStyle name="Normal 2 2 8 2 18" xfId="41319"/>
    <cellStyle name="Normal 2 2 8 2 19" xfId="41320"/>
    <cellStyle name="Normal 2 2 8 2 2" xfId="41321"/>
    <cellStyle name="Normal 2 2 8 2 20" xfId="41322"/>
    <cellStyle name="Normal 2 2 8 2 21" xfId="41323"/>
    <cellStyle name="Normal 2 2 8 2 22" xfId="41324"/>
    <cellStyle name="Normal 2 2 8 2 23" xfId="41325"/>
    <cellStyle name="Normal 2 2 8 2 24" xfId="41326"/>
    <cellStyle name="Normal 2 2 8 2 25" xfId="41327"/>
    <cellStyle name="Normal 2 2 8 2 26" xfId="41328"/>
    <cellStyle name="Normal 2 2 8 2 27" xfId="41329"/>
    <cellStyle name="Normal 2 2 8 2 28" xfId="41330"/>
    <cellStyle name="Normal 2 2 8 2 29" xfId="41331"/>
    <cellStyle name="Normal 2 2 8 2 3" xfId="41332"/>
    <cellStyle name="Normal 2 2 8 2 30" xfId="41333"/>
    <cellStyle name="Normal 2 2 8 2 31" xfId="41334"/>
    <cellStyle name="Normal 2 2 8 2 32" xfId="41335"/>
    <cellStyle name="Normal 2 2 8 2 33" xfId="41336"/>
    <cellStyle name="Normal 2 2 8 2 34" xfId="41337"/>
    <cellStyle name="Normal 2 2 8 2 35" xfId="41338"/>
    <cellStyle name="Normal 2 2 8 2 36" xfId="41339"/>
    <cellStyle name="Normal 2 2 8 2 37" xfId="41340"/>
    <cellStyle name="Normal 2 2 8 2 4" xfId="41341"/>
    <cellStyle name="Normal 2 2 8 2 5" xfId="41342"/>
    <cellStyle name="Normal 2 2 8 2 6" xfId="41343"/>
    <cellStyle name="Normal 2 2 8 2 7" xfId="41344"/>
    <cellStyle name="Normal 2 2 8 2 8" xfId="41345"/>
    <cellStyle name="Normal 2 2 8 2 9" xfId="41346"/>
    <cellStyle name="Normal 2 2 8 20" xfId="41347"/>
    <cellStyle name="Normal 2 2 8 21" xfId="41348"/>
    <cellStyle name="Normal 2 2 8 22" xfId="41349"/>
    <cellStyle name="Normal 2 2 8 23" xfId="41350"/>
    <cellStyle name="Normal 2 2 8 24" xfId="41351"/>
    <cellStyle name="Normal 2 2 8 25" xfId="41352"/>
    <cellStyle name="Normal 2 2 8 26" xfId="41353"/>
    <cellStyle name="Normal 2 2 8 27" xfId="41354"/>
    <cellStyle name="Normal 2 2 8 28" xfId="41355"/>
    <cellStyle name="Normal 2 2 8 29" xfId="41356"/>
    <cellStyle name="Normal 2 2 8 3" xfId="41357"/>
    <cellStyle name="Normal 2 2 8 30" xfId="41358"/>
    <cellStyle name="Normal 2 2 8 31" xfId="41359"/>
    <cellStyle name="Normal 2 2 8 32" xfId="41360"/>
    <cellStyle name="Normal 2 2 8 33" xfId="41361"/>
    <cellStyle name="Normal 2 2 8 34" xfId="41362"/>
    <cellStyle name="Normal 2 2 8 35" xfId="41363"/>
    <cellStyle name="Normal 2 2 8 36" xfId="41364"/>
    <cellStyle name="Normal 2 2 8 37" xfId="41365"/>
    <cellStyle name="Normal 2 2 8 4" xfId="41366"/>
    <cellStyle name="Normal 2 2 8 5" xfId="41367"/>
    <cellStyle name="Normal 2 2 8 6" xfId="41368"/>
    <cellStyle name="Normal 2 2 8 7" xfId="41369"/>
    <cellStyle name="Normal 2 2 8 8" xfId="41370"/>
    <cellStyle name="Normal 2 2 8 9" xfId="41371"/>
    <cellStyle name="Normal 2 2 80" xfId="41372"/>
    <cellStyle name="Normal 2 2 81" xfId="41373"/>
    <cellStyle name="Normal 2 2 82" xfId="41374"/>
    <cellStyle name="Normal 2 2 83" xfId="41375"/>
    <cellStyle name="Normal 2 2 84" xfId="41376"/>
    <cellStyle name="Normal 2 2 85" xfId="41377"/>
    <cellStyle name="Normal 2 2 86" xfId="41378"/>
    <cellStyle name="Normal 2 2 87" xfId="41379"/>
    <cellStyle name="Normal 2 2 88" xfId="41380"/>
    <cellStyle name="Normal 2 2 89" xfId="41381"/>
    <cellStyle name="Normal 2 2 9" xfId="41382"/>
    <cellStyle name="Normal 2 2 9 10" xfId="41383"/>
    <cellStyle name="Normal 2 2 9 11" xfId="41384"/>
    <cellStyle name="Normal 2 2 9 12" xfId="41385"/>
    <cellStyle name="Normal 2 2 9 13" xfId="41386"/>
    <cellStyle name="Normal 2 2 9 14" xfId="41387"/>
    <cellStyle name="Normal 2 2 9 15" xfId="41388"/>
    <cellStyle name="Normal 2 2 9 16" xfId="41389"/>
    <cellStyle name="Normal 2 2 9 17" xfId="41390"/>
    <cellStyle name="Normal 2 2 9 18" xfId="41391"/>
    <cellStyle name="Normal 2 2 9 19" xfId="41392"/>
    <cellStyle name="Normal 2 2 9 2" xfId="41393"/>
    <cellStyle name="Normal 2 2 9 20" xfId="41394"/>
    <cellStyle name="Normal 2 2 9 21" xfId="41395"/>
    <cellStyle name="Normal 2 2 9 22" xfId="41396"/>
    <cellStyle name="Normal 2 2 9 3" xfId="41397"/>
    <cellStyle name="Normal 2 2 9 4" xfId="41398"/>
    <cellStyle name="Normal 2 2 9 5" xfId="41399"/>
    <cellStyle name="Normal 2 2 9 6" xfId="41400"/>
    <cellStyle name="Normal 2 2 9 7" xfId="41401"/>
    <cellStyle name="Normal 2 2 9 8" xfId="41402"/>
    <cellStyle name="Normal 2 2 9 9" xfId="41403"/>
    <cellStyle name="Normal 2 2 90" xfId="41404"/>
    <cellStyle name="Normal 2 2 90 10" xfId="41405"/>
    <cellStyle name="Normal 2 2 90 11" xfId="41406"/>
    <cellStyle name="Normal 2 2 90 12" xfId="41407"/>
    <cellStyle name="Normal 2 2 90 13" xfId="41408"/>
    <cellStyle name="Normal 2 2 90 14" xfId="41409"/>
    <cellStyle name="Normal 2 2 90 15" xfId="41410"/>
    <cellStyle name="Normal 2 2 90 16" xfId="41411"/>
    <cellStyle name="Normal 2 2 90 17" xfId="41412"/>
    <cellStyle name="Normal 2 2 90 18" xfId="41413"/>
    <cellStyle name="Normal 2 2 90 19" xfId="41414"/>
    <cellStyle name="Normal 2 2 90 2" xfId="41415"/>
    <cellStyle name="Normal 2 2 90 2 2" xfId="41416"/>
    <cellStyle name="Normal 2 2 90 20" xfId="41417"/>
    <cellStyle name="Normal 2 2 90 21" xfId="41418"/>
    <cellStyle name="Normal 2 2 90 22" xfId="41419"/>
    <cellStyle name="Normal 2 2 90 23" xfId="41420"/>
    <cellStyle name="Normal 2 2 90 24" xfId="41421"/>
    <cellStyle name="Normal 2 2 90 3" xfId="41422"/>
    <cellStyle name="Normal 2 2 90 4" xfId="41423"/>
    <cellStyle name="Normal 2 2 90 5" xfId="41424"/>
    <cellStyle name="Normal 2 2 90 6" xfId="41425"/>
    <cellStyle name="Normal 2 2 90 7" xfId="41426"/>
    <cellStyle name="Normal 2 2 90 8" xfId="41427"/>
    <cellStyle name="Normal 2 2 90 9" xfId="41428"/>
    <cellStyle name="Normal 2 2 91" xfId="41429"/>
    <cellStyle name="Normal 2 2 91 10" xfId="41430"/>
    <cellStyle name="Normal 2 2 91 11" xfId="41431"/>
    <cellStyle name="Normal 2 2 91 12" xfId="41432"/>
    <cellStyle name="Normal 2 2 91 13" xfId="41433"/>
    <cellStyle name="Normal 2 2 91 14" xfId="41434"/>
    <cellStyle name="Normal 2 2 91 15" xfId="41435"/>
    <cellStyle name="Normal 2 2 91 16" xfId="41436"/>
    <cellStyle name="Normal 2 2 91 17" xfId="41437"/>
    <cellStyle name="Normal 2 2 91 18" xfId="41438"/>
    <cellStyle name="Normal 2 2 91 19" xfId="41439"/>
    <cellStyle name="Normal 2 2 91 2" xfId="41440"/>
    <cellStyle name="Normal 2 2 91 20" xfId="41441"/>
    <cellStyle name="Normal 2 2 91 21" xfId="41442"/>
    <cellStyle name="Normal 2 2 91 22" xfId="41443"/>
    <cellStyle name="Normal 2 2 91 3" xfId="41444"/>
    <cellStyle name="Normal 2 2 91 4" xfId="41445"/>
    <cellStyle name="Normal 2 2 91 5" xfId="41446"/>
    <cellStyle name="Normal 2 2 91 6" xfId="41447"/>
    <cellStyle name="Normal 2 2 91 7" xfId="41448"/>
    <cellStyle name="Normal 2 2 91 8" xfId="41449"/>
    <cellStyle name="Normal 2 2 91 9" xfId="41450"/>
    <cellStyle name="Normal 2 2 92" xfId="41451"/>
    <cellStyle name="Normal 2 2 93" xfId="41452"/>
    <cellStyle name="Normal 2 2 94" xfId="41453"/>
    <cellStyle name="Normal 2 2 95" xfId="41454"/>
    <cellStyle name="Normal 2 2 96" xfId="41455"/>
    <cellStyle name="Normal 2 2 97" xfId="41456"/>
    <cellStyle name="Normal 2 2 98" xfId="41457"/>
    <cellStyle name="Normal 2 2 99" xfId="41458"/>
    <cellStyle name="Normal 2 20" xfId="41459"/>
    <cellStyle name="Normal 2 20 10" xfId="41460"/>
    <cellStyle name="Normal 2 20 11" xfId="41461"/>
    <cellStyle name="Normal 2 20 12" xfId="41462"/>
    <cellStyle name="Normal 2 20 13" xfId="41463"/>
    <cellStyle name="Normal 2 20 14" xfId="41464"/>
    <cellStyle name="Normal 2 20 15" xfId="41465"/>
    <cellStyle name="Normal 2 20 16" xfId="41466"/>
    <cellStyle name="Normal 2 20 17" xfId="41467"/>
    <cellStyle name="Normal 2 20 18" xfId="41468"/>
    <cellStyle name="Normal 2 20 19" xfId="41469"/>
    <cellStyle name="Normal 2 20 2" xfId="41470"/>
    <cellStyle name="Normal 2 20 20" xfId="41471"/>
    <cellStyle name="Normal 2 20 21" xfId="41472"/>
    <cellStyle name="Normal 2 20 22" xfId="41473"/>
    <cellStyle name="Normal 2 20 3" xfId="41474"/>
    <cellStyle name="Normal 2 20 4" xfId="41475"/>
    <cellStyle name="Normal 2 20 5" xfId="41476"/>
    <cellStyle name="Normal 2 20 6" xfId="41477"/>
    <cellStyle name="Normal 2 20 7" xfId="41478"/>
    <cellStyle name="Normal 2 20 8" xfId="41479"/>
    <cellStyle name="Normal 2 20 9" xfId="41480"/>
    <cellStyle name="Normal 2 21" xfId="41481"/>
    <cellStyle name="Normal 2 21 10" xfId="41482"/>
    <cellStyle name="Normal 2 21 11" xfId="41483"/>
    <cellStyle name="Normal 2 21 12" xfId="41484"/>
    <cellStyle name="Normal 2 21 13" xfId="41485"/>
    <cellStyle name="Normal 2 21 14" xfId="41486"/>
    <cellStyle name="Normal 2 21 15" xfId="41487"/>
    <cellStyle name="Normal 2 21 16" xfId="41488"/>
    <cellStyle name="Normal 2 21 17" xfId="41489"/>
    <cellStyle name="Normal 2 21 18" xfId="41490"/>
    <cellStyle name="Normal 2 21 19" xfId="41491"/>
    <cellStyle name="Normal 2 21 2" xfId="41492"/>
    <cellStyle name="Normal 2 21 20" xfId="41493"/>
    <cellStyle name="Normal 2 21 21" xfId="41494"/>
    <cellStyle name="Normal 2 21 22" xfId="41495"/>
    <cellStyle name="Normal 2 21 3" xfId="41496"/>
    <cellStyle name="Normal 2 21 4" xfId="41497"/>
    <cellStyle name="Normal 2 21 5" xfId="41498"/>
    <cellStyle name="Normal 2 21 6" xfId="41499"/>
    <cellStyle name="Normal 2 21 7" xfId="41500"/>
    <cellStyle name="Normal 2 21 8" xfId="41501"/>
    <cellStyle name="Normal 2 21 9" xfId="41502"/>
    <cellStyle name="Normal 2 22" xfId="41503"/>
    <cellStyle name="Normal 2 22 10" xfId="41504"/>
    <cellStyle name="Normal 2 22 11" xfId="41505"/>
    <cellStyle name="Normal 2 22 12" xfId="41506"/>
    <cellStyle name="Normal 2 22 13" xfId="41507"/>
    <cellStyle name="Normal 2 22 14" xfId="41508"/>
    <cellStyle name="Normal 2 22 15" xfId="41509"/>
    <cellStyle name="Normal 2 22 16" xfId="41510"/>
    <cellStyle name="Normal 2 22 17" xfId="41511"/>
    <cellStyle name="Normal 2 22 18" xfId="41512"/>
    <cellStyle name="Normal 2 22 19" xfId="41513"/>
    <cellStyle name="Normal 2 22 2" xfId="41514"/>
    <cellStyle name="Normal 2 22 20" xfId="41515"/>
    <cellStyle name="Normal 2 22 21" xfId="41516"/>
    <cellStyle name="Normal 2 22 22" xfId="41517"/>
    <cellStyle name="Normal 2 22 3" xfId="41518"/>
    <cellStyle name="Normal 2 22 4" xfId="41519"/>
    <cellStyle name="Normal 2 22 5" xfId="41520"/>
    <cellStyle name="Normal 2 22 6" xfId="41521"/>
    <cellStyle name="Normal 2 22 7" xfId="41522"/>
    <cellStyle name="Normal 2 22 8" xfId="41523"/>
    <cellStyle name="Normal 2 22 9" xfId="41524"/>
    <cellStyle name="Normal 2 23" xfId="41525"/>
    <cellStyle name="Normal 2 23 10" xfId="41526"/>
    <cellStyle name="Normal 2 23 11" xfId="41527"/>
    <cellStyle name="Normal 2 23 12" xfId="41528"/>
    <cellStyle name="Normal 2 23 13" xfId="41529"/>
    <cellStyle name="Normal 2 23 14" xfId="41530"/>
    <cellStyle name="Normal 2 23 15" xfId="41531"/>
    <cellStyle name="Normal 2 23 16" xfId="41532"/>
    <cellStyle name="Normal 2 23 17" xfId="41533"/>
    <cellStyle name="Normal 2 23 18" xfId="41534"/>
    <cellStyle name="Normal 2 23 19" xfId="41535"/>
    <cellStyle name="Normal 2 23 2" xfId="41536"/>
    <cellStyle name="Normal 2 23 20" xfId="41537"/>
    <cellStyle name="Normal 2 23 21" xfId="41538"/>
    <cellStyle name="Normal 2 23 22" xfId="41539"/>
    <cellStyle name="Normal 2 23 3" xfId="41540"/>
    <cellStyle name="Normal 2 23 4" xfId="41541"/>
    <cellStyle name="Normal 2 23 5" xfId="41542"/>
    <cellStyle name="Normal 2 23 6" xfId="41543"/>
    <cellStyle name="Normal 2 23 7" xfId="41544"/>
    <cellStyle name="Normal 2 23 8" xfId="41545"/>
    <cellStyle name="Normal 2 23 9" xfId="41546"/>
    <cellStyle name="Normal 2 24" xfId="41547"/>
    <cellStyle name="Normal 2 24 10" xfId="41548"/>
    <cellStyle name="Normal 2 24 11" xfId="41549"/>
    <cellStyle name="Normal 2 24 12" xfId="41550"/>
    <cellStyle name="Normal 2 24 13" xfId="41551"/>
    <cellStyle name="Normal 2 24 14" xfId="41552"/>
    <cellStyle name="Normal 2 24 15" xfId="41553"/>
    <cellStyle name="Normal 2 24 16" xfId="41554"/>
    <cellStyle name="Normal 2 24 17" xfId="41555"/>
    <cellStyle name="Normal 2 24 18" xfId="41556"/>
    <cellStyle name="Normal 2 24 19" xfId="41557"/>
    <cellStyle name="Normal 2 24 2" xfId="41558"/>
    <cellStyle name="Normal 2 24 20" xfId="41559"/>
    <cellStyle name="Normal 2 24 21" xfId="41560"/>
    <cellStyle name="Normal 2 24 22" xfId="41561"/>
    <cellStyle name="Normal 2 24 3" xfId="41562"/>
    <cellStyle name="Normal 2 24 4" xfId="41563"/>
    <cellStyle name="Normal 2 24 5" xfId="41564"/>
    <cellStyle name="Normal 2 24 6" xfId="41565"/>
    <cellStyle name="Normal 2 24 7" xfId="41566"/>
    <cellStyle name="Normal 2 24 8" xfId="41567"/>
    <cellStyle name="Normal 2 24 9" xfId="41568"/>
    <cellStyle name="Normal 2 25" xfId="41569"/>
    <cellStyle name="Normal 2 25 10" xfId="41570"/>
    <cellStyle name="Normal 2 25 11" xfId="41571"/>
    <cellStyle name="Normal 2 25 12" xfId="41572"/>
    <cellStyle name="Normal 2 25 13" xfId="41573"/>
    <cellStyle name="Normal 2 25 14" xfId="41574"/>
    <cellStyle name="Normal 2 25 15" xfId="41575"/>
    <cellStyle name="Normal 2 25 16" xfId="41576"/>
    <cellStyle name="Normal 2 25 17" xfId="41577"/>
    <cellStyle name="Normal 2 25 18" xfId="41578"/>
    <cellStyle name="Normal 2 25 19" xfId="41579"/>
    <cellStyle name="Normal 2 25 2" xfId="41580"/>
    <cellStyle name="Normal 2 25 20" xfId="41581"/>
    <cellStyle name="Normal 2 25 21" xfId="41582"/>
    <cellStyle name="Normal 2 25 22" xfId="41583"/>
    <cellStyle name="Normal 2 25 3" xfId="41584"/>
    <cellStyle name="Normal 2 25 4" xfId="41585"/>
    <cellStyle name="Normal 2 25 5" xfId="41586"/>
    <cellStyle name="Normal 2 25 6" xfId="41587"/>
    <cellStyle name="Normal 2 25 7" xfId="41588"/>
    <cellStyle name="Normal 2 25 8" xfId="41589"/>
    <cellStyle name="Normal 2 25 9" xfId="41590"/>
    <cellStyle name="Normal 2 26" xfId="41591"/>
    <cellStyle name="Normal 2 26 10" xfId="41592"/>
    <cellStyle name="Normal 2 26 11" xfId="41593"/>
    <cellStyle name="Normal 2 26 12" xfId="41594"/>
    <cellStyle name="Normal 2 26 13" xfId="41595"/>
    <cellStyle name="Normal 2 26 14" xfId="41596"/>
    <cellStyle name="Normal 2 26 15" xfId="41597"/>
    <cellStyle name="Normal 2 26 16" xfId="41598"/>
    <cellStyle name="Normal 2 26 17" xfId="41599"/>
    <cellStyle name="Normal 2 26 18" xfId="41600"/>
    <cellStyle name="Normal 2 26 19" xfId="41601"/>
    <cellStyle name="Normal 2 26 2" xfId="41602"/>
    <cellStyle name="Normal 2 26 20" xfId="41603"/>
    <cellStyle name="Normal 2 26 21" xfId="41604"/>
    <cellStyle name="Normal 2 26 22" xfId="41605"/>
    <cellStyle name="Normal 2 26 3" xfId="41606"/>
    <cellStyle name="Normal 2 26 4" xfId="41607"/>
    <cellStyle name="Normal 2 26 5" xfId="41608"/>
    <cellStyle name="Normal 2 26 6" xfId="41609"/>
    <cellStyle name="Normal 2 26 7" xfId="41610"/>
    <cellStyle name="Normal 2 26 8" xfId="41611"/>
    <cellStyle name="Normal 2 26 9" xfId="41612"/>
    <cellStyle name="Normal 2 27" xfId="41613"/>
    <cellStyle name="Normal 2 27 10" xfId="41614"/>
    <cellStyle name="Normal 2 27 11" xfId="41615"/>
    <cellStyle name="Normal 2 27 12" xfId="41616"/>
    <cellStyle name="Normal 2 27 13" xfId="41617"/>
    <cellStyle name="Normal 2 27 14" xfId="41618"/>
    <cellStyle name="Normal 2 27 15" xfId="41619"/>
    <cellStyle name="Normal 2 27 16" xfId="41620"/>
    <cellStyle name="Normal 2 27 17" xfId="41621"/>
    <cellStyle name="Normal 2 27 18" xfId="41622"/>
    <cellStyle name="Normal 2 27 19" xfId="41623"/>
    <cellStyle name="Normal 2 27 2" xfId="41624"/>
    <cellStyle name="Normal 2 27 20" xfId="41625"/>
    <cellStyle name="Normal 2 27 21" xfId="41626"/>
    <cellStyle name="Normal 2 27 22" xfId="41627"/>
    <cellStyle name="Normal 2 27 3" xfId="41628"/>
    <cellStyle name="Normal 2 27 4" xfId="41629"/>
    <cellStyle name="Normal 2 27 5" xfId="41630"/>
    <cellStyle name="Normal 2 27 6" xfId="41631"/>
    <cellStyle name="Normal 2 27 7" xfId="41632"/>
    <cellStyle name="Normal 2 27 8" xfId="41633"/>
    <cellStyle name="Normal 2 27 9" xfId="41634"/>
    <cellStyle name="Normal 2 28" xfId="41635"/>
    <cellStyle name="Normal 2 28 10" xfId="41636"/>
    <cellStyle name="Normal 2 28 11" xfId="41637"/>
    <cellStyle name="Normal 2 28 12" xfId="41638"/>
    <cellStyle name="Normal 2 28 13" xfId="41639"/>
    <cellStyle name="Normal 2 28 14" xfId="41640"/>
    <cellStyle name="Normal 2 28 15" xfId="41641"/>
    <cellStyle name="Normal 2 28 16" xfId="41642"/>
    <cellStyle name="Normal 2 28 17" xfId="41643"/>
    <cellStyle name="Normal 2 28 18" xfId="41644"/>
    <cellStyle name="Normal 2 28 19" xfId="41645"/>
    <cellStyle name="Normal 2 28 2" xfId="41646"/>
    <cellStyle name="Normal 2 28 20" xfId="41647"/>
    <cellStyle name="Normal 2 28 21" xfId="41648"/>
    <cellStyle name="Normal 2 28 22" xfId="41649"/>
    <cellStyle name="Normal 2 28 3" xfId="41650"/>
    <cellStyle name="Normal 2 28 4" xfId="41651"/>
    <cellStyle name="Normal 2 28 5" xfId="41652"/>
    <cellStyle name="Normal 2 28 6" xfId="41653"/>
    <cellStyle name="Normal 2 28 7" xfId="41654"/>
    <cellStyle name="Normal 2 28 8" xfId="41655"/>
    <cellStyle name="Normal 2 28 9" xfId="41656"/>
    <cellStyle name="Normal 2 29" xfId="41657"/>
    <cellStyle name="Normal 2 29 10" xfId="41658"/>
    <cellStyle name="Normal 2 29 11" xfId="41659"/>
    <cellStyle name="Normal 2 29 12" xfId="41660"/>
    <cellStyle name="Normal 2 29 13" xfId="41661"/>
    <cellStyle name="Normal 2 29 14" xfId="41662"/>
    <cellStyle name="Normal 2 29 15" xfId="41663"/>
    <cellStyle name="Normal 2 29 16" xfId="41664"/>
    <cellStyle name="Normal 2 29 17" xfId="41665"/>
    <cellStyle name="Normal 2 29 18" xfId="41666"/>
    <cellStyle name="Normal 2 29 19" xfId="41667"/>
    <cellStyle name="Normal 2 29 2" xfId="41668"/>
    <cellStyle name="Normal 2 29 20" xfId="41669"/>
    <cellStyle name="Normal 2 29 21" xfId="41670"/>
    <cellStyle name="Normal 2 29 22" xfId="41671"/>
    <cellStyle name="Normal 2 29 3" xfId="41672"/>
    <cellStyle name="Normal 2 29 4" xfId="41673"/>
    <cellStyle name="Normal 2 29 5" xfId="41674"/>
    <cellStyle name="Normal 2 29 6" xfId="41675"/>
    <cellStyle name="Normal 2 29 7" xfId="41676"/>
    <cellStyle name="Normal 2 29 8" xfId="41677"/>
    <cellStyle name="Normal 2 29 9" xfId="41678"/>
    <cellStyle name="Normal 2 3" xfId="145"/>
    <cellStyle name="Normal 2 3 10" xfId="41679"/>
    <cellStyle name="Normal 2 3 11" xfId="41680"/>
    <cellStyle name="Normal 2 3 12" xfId="41681"/>
    <cellStyle name="Normal 2 3 13" xfId="41682"/>
    <cellStyle name="Normal 2 3 14" xfId="41683"/>
    <cellStyle name="Normal 2 3 15" xfId="41684"/>
    <cellStyle name="Normal 2 3 16" xfId="41685"/>
    <cellStyle name="Normal 2 3 17" xfId="41686"/>
    <cellStyle name="Normal 2 3 18" xfId="41687"/>
    <cellStyle name="Normal 2 3 19" xfId="41688"/>
    <cellStyle name="Normal 2 3 2" xfId="475"/>
    <cellStyle name="Normal 2 3 2 2" xfId="476"/>
    <cellStyle name="Normal 2 3 2 3" xfId="477"/>
    <cellStyle name="Normal 2 3 20" xfId="41689"/>
    <cellStyle name="Normal 2 3 21" xfId="41690"/>
    <cellStyle name="Normal 2 3 22" xfId="41691"/>
    <cellStyle name="Normal 2 3 23" xfId="41692"/>
    <cellStyle name="Normal 2 3 3" xfId="478"/>
    <cellStyle name="Normal 2 3 4" xfId="41693"/>
    <cellStyle name="Normal 2 3 5" xfId="41694"/>
    <cellStyle name="Normal 2 3 6" xfId="41695"/>
    <cellStyle name="Normal 2 3 7" xfId="41696"/>
    <cellStyle name="Normal 2 3 8" xfId="41697"/>
    <cellStyle name="Normal 2 3 9" xfId="41698"/>
    <cellStyle name="Normal 2 30" xfId="41699"/>
    <cellStyle name="Normal 2 30 10" xfId="41700"/>
    <cellStyle name="Normal 2 30 11" xfId="41701"/>
    <cellStyle name="Normal 2 30 12" xfId="41702"/>
    <cellStyle name="Normal 2 30 13" xfId="41703"/>
    <cellStyle name="Normal 2 30 14" xfId="41704"/>
    <cellStyle name="Normal 2 30 15" xfId="41705"/>
    <cellStyle name="Normal 2 30 16" xfId="41706"/>
    <cellStyle name="Normal 2 30 17" xfId="41707"/>
    <cellStyle name="Normal 2 30 18" xfId="41708"/>
    <cellStyle name="Normal 2 30 19" xfId="41709"/>
    <cellStyle name="Normal 2 30 2" xfId="41710"/>
    <cellStyle name="Normal 2 30 20" xfId="41711"/>
    <cellStyle name="Normal 2 30 21" xfId="41712"/>
    <cellStyle name="Normal 2 30 22" xfId="41713"/>
    <cellStyle name="Normal 2 30 3" xfId="41714"/>
    <cellStyle name="Normal 2 30 4" xfId="41715"/>
    <cellStyle name="Normal 2 30 5" xfId="41716"/>
    <cellStyle name="Normal 2 30 6" xfId="41717"/>
    <cellStyle name="Normal 2 30 7" xfId="41718"/>
    <cellStyle name="Normal 2 30 8" xfId="41719"/>
    <cellStyle name="Normal 2 30 9" xfId="41720"/>
    <cellStyle name="Normal 2 31" xfId="41721"/>
    <cellStyle name="Normal 2 31 10" xfId="41722"/>
    <cellStyle name="Normal 2 31 11" xfId="41723"/>
    <cellStyle name="Normal 2 31 12" xfId="41724"/>
    <cellStyle name="Normal 2 31 13" xfId="41725"/>
    <cellStyle name="Normal 2 31 14" xfId="41726"/>
    <cellStyle name="Normal 2 31 15" xfId="41727"/>
    <cellStyle name="Normal 2 31 16" xfId="41728"/>
    <cellStyle name="Normal 2 31 17" xfId="41729"/>
    <cellStyle name="Normal 2 31 18" xfId="41730"/>
    <cellStyle name="Normal 2 31 19" xfId="41731"/>
    <cellStyle name="Normal 2 31 2" xfId="41732"/>
    <cellStyle name="Normal 2 31 20" xfId="41733"/>
    <cellStyle name="Normal 2 31 21" xfId="41734"/>
    <cellStyle name="Normal 2 31 22" xfId="41735"/>
    <cellStyle name="Normal 2 31 3" xfId="41736"/>
    <cellStyle name="Normal 2 31 4" xfId="41737"/>
    <cellStyle name="Normal 2 31 5" xfId="41738"/>
    <cellStyle name="Normal 2 31 6" xfId="41739"/>
    <cellStyle name="Normal 2 31 7" xfId="41740"/>
    <cellStyle name="Normal 2 31 8" xfId="41741"/>
    <cellStyle name="Normal 2 31 9" xfId="41742"/>
    <cellStyle name="Normal 2 32" xfId="41743"/>
    <cellStyle name="Normal 2 32 10" xfId="41744"/>
    <cellStyle name="Normal 2 32 11" xfId="41745"/>
    <cellStyle name="Normal 2 32 12" xfId="41746"/>
    <cellStyle name="Normal 2 32 13" xfId="41747"/>
    <cellStyle name="Normal 2 32 14" xfId="41748"/>
    <cellStyle name="Normal 2 32 15" xfId="41749"/>
    <cellStyle name="Normal 2 32 16" xfId="41750"/>
    <cellStyle name="Normal 2 32 17" xfId="41751"/>
    <cellStyle name="Normal 2 32 18" xfId="41752"/>
    <cellStyle name="Normal 2 32 19" xfId="41753"/>
    <cellStyle name="Normal 2 32 2" xfId="41754"/>
    <cellStyle name="Normal 2 32 20" xfId="41755"/>
    <cellStyle name="Normal 2 32 21" xfId="41756"/>
    <cellStyle name="Normal 2 32 22" xfId="41757"/>
    <cellStyle name="Normal 2 32 3" xfId="41758"/>
    <cellStyle name="Normal 2 32 4" xfId="41759"/>
    <cellStyle name="Normal 2 32 5" xfId="41760"/>
    <cellStyle name="Normal 2 32 6" xfId="41761"/>
    <cellStyle name="Normal 2 32 7" xfId="41762"/>
    <cellStyle name="Normal 2 32 8" xfId="41763"/>
    <cellStyle name="Normal 2 32 9" xfId="41764"/>
    <cellStyle name="Normal 2 33" xfId="41765"/>
    <cellStyle name="Normal 2 33 10" xfId="41766"/>
    <cellStyle name="Normal 2 33 11" xfId="41767"/>
    <cellStyle name="Normal 2 33 12" xfId="41768"/>
    <cellStyle name="Normal 2 33 13" xfId="41769"/>
    <cellStyle name="Normal 2 33 14" xfId="41770"/>
    <cellStyle name="Normal 2 33 15" xfId="41771"/>
    <cellStyle name="Normal 2 33 16" xfId="41772"/>
    <cellStyle name="Normal 2 33 17" xfId="41773"/>
    <cellStyle name="Normal 2 33 18" xfId="41774"/>
    <cellStyle name="Normal 2 33 19" xfId="41775"/>
    <cellStyle name="Normal 2 33 2" xfId="41776"/>
    <cellStyle name="Normal 2 33 20" xfId="41777"/>
    <cellStyle name="Normal 2 33 21" xfId="41778"/>
    <cellStyle name="Normal 2 33 22" xfId="41779"/>
    <cellStyle name="Normal 2 33 3" xfId="41780"/>
    <cellStyle name="Normal 2 33 4" xfId="41781"/>
    <cellStyle name="Normal 2 33 5" xfId="41782"/>
    <cellStyle name="Normal 2 33 6" xfId="41783"/>
    <cellStyle name="Normal 2 33 7" xfId="41784"/>
    <cellStyle name="Normal 2 33 8" xfId="41785"/>
    <cellStyle name="Normal 2 33 9" xfId="41786"/>
    <cellStyle name="Normal 2 34" xfId="41787"/>
    <cellStyle name="Normal 2 34 10" xfId="41788"/>
    <cellStyle name="Normal 2 34 11" xfId="41789"/>
    <cellStyle name="Normal 2 34 12" xfId="41790"/>
    <cellStyle name="Normal 2 34 13" xfId="41791"/>
    <cellStyle name="Normal 2 34 14" xfId="41792"/>
    <cellStyle name="Normal 2 34 15" xfId="41793"/>
    <cellStyle name="Normal 2 34 16" xfId="41794"/>
    <cellStyle name="Normal 2 34 17" xfId="41795"/>
    <cellStyle name="Normal 2 34 18" xfId="41796"/>
    <cellStyle name="Normal 2 34 19" xfId="41797"/>
    <cellStyle name="Normal 2 34 2" xfId="41798"/>
    <cellStyle name="Normal 2 34 20" xfId="41799"/>
    <cellStyle name="Normal 2 34 21" xfId="41800"/>
    <cellStyle name="Normal 2 34 22" xfId="41801"/>
    <cellStyle name="Normal 2 34 3" xfId="41802"/>
    <cellStyle name="Normal 2 34 4" xfId="41803"/>
    <cellStyle name="Normal 2 34 5" xfId="41804"/>
    <cellStyle name="Normal 2 34 6" xfId="41805"/>
    <cellStyle name="Normal 2 34 7" xfId="41806"/>
    <cellStyle name="Normal 2 34 8" xfId="41807"/>
    <cellStyle name="Normal 2 34 9" xfId="41808"/>
    <cellStyle name="Normal 2 35" xfId="41809"/>
    <cellStyle name="Normal 2 35 10" xfId="41810"/>
    <cellStyle name="Normal 2 35 11" xfId="41811"/>
    <cellStyle name="Normal 2 35 12" xfId="41812"/>
    <cellStyle name="Normal 2 35 13" xfId="41813"/>
    <cellStyle name="Normal 2 35 14" xfId="41814"/>
    <cellStyle name="Normal 2 35 15" xfId="41815"/>
    <cellStyle name="Normal 2 35 16" xfId="41816"/>
    <cellStyle name="Normal 2 35 17" xfId="41817"/>
    <cellStyle name="Normal 2 35 18" xfId="41818"/>
    <cellStyle name="Normal 2 35 19" xfId="41819"/>
    <cellStyle name="Normal 2 35 2" xfId="41820"/>
    <cellStyle name="Normal 2 35 20" xfId="41821"/>
    <cellStyle name="Normal 2 35 21" xfId="41822"/>
    <cellStyle name="Normal 2 35 22" xfId="41823"/>
    <cellStyle name="Normal 2 35 3" xfId="41824"/>
    <cellStyle name="Normal 2 35 4" xfId="41825"/>
    <cellStyle name="Normal 2 35 5" xfId="41826"/>
    <cellStyle name="Normal 2 35 6" xfId="41827"/>
    <cellStyle name="Normal 2 35 7" xfId="41828"/>
    <cellStyle name="Normal 2 35 8" xfId="41829"/>
    <cellStyle name="Normal 2 35 9" xfId="41830"/>
    <cellStyle name="Normal 2 36" xfId="41831"/>
    <cellStyle name="Normal 2 36 10" xfId="41832"/>
    <cellStyle name="Normal 2 36 11" xfId="41833"/>
    <cellStyle name="Normal 2 36 12" xfId="41834"/>
    <cellStyle name="Normal 2 36 13" xfId="41835"/>
    <cellStyle name="Normal 2 36 14" xfId="41836"/>
    <cellStyle name="Normal 2 36 15" xfId="41837"/>
    <cellStyle name="Normal 2 36 16" xfId="41838"/>
    <cellStyle name="Normal 2 36 17" xfId="41839"/>
    <cellStyle name="Normal 2 36 18" xfId="41840"/>
    <cellStyle name="Normal 2 36 19" xfId="41841"/>
    <cellStyle name="Normal 2 36 2" xfId="41842"/>
    <cellStyle name="Normal 2 36 20" xfId="41843"/>
    <cellStyle name="Normal 2 36 21" xfId="41844"/>
    <cellStyle name="Normal 2 36 22" xfId="41845"/>
    <cellStyle name="Normal 2 36 3" xfId="41846"/>
    <cellStyle name="Normal 2 36 4" xfId="41847"/>
    <cellStyle name="Normal 2 36 5" xfId="41848"/>
    <cellStyle name="Normal 2 36 6" xfId="41849"/>
    <cellStyle name="Normal 2 36 7" xfId="41850"/>
    <cellStyle name="Normal 2 36 8" xfId="41851"/>
    <cellStyle name="Normal 2 36 9" xfId="41852"/>
    <cellStyle name="Normal 2 37" xfId="41853"/>
    <cellStyle name="Normal 2 37 10" xfId="41854"/>
    <cellStyle name="Normal 2 37 11" xfId="41855"/>
    <cellStyle name="Normal 2 37 12" xfId="41856"/>
    <cellStyle name="Normal 2 37 13" xfId="41857"/>
    <cellStyle name="Normal 2 37 14" xfId="41858"/>
    <cellStyle name="Normal 2 37 15" xfId="41859"/>
    <cellStyle name="Normal 2 37 16" xfId="41860"/>
    <cellStyle name="Normal 2 37 17" xfId="41861"/>
    <cellStyle name="Normal 2 37 18" xfId="41862"/>
    <cellStyle name="Normal 2 37 19" xfId="41863"/>
    <cellStyle name="Normal 2 37 2" xfId="41864"/>
    <cellStyle name="Normal 2 37 20" xfId="41865"/>
    <cellStyle name="Normal 2 37 21" xfId="41866"/>
    <cellStyle name="Normal 2 37 22" xfId="41867"/>
    <cellStyle name="Normal 2 37 3" xfId="41868"/>
    <cellStyle name="Normal 2 37 4" xfId="41869"/>
    <cellStyle name="Normal 2 37 5" xfId="41870"/>
    <cellStyle name="Normal 2 37 6" xfId="41871"/>
    <cellStyle name="Normal 2 37 7" xfId="41872"/>
    <cellStyle name="Normal 2 37 8" xfId="41873"/>
    <cellStyle name="Normal 2 37 9" xfId="41874"/>
    <cellStyle name="Normal 2 38" xfId="41875"/>
    <cellStyle name="Normal 2 38 10" xfId="41876"/>
    <cellStyle name="Normal 2 38 11" xfId="41877"/>
    <cellStyle name="Normal 2 38 12" xfId="41878"/>
    <cellStyle name="Normal 2 38 13" xfId="41879"/>
    <cellStyle name="Normal 2 38 14" xfId="41880"/>
    <cellStyle name="Normal 2 38 15" xfId="41881"/>
    <cellStyle name="Normal 2 38 16" xfId="41882"/>
    <cellStyle name="Normal 2 38 17" xfId="41883"/>
    <cellStyle name="Normal 2 38 18" xfId="41884"/>
    <cellStyle name="Normal 2 38 19" xfId="41885"/>
    <cellStyle name="Normal 2 38 2" xfId="41886"/>
    <cellStyle name="Normal 2 38 20" xfId="41887"/>
    <cellStyle name="Normal 2 38 21" xfId="41888"/>
    <cellStyle name="Normal 2 38 22" xfId="41889"/>
    <cellStyle name="Normal 2 38 3" xfId="41890"/>
    <cellStyle name="Normal 2 38 4" xfId="41891"/>
    <cellStyle name="Normal 2 38 5" xfId="41892"/>
    <cellStyle name="Normal 2 38 6" xfId="41893"/>
    <cellStyle name="Normal 2 38 7" xfId="41894"/>
    <cellStyle name="Normal 2 38 8" xfId="41895"/>
    <cellStyle name="Normal 2 38 9" xfId="41896"/>
    <cellStyle name="Normal 2 39" xfId="41897"/>
    <cellStyle name="Normal 2 39 10" xfId="41898"/>
    <cellStyle name="Normal 2 39 11" xfId="41899"/>
    <cellStyle name="Normal 2 39 12" xfId="41900"/>
    <cellStyle name="Normal 2 39 13" xfId="41901"/>
    <cellStyle name="Normal 2 39 14" xfId="41902"/>
    <cellStyle name="Normal 2 39 15" xfId="41903"/>
    <cellStyle name="Normal 2 39 16" xfId="41904"/>
    <cellStyle name="Normal 2 39 17" xfId="41905"/>
    <cellStyle name="Normal 2 39 18" xfId="41906"/>
    <cellStyle name="Normal 2 39 19" xfId="41907"/>
    <cellStyle name="Normal 2 39 2" xfId="41908"/>
    <cellStyle name="Normal 2 39 20" xfId="41909"/>
    <cellStyle name="Normal 2 39 21" xfId="41910"/>
    <cellStyle name="Normal 2 39 22" xfId="41911"/>
    <cellStyle name="Normal 2 39 3" xfId="41912"/>
    <cellStyle name="Normal 2 39 4" xfId="41913"/>
    <cellStyle name="Normal 2 39 5" xfId="41914"/>
    <cellStyle name="Normal 2 39 6" xfId="41915"/>
    <cellStyle name="Normal 2 39 7" xfId="41916"/>
    <cellStyle name="Normal 2 39 8" xfId="41917"/>
    <cellStyle name="Normal 2 39 9" xfId="41918"/>
    <cellStyle name="Normal 2 4" xfId="146"/>
    <cellStyle name="Normal 2 4 10" xfId="41919"/>
    <cellStyle name="Normal 2 4 11" xfId="41920"/>
    <cellStyle name="Normal 2 4 12" xfId="41921"/>
    <cellStyle name="Normal 2 4 13" xfId="41922"/>
    <cellStyle name="Normal 2 4 14" xfId="41923"/>
    <cellStyle name="Normal 2 4 15" xfId="41924"/>
    <cellStyle name="Normal 2 4 16" xfId="41925"/>
    <cellStyle name="Normal 2 4 17" xfId="41926"/>
    <cellStyle name="Normal 2 4 18" xfId="41927"/>
    <cellStyle name="Normal 2 4 19" xfId="41928"/>
    <cellStyle name="Normal 2 4 2" xfId="147"/>
    <cellStyle name="Normal 2 4 20" xfId="41929"/>
    <cellStyle name="Normal 2 4 21" xfId="41930"/>
    <cellStyle name="Normal 2 4 22" xfId="41931"/>
    <cellStyle name="Normal 2 4 3" xfId="479"/>
    <cellStyle name="Normal 2 4 4" xfId="41932"/>
    <cellStyle name="Normal 2 4 5" xfId="41933"/>
    <cellStyle name="Normal 2 4 6" xfId="41934"/>
    <cellStyle name="Normal 2 4 7" xfId="41935"/>
    <cellStyle name="Normal 2 4 8" xfId="41936"/>
    <cellStyle name="Normal 2 4 9" xfId="41937"/>
    <cellStyle name="Normal 2 40" xfId="41938"/>
    <cellStyle name="Normal 2 40 10" xfId="41939"/>
    <cellStyle name="Normal 2 40 11" xfId="41940"/>
    <cellStyle name="Normal 2 40 12" xfId="41941"/>
    <cellStyle name="Normal 2 40 13" xfId="41942"/>
    <cellStyle name="Normal 2 40 14" xfId="41943"/>
    <cellStyle name="Normal 2 40 15" xfId="41944"/>
    <cellStyle name="Normal 2 40 16" xfId="41945"/>
    <cellStyle name="Normal 2 40 17" xfId="41946"/>
    <cellStyle name="Normal 2 40 18" xfId="41947"/>
    <cellStyle name="Normal 2 40 19" xfId="41948"/>
    <cellStyle name="Normal 2 40 2" xfId="41949"/>
    <cellStyle name="Normal 2 40 20" xfId="41950"/>
    <cellStyle name="Normal 2 40 21" xfId="41951"/>
    <cellStyle name="Normal 2 40 22" xfId="41952"/>
    <cellStyle name="Normal 2 40 3" xfId="41953"/>
    <cellStyle name="Normal 2 40 4" xfId="41954"/>
    <cellStyle name="Normal 2 40 5" xfId="41955"/>
    <cellStyle name="Normal 2 40 6" xfId="41956"/>
    <cellStyle name="Normal 2 40 7" xfId="41957"/>
    <cellStyle name="Normal 2 40 8" xfId="41958"/>
    <cellStyle name="Normal 2 40 9" xfId="41959"/>
    <cellStyle name="Normal 2 41" xfId="41960"/>
    <cellStyle name="Normal 2 41 10" xfId="41961"/>
    <cellStyle name="Normal 2 41 11" xfId="41962"/>
    <cellStyle name="Normal 2 41 12" xfId="41963"/>
    <cellStyle name="Normal 2 41 13" xfId="41964"/>
    <cellStyle name="Normal 2 41 14" xfId="41965"/>
    <cellStyle name="Normal 2 41 15" xfId="41966"/>
    <cellStyle name="Normal 2 41 16" xfId="41967"/>
    <cellStyle name="Normal 2 41 17" xfId="41968"/>
    <cellStyle name="Normal 2 41 18" xfId="41969"/>
    <cellStyle name="Normal 2 41 19" xfId="41970"/>
    <cellStyle name="Normal 2 41 2" xfId="41971"/>
    <cellStyle name="Normal 2 41 20" xfId="41972"/>
    <cellStyle name="Normal 2 41 21" xfId="41973"/>
    <cellStyle name="Normal 2 41 22" xfId="41974"/>
    <cellStyle name="Normal 2 41 3" xfId="41975"/>
    <cellStyle name="Normal 2 41 4" xfId="41976"/>
    <cellStyle name="Normal 2 41 5" xfId="41977"/>
    <cellStyle name="Normal 2 41 6" xfId="41978"/>
    <cellStyle name="Normal 2 41 7" xfId="41979"/>
    <cellStyle name="Normal 2 41 8" xfId="41980"/>
    <cellStyle name="Normal 2 41 9" xfId="41981"/>
    <cellStyle name="Normal 2 42" xfId="41982"/>
    <cellStyle name="Normal 2 42 10" xfId="41983"/>
    <cellStyle name="Normal 2 42 11" xfId="41984"/>
    <cellStyle name="Normal 2 42 12" xfId="41985"/>
    <cellStyle name="Normal 2 42 13" xfId="41986"/>
    <cellStyle name="Normal 2 42 14" xfId="41987"/>
    <cellStyle name="Normal 2 42 15" xfId="41988"/>
    <cellStyle name="Normal 2 42 16" xfId="41989"/>
    <cellStyle name="Normal 2 42 17" xfId="41990"/>
    <cellStyle name="Normal 2 42 18" xfId="41991"/>
    <cellStyle name="Normal 2 42 19" xfId="41992"/>
    <cellStyle name="Normal 2 42 2" xfId="41993"/>
    <cellStyle name="Normal 2 42 20" xfId="41994"/>
    <cellStyle name="Normal 2 42 21" xfId="41995"/>
    <cellStyle name="Normal 2 42 22" xfId="41996"/>
    <cellStyle name="Normal 2 42 3" xfId="41997"/>
    <cellStyle name="Normal 2 42 4" xfId="41998"/>
    <cellStyle name="Normal 2 42 5" xfId="41999"/>
    <cellStyle name="Normal 2 42 6" xfId="42000"/>
    <cellStyle name="Normal 2 42 7" xfId="42001"/>
    <cellStyle name="Normal 2 42 8" xfId="42002"/>
    <cellStyle name="Normal 2 42 9" xfId="42003"/>
    <cellStyle name="Normal 2 43" xfId="42004"/>
    <cellStyle name="Normal 2 43 10" xfId="42005"/>
    <cellStyle name="Normal 2 43 11" xfId="42006"/>
    <cellStyle name="Normal 2 43 12" xfId="42007"/>
    <cellStyle name="Normal 2 43 13" xfId="42008"/>
    <cellStyle name="Normal 2 43 14" xfId="42009"/>
    <cellStyle name="Normal 2 43 15" xfId="42010"/>
    <cellStyle name="Normal 2 43 16" xfId="42011"/>
    <cellStyle name="Normal 2 43 17" xfId="42012"/>
    <cellStyle name="Normal 2 43 18" xfId="42013"/>
    <cellStyle name="Normal 2 43 19" xfId="42014"/>
    <cellStyle name="Normal 2 43 2" xfId="42015"/>
    <cellStyle name="Normal 2 43 20" xfId="42016"/>
    <cellStyle name="Normal 2 43 21" xfId="42017"/>
    <cellStyle name="Normal 2 43 22" xfId="42018"/>
    <cellStyle name="Normal 2 43 3" xfId="42019"/>
    <cellStyle name="Normal 2 43 4" xfId="42020"/>
    <cellStyle name="Normal 2 43 5" xfId="42021"/>
    <cellStyle name="Normal 2 43 6" xfId="42022"/>
    <cellStyle name="Normal 2 43 7" xfId="42023"/>
    <cellStyle name="Normal 2 43 8" xfId="42024"/>
    <cellStyle name="Normal 2 43 9" xfId="42025"/>
    <cellStyle name="Normal 2 44" xfId="42026"/>
    <cellStyle name="Normal 2 44 10" xfId="42027"/>
    <cellStyle name="Normal 2 44 11" xfId="42028"/>
    <cellStyle name="Normal 2 44 12" xfId="42029"/>
    <cellStyle name="Normal 2 44 13" xfId="42030"/>
    <cellStyle name="Normal 2 44 14" xfId="42031"/>
    <cellStyle name="Normal 2 44 15" xfId="42032"/>
    <cellStyle name="Normal 2 44 16" xfId="42033"/>
    <cellStyle name="Normal 2 44 17" xfId="42034"/>
    <cellStyle name="Normal 2 44 18" xfId="42035"/>
    <cellStyle name="Normal 2 44 19" xfId="42036"/>
    <cellStyle name="Normal 2 44 2" xfId="42037"/>
    <cellStyle name="Normal 2 44 20" xfId="42038"/>
    <cellStyle name="Normal 2 44 21" xfId="42039"/>
    <cellStyle name="Normal 2 44 22" xfId="42040"/>
    <cellStyle name="Normal 2 44 3" xfId="42041"/>
    <cellStyle name="Normal 2 44 4" xfId="42042"/>
    <cellStyle name="Normal 2 44 5" xfId="42043"/>
    <cellStyle name="Normal 2 44 6" xfId="42044"/>
    <cellStyle name="Normal 2 44 7" xfId="42045"/>
    <cellStyle name="Normal 2 44 8" xfId="42046"/>
    <cellStyle name="Normal 2 44 9" xfId="42047"/>
    <cellStyle name="Normal 2 45" xfId="42048"/>
    <cellStyle name="Normal 2 45 10" xfId="42049"/>
    <cellStyle name="Normal 2 45 11" xfId="42050"/>
    <cellStyle name="Normal 2 45 12" xfId="42051"/>
    <cellStyle name="Normal 2 45 13" xfId="42052"/>
    <cellStyle name="Normal 2 45 14" xfId="42053"/>
    <cellStyle name="Normal 2 45 15" xfId="42054"/>
    <cellStyle name="Normal 2 45 16" xfId="42055"/>
    <cellStyle name="Normal 2 45 17" xfId="42056"/>
    <cellStyle name="Normal 2 45 18" xfId="42057"/>
    <cellStyle name="Normal 2 45 19" xfId="42058"/>
    <cellStyle name="Normal 2 45 2" xfId="42059"/>
    <cellStyle name="Normal 2 45 20" xfId="42060"/>
    <cellStyle name="Normal 2 45 21" xfId="42061"/>
    <cellStyle name="Normal 2 45 22" xfId="42062"/>
    <cellStyle name="Normal 2 45 3" xfId="42063"/>
    <cellStyle name="Normal 2 45 4" xfId="42064"/>
    <cellStyle name="Normal 2 45 5" xfId="42065"/>
    <cellStyle name="Normal 2 45 6" xfId="42066"/>
    <cellStyle name="Normal 2 45 7" xfId="42067"/>
    <cellStyle name="Normal 2 45 8" xfId="42068"/>
    <cellStyle name="Normal 2 45 9" xfId="42069"/>
    <cellStyle name="Normal 2 46" xfId="42070"/>
    <cellStyle name="Normal 2 46 10" xfId="42071"/>
    <cellStyle name="Normal 2 46 11" xfId="42072"/>
    <cellStyle name="Normal 2 46 12" xfId="42073"/>
    <cellStyle name="Normal 2 46 13" xfId="42074"/>
    <cellStyle name="Normal 2 46 14" xfId="42075"/>
    <cellStyle name="Normal 2 46 15" xfId="42076"/>
    <cellStyle name="Normal 2 46 16" xfId="42077"/>
    <cellStyle name="Normal 2 46 17" xfId="42078"/>
    <cellStyle name="Normal 2 46 18" xfId="42079"/>
    <cellStyle name="Normal 2 46 19" xfId="42080"/>
    <cellStyle name="Normal 2 46 2" xfId="42081"/>
    <cellStyle name="Normal 2 46 20" xfId="42082"/>
    <cellStyle name="Normal 2 46 21" xfId="42083"/>
    <cellStyle name="Normal 2 46 22" xfId="42084"/>
    <cellStyle name="Normal 2 46 3" xfId="42085"/>
    <cellStyle name="Normal 2 46 4" xfId="42086"/>
    <cellStyle name="Normal 2 46 5" xfId="42087"/>
    <cellStyle name="Normal 2 46 6" xfId="42088"/>
    <cellStyle name="Normal 2 46 7" xfId="42089"/>
    <cellStyle name="Normal 2 46 8" xfId="42090"/>
    <cellStyle name="Normal 2 46 9" xfId="42091"/>
    <cellStyle name="Normal 2 47" xfId="42092"/>
    <cellStyle name="Normal 2 47 10" xfId="42093"/>
    <cellStyle name="Normal 2 47 11" xfId="42094"/>
    <cellStyle name="Normal 2 47 12" xfId="42095"/>
    <cellStyle name="Normal 2 47 13" xfId="42096"/>
    <cellStyle name="Normal 2 47 14" xfId="42097"/>
    <cellStyle name="Normal 2 47 15" xfId="42098"/>
    <cellStyle name="Normal 2 47 16" xfId="42099"/>
    <cellStyle name="Normal 2 47 17" xfId="42100"/>
    <cellStyle name="Normal 2 47 18" xfId="42101"/>
    <cellStyle name="Normal 2 47 19" xfId="42102"/>
    <cellStyle name="Normal 2 47 2" xfId="42103"/>
    <cellStyle name="Normal 2 47 20" xfId="42104"/>
    <cellStyle name="Normal 2 47 21" xfId="42105"/>
    <cellStyle name="Normal 2 47 22" xfId="42106"/>
    <cellStyle name="Normal 2 47 3" xfId="42107"/>
    <cellStyle name="Normal 2 47 4" xfId="42108"/>
    <cellStyle name="Normal 2 47 5" xfId="42109"/>
    <cellStyle name="Normal 2 47 6" xfId="42110"/>
    <cellStyle name="Normal 2 47 7" xfId="42111"/>
    <cellStyle name="Normal 2 47 8" xfId="42112"/>
    <cellStyle name="Normal 2 47 9" xfId="42113"/>
    <cellStyle name="Normal 2 48" xfId="42114"/>
    <cellStyle name="Normal 2 48 10" xfId="42115"/>
    <cellStyle name="Normal 2 48 11" xfId="42116"/>
    <cellStyle name="Normal 2 48 12" xfId="42117"/>
    <cellStyle name="Normal 2 48 13" xfId="42118"/>
    <cellStyle name="Normal 2 48 14" xfId="42119"/>
    <cellStyle name="Normal 2 48 15" xfId="42120"/>
    <cellStyle name="Normal 2 48 16" xfId="42121"/>
    <cellStyle name="Normal 2 48 17" xfId="42122"/>
    <cellStyle name="Normal 2 48 18" xfId="42123"/>
    <cellStyle name="Normal 2 48 19" xfId="42124"/>
    <cellStyle name="Normal 2 48 2" xfId="42125"/>
    <cellStyle name="Normal 2 48 20" xfId="42126"/>
    <cellStyle name="Normal 2 48 21" xfId="42127"/>
    <cellStyle name="Normal 2 48 22" xfId="42128"/>
    <cellStyle name="Normal 2 48 3" xfId="42129"/>
    <cellStyle name="Normal 2 48 4" xfId="42130"/>
    <cellStyle name="Normal 2 48 5" xfId="42131"/>
    <cellStyle name="Normal 2 48 6" xfId="42132"/>
    <cellStyle name="Normal 2 48 7" xfId="42133"/>
    <cellStyle name="Normal 2 48 8" xfId="42134"/>
    <cellStyle name="Normal 2 48 9" xfId="42135"/>
    <cellStyle name="Normal 2 49" xfId="42136"/>
    <cellStyle name="Normal 2 49 10" xfId="42137"/>
    <cellStyle name="Normal 2 49 11" xfId="42138"/>
    <cellStyle name="Normal 2 49 12" xfId="42139"/>
    <cellStyle name="Normal 2 49 13" xfId="42140"/>
    <cellStyle name="Normal 2 49 14" xfId="42141"/>
    <cellStyle name="Normal 2 49 15" xfId="42142"/>
    <cellStyle name="Normal 2 49 16" xfId="42143"/>
    <cellStyle name="Normal 2 49 17" xfId="42144"/>
    <cellStyle name="Normal 2 49 18" xfId="42145"/>
    <cellStyle name="Normal 2 49 19" xfId="42146"/>
    <cellStyle name="Normal 2 49 2" xfId="42147"/>
    <cellStyle name="Normal 2 49 20" xfId="42148"/>
    <cellStyle name="Normal 2 49 21" xfId="42149"/>
    <cellStyle name="Normal 2 49 22" xfId="42150"/>
    <cellStyle name="Normal 2 49 3" xfId="42151"/>
    <cellStyle name="Normal 2 49 4" xfId="42152"/>
    <cellStyle name="Normal 2 49 5" xfId="42153"/>
    <cellStyle name="Normal 2 49 6" xfId="42154"/>
    <cellStyle name="Normal 2 49 7" xfId="42155"/>
    <cellStyle name="Normal 2 49 8" xfId="42156"/>
    <cellStyle name="Normal 2 49 9" xfId="42157"/>
    <cellStyle name="Normal 2 5" xfId="148"/>
    <cellStyle name="Normal 2 5 10" xfId="42158"/>
    <cellStyle name="Normal 2 5 11" xfId="42159"/>
    <cellStyle name="Normal 2 5 12" xfId="42160"/>
    <cellStyle name="Normal 2 5 13" xfId="42161"/>
    <cellStyle name="Normal 2 5 14" xfId="42162"/>
    <cellStyle name="Normal 2 5 15" xfId="42163"/>
    <cellStyle name="Normal 2 5 16" xfId="42164"/>
    <cellStyle name="Normal 2 5 17" xfId="42165"/>
    <cellStyle name="Normal 2 5 18" xfId="42166"/>
    <cellStyle name="Normal 2 5 19" xfId="42167"/>
    <cellStyle name="Normal 2 5 2" xfId="42168"/>
    <cellStyle name="Normal 2 5 2 10" xfId="42169"/>
    <cellStyle name="Normal 2 5 2 10 10" xfId="42170"/>
    <cellStyle name="Normal 2 5 2 10 11" xfId="42171"/>
    <cellStyle name="Normal 2 5 2 10 12" xfId="42172"/>
    <cellStyle name="Normal 2 5 2 10 13" xfId="42173"/>
    <cellStyle name="Normal 2 5 2 10 14" xfId="42174"/>
    <cellStyle name="Normal 2 5 2 10 15" xfId="42175"/>
    <cellStyle name="Normal 2 5 2 10 16" xfId="42176"/>
    <cellStyle name="Normal 2 5 2 10 17" xfId="42177"/>
    <cellStyle name="Normal 2 5 2 10 18" xfId="42178"/>
    <cellStyle name="Normal 2 5 2 10 19" xfId="42179"/>
    <cellStyle name="Normal 2 5 2 10 2" xfId="42180"/>
    <cellStyle name="Normal 2 5 2 10 20" xfId="42181"/>
    <cellStyle name="Normal 2 5 2 10 21" xfId="42182"/>
    <cellStyle name="Normal 2 5 2 10 22" xfId="42183"/>
    <cellStyle name="Normal 2 5 2 10 3" xfId="42184"/>
    <cellStyle name="Normal 2 5 2 10 4" xfId="42185"/>
    <cellStyle name="Normal 2 5 2 10 5" xfId="42186"/>
    <cellStyle name="Normal 2 5 2 10 6" xfId="42187"/>
    <cellStyle name="Normal 2 5 2 10 7" xfId="42188"/>
    <cellStyle name="Normal 2 5 2 10 8" xfId="42189"/>
    <cellStyle name="Normal 2 5 2 10 9" xfId="42190"/>
    <cellStyle name="Normal 2 5 2 11" xfId="42191"/>
    <cellStyle name="Normal 2 5 2 11 10" xfId="42192"/>
    <cellStyle name="Normal 2 5 2 11 11" xfId="42193"/>
    <cellStyle name="Normal 2 5 2 11 12" xfId="42194"/>
    <cellStyle name="Normal 2 5 2 11 13" xfId="42195"/>
    <cellStyle name="Normal 2 5 2 11 14" xfId="42196"/>
    <cellStyle name="Normal 2 5 2 11 15" xfId="42197"/>
    <cellStyle name="Normal 2 5 2 11 16" xfId="42198"/>
    <cellStyle name="Normal 2 5 2 11 17" xfId="42199"/>
    <cellStyle name="Normal 2 5 2 11 18" xfId="42200"/>
    <cellStyle name="Normal 2 5 2 11 19" xfId="42201"/>
    <cellStyle name="Normal 2 5 2 11 2" xfId="42202"/>
    <cellStyle name="Normal 2 5 2 11 20" xfId="42203"/>
    <cellStyle name="Normal 2 5 2 11 21" xfId="42204"/>
    <cellStyle name="Normal 2 5 2 11 22" xfId="42205"/>
    <cellStyle name="Normal 2 5 2 11 3" xfId="42206"/>
    <cellStyle name="Normal 2 5 2 11 4" xfId="42207"/>
    <cellStyle name="Normal 2 5 2 11 5" xfId="42208"/>
    <cellStyle name="Normal 2 5 2 11 6" xfId="42209"/>
    <cellStyle name="Normal 2 5 2 11 7" xfId="42210"/>
    <cellStyle name="Normal 2 5 2 11 8" xfId="42211"/>
    <cellStyle name="Normal 2 5 2 11 9" xfId="42212"/>
    <cellStyle name="Normal 2 5 2 12" xfId="42213"/>
    <cellStyle name="Normal 2 5 2 12 10" xfId="42214"/>
    <cellStyle name="Normal 2 5 2 12 11" xfId="42215"/>
    <cellStyle name="Normal 2 5 2 12 12" xfId="42216"/>
    <cellStyle name="Normal 2 5 2 12 13" xfId="42217"/>
    <cellStyle name="Normal 2 5 2 12 14" xfId="42218"/>
    <cellStyle name="Normal 2 5 2 12 15" xfId="42219"/>
    <cellStyle name="Normal 2 5 2 12 16" xfId="42220"/>
    <cellStyle name="Normal 2 5 2 12 17" xfId="42221"/>
    <cellStyle name="Normal 2 5 2 12 18" xfId="42222"/>
    <cellStyle name="Normal 2 5 2 12 19" xfId="42223"/>
    <cellStyle name="Normal 2 5 2 12 2" xfId="42224"/>
    <cellStyle name="Normal 2 5 2 12 20" xfId="42225"/>
    <cellStyle name="Normal 2 5 2 12 21" xfId="42226"/>
    <cellStyle name="Normal 2 5 2 12 22" xfId="42227"/>
    <cellStyle name="Normal 2 5 2 12 3" xfId="42228"/>
    <cellStyle name="Normal 2 5 2 12 4" xfId="42229"/>
    <cellStyle name="Normal 2 5 2 12 5" xfId="42230"/>
    <cellStyle name="Normal 2 5 2 12 6" xfId="42231"/>
    <cellStyle name="Normal 2 5 2 12 7" xfId="42232"/>
    <cellStyle name="Normal 2 5 2 12 8" xfId="42233"/>
    <cellStyle name="Normal 2 5 2 12 9" xfId="42234"/>
    <cellStyle name="Normal 2 5 2 13" xfId="42235"/>
    <cellStyle name="Normal 2 5 2 13 10" xfId="42236"/>
    <cellStyle name="Normal 2 5 2 13 11" xfId="42237"/>
    <cellStyle name="Normal 2 5 2 13 12" xfId="42238"/>
    <cellStyle name="Normal 2 5 2 13 13" xfId="42239"/>
    <cellStyle name="Normal 2 5 2 13 14" xfId="42240"/>
    <cellStyle name="Normal 2 5 2 13 15" xfId="42241"/>
    <cellStyle name="Normal 2 5 2 13 16" xfId="42242"/>
    <cellStyle name="Normal 2 5 2 13 17" xfId="42243"/>
    <cellStyle name="Normal 2 5 2 13 18" xfId="42244"/>
    <cellStyle name="Normal 2 5 2 13 19" xfId="42245"/>
    <cellStyle name="Normal 2 5 2 13 2" xfId="42246"/>
    <cellStyle name="Normal 2 5 2 13 20" xfId="42247"/>
    <cellStyle name="Normal 2 5 2 13 21" xfId="42248"/>
    <cellStyle name="Normal 2 5 2 13 22" xfId="42249"/>
    <cellStyle name="Normal 2 5 2 13 3" xfId="42250"/>
    <cellStyle name="Normal 2 5 2 13 4" xfId="42251"/>
    <cellStyle name="Normal 2 5 2 13 5" xfId="42252"/>
    <cellStyle name="Normal 2 5 2 13 6" xfId="42253"/>
    <cellStyle name="Normal 2 5 2 13 7" xfId="42254"/>
    <cellStyle name="Normal 2 5 2 13 8" xfId="42255"/>
    <cellStyle name="Normal 2 5 2 13 9" xfId="42256"/>
    <cellStyle name="Normal 2 5 2 14" xfId="42257"/>
    <cellStyle name="Normal 2 5 2 14 10" xfId="42258"/>
    <cellStyle name="Normal 2 5 2 14 11" xfId="42259"/>
    <cellStyle name="Normal 2 5 2 14 12" xfId="42260"/>
    <cellStyle name="Normal 2 5 2 14 13" xfId="42261"/>
    <cellStyle name="Normal 2 5 2 14 14" xfId="42262"/>
    <cellStyle name="Normal 2 5 2 14 15" xfId="42263"/>
    <cellStyle name="Normal 2 5 2 14 16" xfId="42264"/>
    <cellStyle name="Normal 2 5 2 14 17" xfId="42265"/>
    <cellStyle name="Normal 2 5 2 14 18" xfId="42266"/>
    <cellStyle name="Normal 2 5 2 14 19" xfId="42267"/>
    <cellStyle name="Normal 2 5 2 14 2" xfId="42268"/>
    <cellStyle name="Normal 2 5 2 14 20" xfId="42269"/>
    <cellStyle name="Normal 2 5 2 14 21" xfId="42270"/>
    <cellStyle name="Normal 2 5 2 14 22" xfId="42271"/>
    <cellStyle name="Normal 2 5 2 14 3" xfId="42272"/>
    <cellStyle name="Normal 2 5 2 14 4" xfId="42273"/>
    <cellStyle name="Normal 2 5 2 14 5" xfId="42274"/>
    <cellStyle name="Normal 2 5 2 14 6" xfId="42275"/>
    <cellStyle name="Normal 2 5 2 14 7" xfId="42276"/>
    <cellStyle name="Normal 2 5 2 14 8" xfId="42277"/>
    <cellStyle name="Normal 2 5 2 14 9" xfId="42278"/>
    <cellStyle name="Normal 2 5 2 15" xfId="42279"/>
    <cellStyle name="Normal 2 5 2 15 10" xfId="42280"/>
    <cellStyle name="Normal 2 5 2 15 11" xfId="42281"/>
    <cellStyle name="Normal 2 5 2 15 12" xfId="42282"/>
    <cellStyle name="Normal 2 5 2 15 13" xfId="42283"/>
    <cellStyle name="Normal 2 5 2 15 14" xfId="42284"/>
    <cellStyle name="Normal 2 5 2 15 15" xfId="42285"/>
    <cellStyle name="Normal 2 5 2 15 16" xfId="42286"/>
    <cellStyle name="Normal 2 5 2 15 17" xfId="42287"/>
    <cellStyle name="Normal 2 5 2 15 18" xfId="42288"/>
    <cellStyle name="Normal 2 5 2 15 19" xfId="42289"/>
    <cellStyle name="Normal 2 5 2 15 2" xfId="42290"/>
    <cellStyle name="Normal 2 5 2 15 20" xfId="42291"/>
    <cellStyle name="Normal 2 5 2 15 21" xfId="42292"/>
    <cellStyle name="Normal 2 5 2 15 22" xfId="42293"/>
    <cellStyle name="Normal 2 5 2 15 3" xfId="42294"/>
    <cellStyle name="Normal 2 5 2 15 4" xfId="42295"/>
    <cellStyle name="Normal 2 5 2 15 5" xfId="42296"/>
    <cellStyle name="Normal 2 5 2 15 6" xfId="42297"/>
    <cellStyle name="Normal 2 5 2 15 7" xfId="42298"/>
    <cellStyle name="Normal 2 5 2 15 8" xfId="42299"/>
    <cellStyle name="Normal 2 5 2 15 9" xfId="42300"/>
    <cellStyle name="Normal 2 5 2 16" xfId="42301"/>
    <cellStyle name="Normal 2 5 2 16 10" xfId="42302"/>
    <cellStyle name="Normal 2 5 2 16 11" xfId="42303"/>
    <cellStyle name="Normal 2 5 2 16 12" xfId="42304"/>
    <cellStyle name="Normal 2 5 2 16 13" xfId="42305"/>
    <cellStyle name="Normal 2 5 2 16 14" xfId="42306"/>
    <cellStyle name="Normal 2 5 2 16 15" xfId="42307"/>
    <cellStyle name="Normal 2 5 2 16 16" xfId="42308"/>
    <cellStyle name="Normal 2 5 2 16 17" xfId="42309"/>
    <cellStyle name="Normal 2 5 2 16 18" xfId="42310"/>
    <cellStyle name="Normal 2 5 2 16 19" xfId="42311"/>
    <cellStyle name="Normal 2 5 2 16 2" xfId="42312"/>
    <cellStyle name="Normal 2 5 2 16 20" xfId="42313"/>
    <cellStyle name="Normal 2 5 2 16 21" xfId="42314"/>
    <cellStyle name="Normal 2 5 2 16 22" xfId="42315"/>
    <cellStyle name="Normal 2 5 2 16 3" xfId="42316"/>
    <cellStyle name="Normal 2 5 2 16 4" xfId="42317"/>
    <cellStyle name="Normal 2 5 2 16 5" xfId="42318"/>
    <cellStyle name="Normal 2 5 2 16 6" xfId="42319"/>
    <cellStyle name="Normal 2 5 2 16 7" xfId="42320"/>
    <cellStyle name="Normal 2 5 2 16 8" xfId="42321"/>
    <cellStyle name="Normal 2 5 2 16 9" xfId="42322"/>
    <cellStyle name="Normal 2 5 2 17" xfId="42323"/>
    <cellStyle name="Normal 2 5 2 17 10" xfId="42324"/>
    <cellStyle name="Normal 2 5 2 17 11" xfId="42325"/>
    <cellStyle name="Normal 2 5 2 17 12" xfId="42326"/>
    <cellStyle name="Normal 2 5 2 17 13" xfId="42327"/>
    <cellStyle name="Normal 2 5 2 17 14" xfId="42328"/>
    <cellStyle name="Normal 2 5 2 17 15" xfId="42329"/>
    <cellStyle name="Normal 2 5 2 17 16" xfId="42330"/>
    <cellStyle name="Normal 2 5 2 17 17" xfId="42331"/>
    <cellStyle name="Normal 2 5 2 17 18" xfId="42332"/>
    <cellStyle name="Normal 2 5 2 17 19" xfId="42333"/>
    <cellStyle name="Normal 2 5 2 17 2" xfId="42334"/>
    <cellStyle name="Normal 2 5 2 17 20" xfId="42335"/>
    <cellStyle name="Normal 2 5 2 17 21" xfId="42336"/>
    <cellStyle name="Normal 2 5 2 17 22" xfId="42337"/>
    <cellStyle name="Normal 2 5 2 17 3" xfId="42338"/>
    <cellStyle name="Normal 2 5 2 17 4" xfId="42339"/>
    <cellStyle name="Normal 2 5 2 17 5" xfId="42340"/>
    <cellStyle name="Normal 2 5 2 17 6" xfId="42341"/>
    <cellStyle name="Normal 2 5 2 17 7" xfId="42342"/>
    <cellStyle name="Normal 2 5 2 17 8" xfId="42343"/>
    <cellStyle name="Normal 2 5 2 17 9" xfId="42344"/>
    <cellStyle name="Normal 2 5 2 18" xfId="42345"/>
    <cellStyle name="Normal 2 5 2 18 10" xfId="42346"/>
    <cellStyle name="Normal 2 5 2 18 11" xfId="42347"/>
    <cellStyle name="Normal 2 5 2 18 12" xfId="42348"/>
    <cellStyle name="Normal 2 5 2 18 13" xfId="42349"/>
    <cellStyle name="Normal 2 5 2 18 14" xfId="42350"/>
    <cellStyle name="Normal 2 5 2 18 15" xfId="42351"/>
    <cellStyle name="Normal 2 5 2 18 16" xfId="42352"/>
    <cellStyle name="Normal 2 5 2 18 17" xfId="42353"/>
    <cellStyle name="Normal 2 5 2 18 18" xfId="42354"/>
    <cellStyle name="Normal 2 5 2 18 19" xfId="42355"/>
    <cellStyle name="Normal 2 5 2 18 2" xfId="42356"/>
    <cellStyle name="Normal 2 5 2 18 20" xfId="42357"/>
    <cellStyle name="Normal 2 5 2 18 21" xfId="42358"/>
    <cellStyle name="Normal 2 5 2 18 22" xfId="42359"/>
    <cellStyle name="Normal 2 5 2 18 3" xfId="42360"/>
    <cellStyle name="Normal 2 5 2 18 4" xfId="42361"/>
    <cellStyle name="Normal 2 5 2 18 5" xfId="42362"/>
    <cellStyle name="Normal 2 5 2 18 6" xfId="42363"/>
    <cellStyle name="Normal 2 5 2 18 7" xfId="42364"/>
    <cellStyle name="Normal 2 5 2 18 8" xfId="42365"/>
    <cellStyle name="Normal 2 5 2 18 9" xfId="42366"/>
    <cellStyle name="Normal 2 5 2 19" xfId="42367"/>
    <cellStyle name="Normal 2 5 2 19 10" xfId="42368"/>
    <cellStyle name="Normal 2 5 2 19 11" xfId="42369"/>
    <cellStyle name="Normal 2 5 2 19 12" xfId="42370"/>
    <cellStyle name="Normal 2 5 2 19 13" xfId="42371"/>
    <cellStyle name="Normal 2 5 2 19 14" xfId="42372"/>
    <cellStyle name="Normal 2 5 2 19 15" xfId="42373"/>
    <cellStyle name="Normal 2 5 2 19 16" xfId="42374"/>
    <cellStyle name="Normal 2 5 2 19 17" xfId="42375"/>
    <cellStyle name="Normal 2 5 2 19 18" xfId="42376"/>
    <cellStyle name="Normal 2 5 2 19 19" xfId="42377"/>
    <cellStyle name="Normal 2 5 2 19 2" xfId="42378"/>
    <cellStyle name="Normal 2 5 2 19 20" xfId="42379"/>
    <cellStyle name="Normal 2 5 2 19 21" xfId="42380"/>
    <cellStyle name="Normal 2 5 2 19 22" xfId="42381"/>
    <cellStyle name="Normal 2 5 2 19 3" xfId="42382"/>
    <cellStyle name="Normal 2 5 2 19 4" xfId="42383"/>
    <cellStyle name="Normal 2 5 2 19 5" xfId="42384"/>
    <cellStyle name="Normal 2 5 2 19 6" xfId="42385"/>
    <cellStyle name="Normal 2 5 2 19 7" xfId="42386"/>
    <cellStyle name="Normal 2 5 2 19 8" xfId="42387"/>
    <cellStyle name="Normal 2 5 2 19 9" xfId="42388"/>
    <cellStyle name="Normal 2 5 2 2" xfId="42389"/>
    <cellStyle name="Normal 2 5 2 2 10" xfId="42390"/>
    <cellStyle name="Normal 2 5 2 2 11" xfId="42391"/>
    <cellStyle name="Normal 2 5 2 2 12" xfId="42392"/>
    <cellStyle name="Normal 2 5 2 2 13" xfId="42393"/>
    <cellStyle name="Normal 2 5 2 2 14" xfId="42394"/>
    <cellStyle name="Normal 2 5 2 2 15" xfId="42395"/>
    <cellStyle name="Normal 2 5 2 2 16" xfId="42396"/>
    <cellStyle name="Normal 2 5 2 2 17" xfId="42397"/>
    <cellStyle name="Normal 2 5 2 2 18" xfId="42398"/>
    <cellStyle name="Normal 2 5 2 2 19" xfId="42399"/>
    <cellStyle name="Normal 2 5 2 2 2" xfId="42400"/>
    <cellStyle name="Normal 2 5 2 2 2 10" xfId="42401"/>
    <cellStyle name="Normal 2 5 2 2 2 10 10" xfId="42402"/>
    <cellStyle name="Normal 2 5 2 2 2 10 11" xfId="42403"/>
    <cellStyle name="Normal 2 5 2 2 2 10 12" xfId="42404"/>
    <cellStyle name="Normal 2 5 2 2 2 10 13" xfId="42405"/>
    <cellStyle name="Normal 2 5 2 2 2 10 14" xfId="42406"/>
    <cellStyle name="Normal 2 5 2 2 2 10 15" xfId="42407"/>
    <cellStyle name="Normal 2 5 2 2 2 10 16" xfId="42408"/>
    <cellStyle name="Normal 2 5 2 2 2 10 17" xfId="42409"/>
    <cellStyle name="Normal 2 5 2 2 2 10 18" xfId="42410"/>
    <cellStyle name="Normal 2 5 2 2 2 10 19" xfId="42411"/>
    <cellStyle name="Normal 2 5 2 2 2 10 2" xfId="42412"/>
    <cellStyle name="Normal 2 5 2 2 2 10 20" xfId="42413"/>
    <cellStyle name="Normal 2 5 2 2 2 10 21" xfId="42414"/>
    <cellStyle name="Normal 2 5 2 2 2 10 22" xfId="42415"/>
    <cellStyle name="Normal 2 5 2 2 2 10 3" xfId="42416"/>
    <cellStyle name="Normal 2 5 2 2 2 10 4" xfId="42417"/>
    <cellStyle name="Normal 2 5 2 2 2 10 5" xfId="42418"/>
    <cellStyle name="Normal 2 5 2 2 2 10 6" xfId="42419"/>
    <cellStyle name="Normal 2 5 2 2 2 10 7" xfId="42420"/>
    <cellStyle name="Normal 2 5 2 2 2 10 8" xfId="42421"/>
    <cellStyle name="Normal 2 5 2 2 2 10 9" xfId="42422"/>
    <cellStyle name="Normal 2 5 2 2 2 11" xfId="42423"/>
    <cellStyle name="Normal 2 5 2 2 2 11 10" xfId="42424"/>
    <cellStyle name="Normal 2 5 2 2 2 11 11" xfId="42425"/>
    <cellStyle name="Normal 2 5 2 2 2 11 12" xfId="42426"/>
    <cellStyle name="Normal 2 5 2 2 2 11 13" xfId="42427"/>
    <cellStyle name="Normal 2 5 2 2 2 11 14" xfId="42428"/>
    <cellStyle name="Normal 2 5 2 2 2 11 15" xfId="42429"/>
    <cellStyle name="Normal 2 5 2 2 2 11 16" xfId="42430"/>
    <cellStyle name="Normal 2 5 2 2 2 11 17" xfId="42431"/>
    <cellStyle name="Normal 2 5 2 2 2 11 18" xfId="42432"/>
    <cellStyle name="Normal 2 5 2 2 2 11 19" xfId="42433"/>
    <cellStyle name="Normal 2 5 2 2 2 11 2" xfId="42434"/>
    <cellStyle name="Normal 2 5 2 2 2 11 20" xfId="42435"/>
    <cellStyle name="Normal 2 5 2 2 2 11 21" xfId="42436"/>
    <cellStyle name="Normal 2 5 2 2 2 11 22" xfId="42437"/>
    <cellStyle name="Normal 2 5 2 2 2 11 3" xfId="42438"/>
    <cellStyle name="Normal 2 5 2 2 2 11 4" xfId="42439"/>
    <cellStyle name="Normal 2 5 2 2 2 11 5" xfId="42440"/>
    <cellStyle name="Normal 2 5 2 2 2 11 6" xfId="42441"/>
    <cellStyle name="Normal 2 5 2 2 2 11 7" xfId="42442"/>
    <cellStyle name="Normal 2 5 2 2 2 11 8" xfId="42443"/>
    <cellStyle name="Normal 2 5 2 2 2 11 9" xfId="42444"/>
    <cellStyle name="Normal 2 5 2 2 2 12" xfId="42445"/>
    <cellStyle name="Normal 2 5 2 2 2 12 10" xfId="42446"/>
    <cellStyle name="Normal 2 5 2 2 2 12 11" xfId="42447"/>
    <cellStyle name="Normal 2 5 2 2 2 12 12" xfId="42448"/>
    <cellStyle name="Normal 2 5 2 2 2 12 13" xfId="42449"/>
    <cellStyle name="Normal 2 5 2 2 2 12 14" xfId="42450"/>
    <cellStyle name="Normal 2 5 2 2 2 12 15" xfId="42451"/>
    <cellStyle name="Normal 2 5 2 2 2 12 16" xfId="42452"/>
    <cellStyle name="Normal 2 5 2 2 2 12 17" xfId="42453"/>
    <cellStyle name="Normal 2 5 2 2 2 12 18" xfId="42454"/>
    <cellStyle name="Normal 2 5 2 2 2 12 19" xfId="42455"/>
    <cellStyle name="Normal 2 5 2 2 2 12 2" xfId="42456"/>
    <cellStyle name="Normal 2 5 2 2 2 12 20" xfId="42457"/>
    <cellStyle name="Normal 2 5 2 2 2 12 21" xfId="42458"/>
    <cellStyle name="Normal 2 5 2 2 2 12 22" xfId="42459"/>
    <cellStyle name="Normal 2 5 2 2 2 12 3" xfId="42460"/>
    <cellStyle name="Normal 2 5 2 2 2 12 4" xfId="42461"/>
    <cellStyle name="Normal 2 5 2 2 2 12 5" xfId="42462"/>
    <cellStyle name="Normal 2 5 2 2 2 12 6" xfId="42463"/>
    <cellStyle name="Normal 2 5 2 2 2 12 7" xfId="42464"/>
    <cellStyle name="Normal 2 5 2 2 2 12 8" xfId="42465"/>
    <cellStyle name="Normal 2 5 2 2 2 12 9" xfId="42466"/>
    <cellStyle name="Normal 2 5 2 2 2 13" xfId="42467"/>
    <cellStyle name="Normal 2 5 2 2 2 13 10" xfId="42468"/>
    <cellStyle name="Normal 2 5 2 2 2 13 11" xfId="42469"/>
    <cellStyle name="Normal 2 5 2 2 2 13 12" xfId="42470"/>
    <cellStyle name="Normal 2 5 2 2 2 13 13" xfId="42471"/>
    <cellStyle name="Normal 2 5 2 2 2 13 14" xfId="42472"/>
    <cellStyle name="Normal 2 5 2 2 2 13 15" xfId="42473"/>
    <cellStyle name="Normal 2 5 2 2 2 13 16" xfId="42474"/>
    <cellStyle name="Normal 2 5 2 2 2 13 17" xfId="42475"/>
    <cellStyle name="Normal 2 5 2 2 2 13 18" xfId="42476"/>
    <cellStyle name="Normal 2 5 2 2 2 13 19" xfId="42477"/>
    <cellStyle name="Normal 2 5 2 2 2 13 2" xfId="42478"/>
    <cellStyle name="Normal 2 5 2 2 2 13 20" xfId="42479"/>
    <cellStyle name="Normal 2 5 2 2 2 13 21" xfId="42480"/>
    <cellStyle name="Normal 2 5 2 2 2 13 22" xfId="42481"/>
    <cellStyle name="Normal 2 5 2 2 2 13 3" xfId="42482"/>
    <cellStyle name="Normal 2 5 2 2 2 13 4" xfId="42483"/>
    <cellStyle name="Normal 2 5 2 2 2 13 5" xfId="42484"/>
    <cellStyle name="Normal 2 5 2 2 2 13 6" xfId="42485"/>
    <cellStyle name="Normal 2 5 2 2 2 13 7" xfId="42486"/>
    <cellStyle name="Normal 2 5 2 2 2 13 8" xfId="42487"/>
    <cellStyle name="Normal 2 5 2 2 2 13 9" xfId="42488"/>
    <cellStyle name="Normal 2 5 2 2 2 14" xfId="42489"/>
    <cellStyle name="Normal 2 5 2 2 2 14 10" xfId="42490"/>
    <cellStyle name="Normal 2 5 2 2 2 14 11" xfId="42491"/>
    <cellStyle name="Normal 2 5 2 2 2 14 12" xfId="42492"/>
    <cellStyle name="Normal 2 5 2 2 2 14 13" xfId="42493"/>
    <cellStyle name="Normal 2 5 2 2 2 14 14" xfId="42494"/>
    <cellStyle name="Normal 2 5 2 2 2 14 15" xfId="42495"/>
    <cellStyle name="Normal 2 5 2 2 2 14 16" xfId="42496"/>
    <cellStyle name="Normal 2 5 2 2 2 14 17" xfId="42497"/>
    <cellStyle name="Normal 2 5 2 2 2 14 18" xfId="42498"/>
    <cellStyle name="Normal 2 5 2 2 2 14 19" xfId="42499"/>
    <cellStyle name="Normal 2 5 2 2 2 14 2" xfId="42500"/>
    <cellStyle name="Normal 2 5 2 2 2 14 20" xfId="42501"/>
    <cellStyle name="Normal 2 5 2 2 2 14 21" xfId="42502"/>
    <cellStyle name="Normal 2 5 2 2 2 14 22" xfId="42503"/>
    <cellStyle name="Normal 2 5 2 2 2 14 3" xfId="42504"/>
    <cellStyle name="Normal 2 5 2 2 2 14 4" xfId="42505"/>
    <cellStyle name="Normal 2 5 2 2 2 14 5" xfId="42506"/>
    <cellStyle name="Normal 2 5 2 2 2 14 6" xfId="42507"/>
    <cellStyle name="Normal 2 5 2 2 2 14 7" xfId="42508"/>
    <cellStyle name="Normal 2 5 2 2 2 14 8" xfId="42509"/>
    <cellStyle name="Normal 2 5 2 2 2 14 9" xfId="42510"/>
    <cellStyle name="Normal 2 5 2 2 2 15" xfId="42511"/>
    <cellStyle name="Normal 2 5 2 2 2 15 10" xfId="42512"/>
    <cellStyle name="Normal 2 5 2 2 2 15 11" xfId="42513"/>
    <cellStyle name="Normal 2 5 2 2 2 15 12" xfId="42514"/>
    <cellStyle name="Normal 2 5 2 2 2 15 13" xfId="42515"/>
    <cellStyle name="Normal 2 5 2 2 2 15 14" xfId="42516"/>
    <cellStyle name="Normal 2 5 2 2 2 15 15" xfId="42517"/>
    <cellStyle name="Normal 2 5 2 2 2 15 16" xfId="42518"/>
    <cellStyle name="Normal 2 5 2 2 2 15 17" xfId="42519"/>
    <cellStyle name="Normal 2 5 2 2 2 15 18" xfId="42520"/>
    <cellStyle name="Normal 2 5 2 2 2 15 19" xfId="42521"/>
    <cellStyle name="Normal 2 5 2 2 2 15 2" xfId="42522"/>
    <cellStyle name="Normal 2 5 2 2 2 15 20" xfId="42523"/>
    <cellStyle name="Normal 2 5 2 2 2 15 21" xfId="42524"/>
    <cellStyle name="Normal 2 5 2 2 2 15 22" xfId="42525"/>
    <cellStyle name="Normal 2 5 2 2 2 15 3" xfId="42526"/>
    <cellStyle name="Normal 2 5 2 2 2 15 4" xfId="42527"/>
    <cellStyle name="Normal 2 5 2 2 2 15 5" xfId="42528"/>
    <cellStyle name="Normal 2 5 2 2 2 15 6" xfId="42529"/>
    <cellStyle name="Normal 2 5 2 2 2 15 7" xfId="42530"/>
    <cellStyle name="Normal 2 5 2 2 2 15 8" xfId="42531"/>
    <cellStyle name="Normal 2 5 2 2 2 15 9" xfId="42532"/>
    <cellStyle name="Normal 2 5 2 2 2 16" xfId="42533"/>
    <cellStyle name="Normal 2 5 2 2 2 16 10" xfId="42534"/>
    <cellStyle name="Normal 2 5 2 2 2 16 11" xfId="42535"/>
    <cellStyle name="Normal 2 5 2 2 2 16 12" xfId="42536"/>
    <cellStyle name="Normal 2 5 2 2 2 16 13" xfId="42537"/>
    <cellStyle name="Normal 2 5 2 2 2 16 14" xfId="42538"/>
    <cellStyle name="Normal 2 5 2 2 2 16 15" xfId="42539"/>
    <cellStyle name="Normal 2 5 2 2 2 16 16" xfId="42540"/>
    <cellStyle name="Normal 2 5 2 2 2 16 17" xfId="42541"/>
    <cellStyle name="Normal 2 5 2 2 2 16 18" xfId="42542"/>
    <cellStyle name="Normal 2 5 2 2 2 16 19" xfId="42543"/>
    <cellStyle name="Normal 2 5 2 2 2 16 2" xfId="42544"/>
    <cellStyle name="Normal 2 5 2 2 2 16 20" xfId="42545"/>
    <cellStyle name="Normal 2 5 2 2 2 16 21" xfId="42546"/>
    <cellStyle name="Normal 2 5 2 2 2 16 22" xfId="42547"/>
    <cellStyle name="Normal 2 5 2 2 2 16 3" xfId="42548"/>
    <cellStyle name="Normal 2 5 2 2 2 16 4" xfId="42549"/>
    <cellStyle name="Normal 2 5 2 2 2 16 5" xfId="42550"/>
    <cellStyle name="Normal 2 5 2 2 2 16 6" xfId="42551"/>
    <cellStyle name="Normal 2 5 2 2 2 16 7" xfId="42552"/>
    <cellStyle name="Normal 2 5 2 2 2 16 8" xfId="42553"/>
    <cellStyle name="Normal 2 5 2 2 2 16 9" xfId="42554"/>
    <cellStyle name="Normal 2 5 2 2 2 17" xfId="42555"/>
    <cellStyle name="Normal 2 5 2 2 2 17 10" xfId="42556"/>
    <cellStyle name="Normal 2 5 2 2 2 17 11" xfId="42557"/>
    <cellStyle name="Normal 2 5 2 2 2 17 12" xfId="42558"/>
    <cellStyle name="Normal 2 5 2 2 2 17 13" xfId="42559"/>
    <cellStyle name="Normal 2 5 2 2 2 17 14" xfId="42560"/>
    <cellStyle name="Normal 2 5 2 2 2 17 15" xfId="42561"/>
    <cellStyle name="Normal 2 5 2 2 2 17 16" xfId="42562"/>
    <cellStyle name="Normal 2 5 2 2 2 17 17" xfId="42563"/>
    <cellStyle name="Normal 2 5 2 2 2 17 18" xfId="42564"/>
    <cellStyle name="Normal 2 5 2 2 2 17 19" xfId="42565"/>
    <cellStyle name="Normal 2 5 2 2 2 17 2" xfId="42566"/>
    <cellStyle name="Normal 2 5 2 2 2 17 20" xfId="42567"/>
    <cellStyle name="Normal 2 5 2 2 2 17 21" xfId="42568"/>
    <cellStyle name="Normal 2 5 2 2 2 17 22" xfId="42569"/>
    <cellStyle name="Normal 2 5 2 2 2 17 3" xfId="42570"/>
    <cellStyle name="Normal 2 5 2 2 2 17 4" xfId="42571"/>
    <cellStyle name="Normal 2 5 2 2 2 17 5" xfId="42572"/>
    <cellStyle name="Normal 2 5 2 2 2 17 6" xfId="42573"/>
    <cellStyle name="Normal 2 5 2 2 2 17 7" xfId="42574"/>
    <cellStyle name="Normal 2 5 2 2 2 17 8" xfId="42575"/>
    <cellStyle name="Normal 2 5 2 2 2 17 9" xfId="42576"/>
    <cellStyle name="Normal 2 5 2 2 2 18" xfId="42577"/>
    <cellStyle name="Normal 2 5 2 2 2 18 10" xfId="42578"/>
    <cellStyle name="Normal 2 5 2 2 2 18 11" xfId="42579"/>
    <cellStyle name="Normal 2 5 2 2 2 18 12" xfId="42580"/>
    <cellStyle name="Normal 2 5 2 2 2 18 13" xfId="42581"/>
    <cellStyle name="Normal 2 5 2 2 2 18 14" xfId="42582"/>
    <cellStyle name="Normal 2 5 2 2 2 18 15" xfId="42583"/>
    <cellStyle name="Normal 2 5 2 2 2 18 16" xfId="42584"/>
    <cellStyle name="Normal 2 5 2 2 2 18 17" xfId="42585"/>
    <cellStyle name="Normal 2 5 2 2 2 18 18" xfId="42586"/>
    <cellStyle name="Normal 2 5 2 2 2 18 19" xfId="42587"/>
    <cellStyle name="Normal 2 5 2 2 2 18 2" xfId="42588"/>
    <cellStyle name="Normal 2 5 2 2 2 18 20" xfId="42589"/>
    <cellStyle name="Normal 2 5 2 2 2 18 21" xfId="42590"/>
    <cellStyle name="Normal 2 5 2 2 2 18 22" xfId="42591"/>
    <cellStyle name="Normal 2 5 2 2 2 18 3" xfId="42592"/>
    <cellStyle name="Normal 2 5 2 2 2 18 4" xfId="42593"/>
    <cellStyle name="Normal 2 5 2 2 2 18 5" xfId="42594"/>
    <cellStyle name="Normal 2 5 2 2 2 18 6" xfId="42595"/>
    <cellStyle name="Normal 2 5 2 2 2 18 7" xfId="42596"/>
    <cellStyle name="Normal 2 5 2 2 2 18 8" xfId="42597"/>
    <cellStyle name="Normal 2 5 2 2 2 18 9" xfId="42598"/>
    <cellStyle name="Normal 2 5 2 2 2 19" xfId="42599"/>
    <cellStyle name="Normal 2 5 2 2 2 19 10" xfId="42600"/>
    <cellStyle name="Normal 2 5 2 2 2 19 11" xfId="42601"/>
    <cellStyle name="Normal 2 5 2 2 2 19 12" xfId="42602"/>
    <cellStyle name="Normal 2 5 2 2 2 19 13" xfId="42603"/>
    <cellStyle name="Normal 2 5 2 2 2 19 14" xfId="42604"/>
    <cellStyle name="Normal 2 5 2 2 2 19 15" xfId="42605"/>
    <cellStyle name="Normal 2 5 2 2 2 19 16" xfId="42606"/>
    <cellStyle name="Normal 2 5 2 2 2 19 17" xfId="42607"/>
    <cellStyle name="Normal 2 5 2 2 2 19 18" xfId="42608"/>
    <cellStyle name="Normal 2 5 2 2 2 19 19" xfId="42609"/>
    <cellStyle name="Normal 2 5 2 2 2 19 2" xfId="42610"/>
    <cellStyle name="Normal 2 5 2 2 2 19 20" xfId="42611"/>
    <cellStyle name="Normal 2 5 2 2 2 19 21" xfId="42612"/>
    <cellStyle name="Normal 2 5 2 2 2 19 22" xfId="42613"/>
    <cellStyle name="Normal 2 5 2 2 2 19 3" xfId="42614"/>
    <cellStyle name="Normal 2 5 2 2 2 19 4" xfId="42615"/>
    <cellStyle name="Normal 2 5 2 2 2 19 5" xfId="42616"/>
    <cellStyle name="Normal 2 5 2 2 2 19 6" xfId="42617"/>
    <cellStyle name="Normal 2 5 2 2 2 19 7" xfId="42618"/>
    <cellStyle name="Normal 2 5 2 2 2 19 8" xfId="42619"/>
    <cellStyle name="Normal 2 5 2 2 2 19 9" xfId="42620"/>
    <cellStyle name="Normal 2 5 2 2 2 2" xfId="42621"/>
    <cellStyle name="Normal 2 5 2 2 2 2 10" xfId="42622"/>
    <cellStyle name="Normal 2 5 2 2 2 2 11" xfId="42623"/>
    <cellStyle name="Normal 2 5 2 2 2 2 12" xfId="42624"/>
    <cellStyle name="Normal 2 5 2 2 2 2 13" xfId="42625"/>
    <cellStyle name="Normal 2 5 2 2 2 2 14" xfId="42626"/>
    <cellStyle name="Normal 2 5 2 2 2 2 15" xfId="42627"/>
    <cellStyle name="Normal 2 5 2 2 2 2 16" xfId="42628"/>
    <cellStyle name="Normal 2 5 2 2 2 2 17" xfId="42629"/>
    <cellStyle name="Normal 2 5 2 2 2 2 18" xfId="42630"/>
    <cellStyle name="Normal 2 5 2 2 2 2 19" xfId="42631"/>
    <cellStyle name="Normal 2 5 2 2 2 2 2" xfId="42632"/>
    <cellStyle name="Normal 2 5 2 2 2 2 20" xfId="42633"/>
    <cellStyle name="Normal 2 5 2 2 2 2 21" xfId="42634"/>
    <cellStyle name="Normal 2 5 2 2 2 2 22" xfId="42635"/>
    <cellStyle name="Normal 2 5 2 2 2 2 3" xfId="42636"/>
    <cellStyle name="Normal 2 5 2 2 2 2 4" xfId="42637"/>
    <cellStyle name="Normal 2 5 2 2 2 2 5" xfId="42638"/>
    <cellStyle name="Normal 2 5 2 2 2 2 6" xfId="42639"/>
    <cellStyle name="Normal 2 5 2 2 2 2 7" xfId="42640"/>
    <cellStyle name="Normal 2 5 2 2 2 2 8" xfId="42641"/>
    <cellStyle name="Normal 2 5 2 2 2 2 9" xfId="42642"/>
    <cellStyle name="Normal 2 5 2 2 2 20" xfId="42643"/>
    <cellStyle name="Normal 2 5 2 2 2 21" xfId="42644"/>
    <cellStyle name="Normal 2 5 2 2 2 22" xfId="42645"/>
    <cellStyle name="Normal 2 5 2 2 2 23" xfId="42646"/>
    <cellStyle name="Normal 2 5 2 2 2 24" xfId="42647"/>
    <cellStyle name="Normal 2 5 2 2 2 25" xfId="42648"/>
    <cellStyle name="Normal 2 5 2 2 2 26" xfId="42649"/>
    <cellStyle name="Normal 2 5 2 2 2 27" xfId="42650"/>
    <cellStyle name="Normal 2 5 2 2 2 28" xfId="42651"/>
    <cellStyle name="Normal 2 5 2 2 2 29" xfId="42652"/>
    <cellStyle name="Normal 2 5 2 2 2 3" xfId="42653"/>
    <cellStyle name="Normal 2 5 2 2 2 3 10" xfId="42654"/>
    <cellStyle name="Normal 2 5 2 2 2 3 11" xfId="42655"/>
    <cellStyle name="Normal 2 5 2 2 2 3 12" xfId="42656"/>
    <cellStyle name="Normal 2 5 2 2 2 3 13" xfId="42657"/>
    <cellStyle name="Normal 2 5 2 2 2 3 14" xfId="42658"/>
    <cellStyle name="Normal 2 5 2 2 2 3 15" xfId="42659"/>
    <cellStyle name="Normal 2 5 2 2 2 3 16" xfId="42660"/>
    <cellStyle name="Normal 2 5 2 2 2 3 17" xfId="42661"/>
    <cellStyle name="Normal 2 5 2 2 2 3 18" xfId="42662"/>
    <cellStyle name="Normal 2 5 2 2 2 3 19" xfId="42663"/>
    <cellStyle name="Normal 2 5 2 2 2 3 2" xfId="42664"/>
    <cellStyle name="Normal 2 5 2 2 2 3 20" xfId="42665"/>
    <cellStyle name="Normal 2 5 2 2 2 3 21" xfId="42666"/>
    <cellStyle name="Normal 2 5 2 2 2 3 22" xfId="42667"/>
    <cellStyle name="Normal 2 5 2 2 2 3 3" xfId="42668"/>
    <cellStyle name="Normal 2 5 2 2 2 3 4" xfId="42669"/>
    <cellStyle name="Normal 2 5 2 2 2 3 5" xfId="42670"/>
    <cellStyle name="Normal 2 5 2 2 2 3 6" xfId="42671"/>
    <cellStyle name="Normal 2 5 2 2 2 3 7" xfId="42672"/>
    <cellStyle name="Normal 2 5 2 2 2 3 8" xfId="42673"/>
    <cellStyle name="Normal 2 5 2 2 2 3 9" xfId="42674"/>
    <cellStyle name="Normal 2 5 2 2 2 30" xfId="42675"/>
    <cellStyle name="Normal 2 5 2 2 2 31" xfId="42676"/>
    <cellStyle name="Normal 2 5 2 2 2 32" xfId="42677"/>
    <cellStyle name="Normal 2 5 2 2 2 33" xfId="42678"/>
    <cellStyle name="Normal 2 5 2 2 2 34" xfId="42679"/>
    <cellStyle name="Normal 2 5 2 2 2 35" xfId="42680"/>
    <cellStyle name="Normal 2 5 2 2 2 36" xfId="42681"/>
    <cellStyle name="Normal 2 5 2 2 2 37" xfId="42682"/>
    <cellStyle name="Normal 2 5 2 2 2 38" xfId="42683"/>
    <cellStyle name="Normal 2 5 2 2 2 39" xfId="42684"/>
    <cellStyle name="Normal 2 5 2 2 2 4" xfId="42685"/>
    <cellStyle name="Normal 2 5 2 2 2 4 10" xfId="42686"/>
    <cellStyle name="Normal 2 5 2 2 2 4 11" xfId="42687"/>
    <cellStyle name="Normal 2 5 2 2 2 4 12" xfId="42688"/>
    <cellStyle name="Normal 2 5 2 2 2 4 13" xfId="42689"/>
    <cellStyle name="Normal 2 5 2 2 2 4 14" xfId="42690"/>
    <cellStyle name="Normal 2 5 2 2 2 4 15" xfId="42691"/>
    <cellStyle name="Normal 2 5 2 2 2 4 16" xfId="42692"/>
    <cellStyle name="Normal 2 5 2 2 2 4 17" xfId="42693"/>
    <cellStyle name="Normal 2 5 2 2 2 4 18" xfId="42694"/>
    <cellStyle name="Normal 2 5 2 2 2 4 19" xfId="42695"/>
    <cellStyle name="Normal 2 5 2 2 2 4 2" xfId="42696"/>
    <cellStyle name="Normal 2 5 2 2 2 4 20" xfId="42697"/>
    <cellStyle name="Normal 2 5 2 2 2 4 21" xfId="42698"/>
    <cellStyle name="Normal 2 5 2 2 2 4 22" xfId="42699"/>
    <cellStyle name="Normal 2 5 2 2 2 4 3" xfId="42700"/>
    <cellStyle name="Normal 2 5 2 2 2 4 4" xfId="42701"/>
    <cellStyle name="Normal 2 5 2 2 2 4 5" xfId="42702"/>
    <cellStyle name="Normal 2 5 2 2 2 4 6" xfId="42703"/>
    <cellStyle name="Normal 2 5 2 2 2 4 7" xfId="42704"/>
    <cellStyle name="Normal 2 5 2 2 2 4 8" xfId="42705"/>
    <cellStyle name="Normal 2 5 2 2 2 4 9" xfId="42706"/>
    <cellStyle name="Normal 2 5 2 2 2 40" xfId="42707"/>
    <cellStyle name="Normal 2 5 2 2 2 5" xfId="42708"/>
    <cellStyle name="Normal 2 5 2 2 2 5 10" xfId="42709"/>
    <cellStyle name="Normal 2 5 2 2 2 5 11" xfId="42710"/>
    <cellStyle name="Normal 2 5 2 2 2 5 12" xfId="42711"/>
    <cellStyle name="Normal 2 5 2 2 2 5 13" xfId="42712"/>
    <cellStyle name="Normal 2 5 2 2 2 5 14" xfId="42713"/>
    <cellStyle name="Normal 2 5 2 2 2 5 15" xfId="42714"/>
    <cellStyle name="Normal 2 5 2 2 2 5 16" xfId="42715"/>
    <cellStyle name="Normal 2 5 2 2 2 5 17" xfId="42716"/>
    <cellStyle name="Normal 2 5 2 2 2 5 18" xfId="42717"/>
    <cellStyle name="Normal 2 5 2 2 2 5 19" xfId="42718"/>
    <cellStyle name="Normal 2 5 2 2 2 5 2" xfId="42719"/>
    <cellStyle name="Normal 2 5 2 2 2 5 20" xfId="42720"/>
    <cellStyle name="Normal 2 5 2 2 2 5 21" xfId="42721"/>
    <cellStyle name="Normal 2 5 2 2 2 5 22" xfId="42722"/>
    <cellStyle name="Normal 2 5 2 2 2 5 3" xfId="42723"/>
    <cellStyle name="Normal 2 5 2 2 2 5 4" xfId="42724"/>
    <cellStyle name="Normal 2 5 2 2 2 5 5" xfId="42725"/>
    <cellStyle name="Normal 2 5 2 2 2 5 6" xfId="42726"/>
    <cellStyle name="Normal 2 5 2 2 2 5 7" xfId="42727"/>
    <cellStyle name="Normal 2 5 2 2 2 5 8" xfId="42728"/>
    <cellStyle name="Normal 2 5 2 2 2 5 9" xfId="42729"/>
    <cellStyle name="Normal 2 5 2 2 2 6" xfId="42730"/>
    <cellStyle name="Normal 2 5 2 2 2 6 10" xfId="42731"/>
    <cellStyle name="Normal 2 5 2 2 2 6 11" xfId="42732"/>
    <cellStyle name="Normal 2 5 2 2 2 6 12" xfId="42733"/>
    <cellStyle name="Normal 2 5 2 2 2 6 13" xfId="42734"/>
    <cellStyle name="Normal 2 5 2 2 2 6 14" xfId="42735"/>
    <cellStyle name="Normal 2 5 2 2 2 6 15" xfId="42736"/>
    <cellStyle name="Normal 2 5 2 2 2 6 16" xfId="42737"/>
    <cellStyle name="Normal 2 5 2 2 2 6 17" xfId="42738"/>
    <cellStyle name="Normal 2 5 2 2 2 6 18" xfId="42739"/>
    <cellStyle name="Normal 2 5 2 2 2 6 19" xfId="42740"/>
    <cellStyle name="Normal 2 5 2 2 2 6 2" xfId="42741"/>
    <cellStyle name="Normal 2 5 2 2 2 6 20" xfId="42742"/>
    <cellStyle name="Normal 2 5 2 2 2 6 21" xfId="42743"/>
    <cellStyle name="Normal 2 5 2 2 2 6 22" xfId="42744"/>
    <cellStyle name="Normal 2 5 2 2 2 6 3" xfId="42745"/>
    <cellStyle name="Normal 2 5 2 2 2 6 4" xfId="42746"/>
    <cellStyle name="Normal 2 5 2 2 2 6 5" xfId="42747"/>
    <cellStyle name="Normal 2 5 2 2 2 6 6" xfId="42748"/>
    <cellStyle name="Normal 2 5 2 2 2 6 7" xfId="42749"/>
    <cellStyle name="Normal 2 5 2 2 2 6 8" xfId="42750"/>
    <cellStyle name="Normal 2 5 2 2 2 6 9" xfId="42751"/>
    <cellStyle name="Normal 2 5 2 2 2 7" xfId="42752"/>
    <cellStyle name="Normal 2 5 2 2 2 7 10" xfId="42753"/>
    <cellStyle name="Normal 2 5 2 2 2 7 11" xfId="42754"/>
    <cellStyle name="Normal 2 5 2 2 2 7 12" xfId="42755"/>
    <cellStyle name="Normal 2 5 2 2 2 7 13" xfId="42756"/>
    <cellStyle name="Normal 2 5 2 2 2 7 14" xfId="42757"/>
    <cellStyle name="Normal 2 5 2 2 2 7 15" xfId="42758"/>
    <cellStyle name="Normal 2 5 2 2 2 7 16" xfId="42759"/>
    <cellStyle name="Normal 2 5 2 2 2 7 17" xfId="42760"/>
    <cellStyle name="Normal 2 5 2 2 2 7 18" xfId="42761"/>
    <cellStyle name="Normal 2 5 2 2 2 7 19" xfId="42762"/>
    <cellStyle name="Normal 2 5 2 2 2 7 2" xfId="42763"/>
    <cellStyle name="Normal 2 5 2 2 2 7 20" xfId="42764"/>
    <cellStyle name="Normal 2 5 2 2 2 7 21" xfId="42765"/>
    <cellStyle name="Normal 2 5 2 2 2 7 22" xfId="42766"/>
    <cellStyle name="Normal 2 5 2 2 2 7 3" xfId="42767"/>
    <cellStyle name="Normal 2 5 2 2 2 7 4" xfId="42768"/>
    <cellStyle name="Normal 2 5 2 2 2 7 5" xfId="42769"/>
    <cellStyle name="Normal 2 5 2 2 2 7 6" xfId="42770"/>
    <cellStyle name="Normal 2 5 2 2 2 7 7" xfId="42771"/>
    <cellStyle name="Normal 2 5 2 2 2 7 8" xfId="42772"/>
    <cellStyle name="Normal 2 5 2 2 2 7 9" xfId="42773"/>
    <cellStyle name="Normal 2 5 2 2 2 8" xfId="42774"/>
    <cellStyle name="Normal 2 5 2 2 2 8 10" xfId="42775"/>
    <cellStyle name="Normal 2 5 2 2 2 8 11" xfId="42776"/>
    <cellStyle name="Normal 2 5 2 2 2 8 12" xfId="42777"/>
    <cellStyle name="Normal 2 5 2 2 2 8 13" xfId="42778"/>
    <cellStyle name="Normal 2 5 2 2 2 8 14" xfId="42779"/>
    <cellStyle name="Normal 2 5 2 2 2 8 15" xfId="42780"/>
    <cellStyle name="Normal 2 5 2 2 2 8 16" xfId="42781"/>
    <cellStyle name="Normal 2 5 2 2 2 8 17" xfId="42782"/>
    <cellStyle name="Normal 2 5 2 2 2 8 18" xfId="42783"/>
    <cellStyle name="Normal 2 5 2 2 2 8 19" xfId="42784"/>
    <cellStyle name="Normal 2 5 2 2 2 8 2" xfId="42785"/>
    <cellStyle name="Normal 2 5 2 2 2 8 20" xfId="42786"/>
    <cellStyle name="Normal 2 5 2 2 2 8 21" xfId="42787"/>
    <cellStyle name="Normal 2 5 2 2 2 8 22" xfId="42788"/>
    <cellStyle name="Normal 2 5 2 2 2 8 3" xfId="42789"/>
    <cellStyle name="Normal 2 5 2 2 2 8 4" xfId="42790"/>
    <cellStyle name="Normal 2 5 2 2 2 8 5" xfId="42791"/>
    <cellStyle name="Normal 2 5 2 2 2 8 6" xfId="42792"/>
    <cellStyle name="Normal 2 5 2 2 2 8 7" xfId="42793"/>
    <cellStyle name="Normal 2 5 2 2 2 8 8" xfId="42794"/>
    <cellStyle name="Normal 2 5 2 2 2 8 9" xfId="42795"/>
    <cellStyle name="Normal 2 5 2 2 2 9" xfId="42796"/>
    <cellStyle name="Normal 2 5 2 2 2 9 10" xfId="42797"/>
    <cellStyle name="Normal 2 5 2 2 2 9 11" xfId="42798"/>
    <cellStyle name="Normal 2 5 2 2 2 9 12" xfId="42799"/>
    <cellStyle name="Normal 2 5 2 2 2 9 13" xfId="42800"/>
    <cellStyle name="Normal 2 5 2 2 2 9 14" xfId="42801"/>
    <cellStyle name="Normal 2 5 2 2 2 9 15" xfId="42802"/>
    <cellStyle name="Normal 2 5 2 2 2 9 16" xfId="42803"/>
    <cellStyle name="Normal 2 5 2 2 2 9 17" xfId="42804"/>
    <cellStyle name="Normal 2 5 2 2 2 9 18" xfId="42805"/>
    <cellStyle name="Normal 2 5 2 2 2 9 19" xfId="42806"/>
    <cellStyle name="Normal 2 5 2 2 2 9 2" xfId="42807"/>
    <cellStyle name="Normal 2 5 2 2 2 9 20" xfId="42808"/>
    <cellStyle name="Normal 2 5 2 2 2 9 21" xfId="42809"/>
    <cellStyle name="Normal 2 5 2 2 2 9 22" xfId="42810"/>
    <cellStyle name="Normal 2 5 2 2 2 9 3" xfId="42811"/>
    <cellStyle name="Normal 2 5 2 2 2 9 4" xfId="42812"/>
    <cellStyle name="Normal 2 5 2 2 2 9 5" xfId="42813"/>
    <cellStyle name="Normal 2 5 2 2 2 9 6" xfId="42814"/>
    <cellStyle name="Normal 2 5 2 2 2 9 7" xfId="42815"/>
    <cellStyle name="Normal 2 5 2 2 2 9 8" xfId="42816"/>
    <cellStyle name="Normal 2 5 2 2 2 9 9" xfId="42817"/>
    <cellStyle name="Normal 2 5 2 2 20" xfId="42818"/>
    <cellStyle name="Normal 2 5 2 2 21" xfId="42819"/>
    <cellStyle name="Normal 2 5 2 2 22" xfId="42820"/>
    <cellStyle name="Normal 2 5 2 2 23" xfId="42821"/>
    <cellStyle name="Normal 2 5 2 2 24" xfId="42822"/>
    <cellStyle name="Normal 2 5 2 2 25" xfId="42823"/>
    <cellStyle name="Normal 2 5 2 2 26" xfId="42824"/>
    <cellStyle name="Normal 2 5 2 2 27" xfId="42825"/>
    <cellStyle name="Normal 2 5 2 2 28" xfId="42826"/>
    <cellStyle name="Normal 2 5 2 2 29" xfId="42827"/>
    <cellStyle name="Normal 2 5 2 2 3" xfId="42828"/>
    <cellStyle name="Normal 2 5 2 2 30" xfId="42829"/>
    <cellStyle name="Normal 2 5 2 2 31" xfId="42830"/>
    <cellStyle name="Normal 2 5 2 2 32" xfId="42831"/>
    <cellStyle name="Normal 2 5 2 2 33" xfId="42832"/>
    <cellStyle name="Normal 2 5 2 2 34" xfId="42833"/>
    <cellStyle name="Normal 2 5 2 2 35" xfId="42834"/>
    <cellStyle name="Normal 2 5 2 2 36" xfId="42835"/>
    <cellStyle name="Normal 2 5 2 2 37" xfId="42836"/>
    <cellStyle name="Normal 2 5 2 2 38" xfId="42837"/>
    <cellStyle name="Normal 2 5 2 2 39" xfId="42838"/>
    <cellStyle name="Normal 2 5 2 2 4" xfId="42839"/>
    <cellStyle name="Normal 2 5 2 2 40" xfId="42840"/>
    <cellStyle name="Normal 2 5 2 2 5" xfId="42841"/>
    <cellStyle name="Normal 2 5 2 2 6" xfId="42842"/>
    <cellStyle name="Normal 2 5 2 2 7" xfId="42843"/>
    <cellStyle name="Normal 2 5 2 2 8" xfId="42844"/>
    <cellStyle name="Normal 2 5 2 2 9" xfId="42845"/>
    <cellStyle name="Normal 2 5 2 20" xfId="42846"/>
    <cellStyle name="Normal 2 5 2 20 10" xfId="42847"/>
    <cellStyle name="Normal 2 5 2 20 11" xfId="42848"/>
    <cellStyle name="Normal 2 5 2 20 12" xfId="42849"/>
    <cellStyle name="Normal 2 5 2 20 13" xfId="42850"/>
    <cellStyle name="Normal 2 5 2 20 14" xfId="42851"/>
    <cellStyle name="Normal 2 5 2 20 15" xfId="42852"/>
    <cellStyle name="Normal 2 5 2 20 16" xfId="42853"/>
    <cellStyle name="Normal 2 5 2 20 17" xfId="42854"/>
    <cellStyle name="Normal 2 5 2 20 18" xfId="42855"/>
    <cellStyle name="Normal 2 5 2 20 19" xfId="42856"/>
    <cellStyle name="Normal 2 5 2 20 2" xfId="42857"/>
    <cellStyle name="Normal 2 5 2 20 20" xfId="42858"/>
    <cellStyle name="Normal 2 5 2 20 21" xfId="42859"/>
    <cellStyle name="Normal 2 5 2 20 22" xfId="42860"/>
    <cellStyle name="Normal 2 5 2 20 3" xfId="42861"/>
    <cellStyle name="Normal 2 5 2 20 4" xfId="42862"/>
    <cellStyle name="Normal 2 5 2 20 5" xfId="42863"/>
    <cellStyle name="Normal 2 5 2 20 6" xfId="42864"/>
    <cellStyle name="Normal 2 5 2 20 7" xfId="42865"/>
    <cellStyle name="Normal 2 5 2 20 8" xfId="42866"/>
    <cellStyle name="Normal 2 5 2 20 9" xfId="42867"/>
    <cellStyle name="Normal 2 5 2 21" xfId="42868"/>
    <cellStyle name="Normal 2 5 2 21 10" xfId="42869"/>
    <cellStyle name="Normal 2 5 2 21 11" xfId="42870"/>
    <cellStyle name="Normal 2 5 2 21 12" xfId="42871"/>
    <cellStyle name="Normal 2 5 2 21 13" xfId="42872"/>
    <cellStyle name="Normal 2 5 2 21 14" xfId="42873"/>
    <cellStyle name="Normal 2 5 2 21 15" xfId="42874"/>
    <cellStyle name="Normal 2 5 2 21 16" xfId="42875"/>
    <cellStyle name="Normal 2 5 2 21 17" xfId="42876"/>
    <cellStyle name="Normal 2 5 2 21 18" xfId="42877"/>
    <cellStyle name="Normal 2 5 2 21 19" xfId="42878"/>
    <cellStyle name="Normal 2 5 2 21 2" xfId="42879"/>
    <cellStyle name="Normal 2 5 2 21 20" xfId="42880"/>
    <cellStyle name="Normal 2 5 2 21 21" xfId="42881"/>
    <cellStyle name="Normal 2 5 2 21 22" xfId="42882"/>
    <cellStyle name="Normal 2 5 2 21 3" xfId="42883"/>
    <cellStyle name="Normal 2 5 2 21 4" xfId="42884"/>
    <cellStyle name="Normal 2 5 2 21 5" xfId="42885"/>
    <cellStyle name="Normal 2 5 2 21 6" xfId="42886"/>
    <cellStyle name="Normal 2 5 2 21 7" xfId="42887"/>
    <cellStyle name="Normal 2 5 2 21 8" xfId="42888"/>
    <cellStyle name="Normal 2 5 2 21 9" xfId="42889"/>
    <cellStyle name="Normal 2 5 2 22" xfId="42890"/>
    <cellStyle name="Normal 2 5 2 22 10" xfId="42891"/>
    <cellStyle name="Normal 2 5 2 22 11" xfId="42892"/>
    <cellStyle name="Normal 2 5 2 22 12" xfId="42893"/>
    <cellStyle name="Normal 2 5 2 22 13" xfId="42894"/>
    <cellStyle name="Normal 2 5 2 22 14" xfId="42895"/>
    <cellStyle name="Normal 2 5 2 22 15" xfId="42896"/>
    <cellStyle name="Normal 2 5 2 22 16" xfId="42897"/>
    <cellStyle name="Normal 2 5 2 22 17" xfId="42898"/>
    <cellStyle name="Normal 2 5 2 22 18" xfId="42899"/>
    <cellStyle name="Normal 2 5 2 22 19" xfId="42900"/>
    <cellStyle name="Normal 2 5 2 22 2" xfId="42901"/>
    <cellStyle name="Normal 2 5 2 22 20" xfId="42902"/>
    <cellStyle name="Normal 2 5 2 22 21" xfId="42903"/>
    <cellStyle name="Normal 2 5 2 22 22" xfId="42904"/>
    <cellStyle name="Normal 2 5 2 22 3" xfId="42905"/>
    <cellStyle name="Normal 2 5 2 22 4" xfId="42906"/>
    <cellStyle name="Normal 2 5 2 22 5" xfId="42907"/>
    <cellStyle name="Normal 2 5 2 22 6" xfId="42908"/>
    <cellStyle name="Normal 2 5 2 22 7" xfId="42909"/>
    <cellStyle name="Normal 2 5 2 22 8" xfId="42910"/>
    <cellStyle name="Normal 2 5 2 22 9" xfId="42911"/>
    <cellStyle name="Normal 2 5 2 23" xfId="42912"/>
    <cellStyle name="Normal 2 5 2 23 10" xfId="42913"/>
    <cellStyle name="Normal 2 5 2 23 11" xfId="42914"/>
    <cellStyle name="Normal 2 5 2 23 12" xfId="42915"/>
    <cellStyle name="Normal 2 5 2 23 13" xfId="42916"/>
    <cellStyle name="Normal 2 5 2 23 14" xfId="42917"/>
    <cellStyle name="Normal 2 5 2 23 15" xfId="42918"/>
    <cellStyle name="Normal 2 5 2 23 16" xfId="42919"/>
    <cellStyle name="Normal 2 5 2 23 17" xfId="42920"/>
    <cellStyle name="Normal 2 5 2 23 18" xfId="42921"/>
    <cellStyle name="Normal 2 5 2 23 19" xfId="42922"/>
    <cellStyle name="Normal 2 5 2 23 2" xfId="42923"/>
    <cellStyle name="Normal 2 5 2 23 20" xfId="42924"/>
    <cellStyle name="Normal 2 5 2 23 21" xfId="42925"/>
    <cellStyle name="Normal 2 5 2 23 22" xfId="42926"/>
    <cellStyle name="Normal 2 5 2 23 3" xfId="42927"/>
    <cellStyle name="Normal 2 5 2 23 4" xfId="42928"/>
    <cellStyle name="Normal 2 5 2 23 5" xfId="42929"/>
    <cellStyle name="Normal 2 5 2 23 6" xfId="42930"/>
    <cellStyle name="Normal 2 5 2 23 7" xfId="42931"/>
    <cellStyle name="Normal 2 5 2 23 8" xfId="42932"/>
    <cellStyle name="Normal 2 5 2 23 9" xfId="42933"/>
    <cellStyle name="Normal 2 5 2 24" xfId="42934"/>
    <cellStyle name="Normal 2 5 2 24 10" xfId="42935"/>
    <cellStyle name="Normal 2 5 2 24 11" xfId="42936"/>
    <cellStyle name="Normal 2 5 2 24 12" xfId="42937"/>
    <cellStyle name="Normal 2 5 2 24 13" xfId="42938"/>
    <cellStyle name="Normal 2 5 2 24 14" xfId="42939"/>
    <cellStyle name="Normal 2 5 2 24 15" xfId="42940"/>
    <cellStyle name="Normal 2 5 2 24 16" xfId="42941"/>
    <cellStyle name="Normal 2 5 2 24 17" xfId="42942"/>
    <cellStyle name="Normal 2 5 2 24 18" xfId="42943"/>
    <cellStyle name="Normal 2 5 2 24 19" xfId="42944"/>
    <cellStyle name="Normal 2 5 2 24 2" xfId="42945"/>
    <cellStyle name="Normal 2 5 2 24 20" xfId="42946"/>
    <cellStyle name="Normal 2 5 2 24 21" xfId="42947"/>
    <cellStyle name="Normal 2 5 2 24 22" xfId="42948"/>
    <cellStyle name="Normal 2 5 2 24 3" xfId="42949"/>
    <cellStyle name="Normal 2 5 2 24 4" xfId="42950"/>
    <cellStyle name="Normal 2 5 2 24 5" xfId="42951"/>
    <cellStyle name="Normal 2 5 2 24 6" xfId="42952"/>
    <cellStyle name="Normal 2 5 2 24 7" xfId="42953"/>
    <cellStyle name="Normal 2 5 2 24 8" xfId="42954"/>
    <cellStyle name="Normal 2 5 2 24 9" xfId="42955"/>
    <cellStyle name="Normal 2 5 2 25" xfId="42956"/>
    <cellStyle name="Normal 2 5 2 26" xfId="42957"/>
    <cellStyle name="Normal 2 5 2 27" xfId="42958"/>
    <cellStyle name="Normal 2 5 2 28" xfId="42959"/>
    <cellStyle name="Normal 2 5 2 29" xfId="42960"/>
    <cellStyle name="Normal 2 5 2 3" xfId="42961"/>
    <cellStyle name="Normal 2 5 2 3 10" xfId="42962"/>
    <cellStyle name="Normal 2 5 2 3 11" xfId="42963"/>
    <cellStyle name="Normal 2 5 2 3 12" xfId="42964"/>
    <cellStyle name="Normal 2 5 2 3 13" xfId="42965"/>
    <cellStyle name="Normal 2 5 2 3 14" xfId="42966"/>
    <cellStyle name="Normal 2 5 2 3 15" xfId="42967"/>
    <cellStyle name="Normal 2 5 2 3 16" xfId="42968"/>
    <cellStyle name="Normal 2 5 2 3 17" xfId="42969"/>
    <cellStyle name="Normal 2 5 2 3 18" xfId="42970"/>
    <cellStyle name="Normal 2 5 2 3 19" xfId="42971"/>
    <cellStyle name="Normal 2 5 2 3 2" xfId="42972"/>
    <cellStyle name="Normal 2 5 2 3 20" xfId="42973"/>
    <cellStyle name="Normal 2 5 2 3 21" xfId="42974"/>
    <cellStyle name="Normal 2 5 2 3 22" xfId="42975"/>
    <cellStyle name="Normal 2 5 2 3 3" xfId="42976"/>
    <cellStyle name="Normal 2 5 2 3 4" xfId="42977"/>
    <cellStyle name="Normal 2 5 2 3 5" xfId="42978"/>
    <cellStyle name="Normal 2 5 2 3 6" xfId="42979"/>
    <cellStyle name="Normal 2 5 2 3 7" xfId="42980"/>
    <cellStyle name="Normal 2 5 2 3 8" xfId="42981"/>
    <cellStyle name="Normal 2 5 2 3 9" xfId="42982"/>
    <cellStyle name="Normal 2 5 2 30" xfId="42983"/>
    <cellStyle name="Normal 2 5 2 31" xfId="42984"/>
    <cellStyle name="Normal 2 5 2 32" xfId="42985"/>
    <cellStyle name="Normal 2 5 2 33" xfId="42986"/>
    <cellStyle name="Normal 2 5 2 34" xfId="42987"/>
    <cellStyle name="Normal 2 5 2 35" xfId="42988"/>
    <cellStyle name="Normal 2 5 2 36" xfId="42989"/>
    <cellStyle name="Normal 2 5 2 37" xfId="42990"/>
    <cellStyle name="Normal 2 5 2 38" xfId="42991"/>
    <cellStyle name="Normal 2 5 2 39" xfId="42992"/>
    <cellStyle name="Normal 2 5 2 4" xfId="42993"/>
    <cellStyle name="Normal 2 5 2 4 10" xfId="42994"/>
    <cellStyle name="Normal 2 5 2 4 11" xfId="42995"/>
    <cellStyle name="Normal 2 5 2 4 12" xfId="42996"/>
    <cellStyle name="Normal 2 5 2 4 13" xfId="42997"/>
    <cellStyle name="Normal 2 5 2 4 14" xfId="42998"/>
    <cellStyle name="Normal 2 5 2 4 15" xfId="42999"/>
    <cellStyle name="Normal 2 5 2 4 16" xfId="43000"/>
    <cellStyle name="Normal 2 5 2 4 17" xfId="43001"/>
    <cellStyle name="Normal 2 5 2 4 18" xfId="43002"/>
    <cellStyle name="Normal 2 5 2 4 19" xfId="43003"/>
    <cellStyle name="Normal 2 5 2 4 2" xfId="43004"/>
    <cellStyle name="Normal 2 5 2 4 20" xfId="43005"/>
    <cellStyle name="Normal 2 5 2 4 21" xfId="43006"/>
    <cellStyle name="Normal 2 5 2 4 22" xfId="43007"/>
    <cellStyle name="Normal 2 5 2 4 3" xfId="43008"/>
    <cellStyle name="Normal 2 5 2 4 4" xfId="43009"/>
    <cellStyle name="Normal 2 5 2 4 5" xfId="43010"/>
    <cellStyle name="Normal 2 5 2 4 6" xfId="43011"/>
    <cellStyle name="Normal 2 5 2 4 7" xfId="43012"/>
    <cellStyle name="Normal 2 5 2 4 8" xfId="43013"/>
    <cellStyle name="Normal 2 5 2 4 9" xfId="43014"/>
    <cellStyle name="Normal 2 5 2 40" xfId="43015"/>
    <cellStyle name="Normal 2 5 2 41" xfId="43016"/>
    <cellStyle name="Normal 2 5 2 42" xfId="43017"/>
    <cellStyle name="Normal 2 5 2 43" xfId="43018"/>
    <cellStyle name="Normal 2 5 2 44" xfId="43019"/>
    <cellStyle name="Normal 2 5 2 45" xfId="43020"/>
    <cellStyle name="Normal 2 5 2 5" xfId="43021"/>
    <cellStyle name="Normal 2 5 2 5 10" xfId="43022"/>
    <cellStyle name="Normal 2 5 2 5 11" xfId="43023"/>
    <cellStyle name="Normal 2 5 2 5 12" xfId="43024"/>
    <cellStyle name="Normal 2 5 2 5 13" xfId="43025"/>
    <cellStyle name="Normal 2 5 2 5 14" xfId="43026"/>
    <cellStyle name="Normal 2 5 2 5 15" xfId="43027"/>
    <cellStyle name="Normal 2 5 2 5 16" xfId="43028"/>
    <cellStyle name="Normal 2 5 2 5 17" xfId="43029"/>
    <cellStyle name="Normal 2 5 2 5 18" xfId="43030"/>
    <cellStyle name="Normal 2 5 2 5 19" xfId="43031"/>
    <cellStyle name="Normal 2 5 2 5 2" xfId="43032"/>
    <cellStyle name="Normal 2 5 2 5 20" xfId="43033"/>
    <cellStyle name="Normal 2 5 2 5 21" xfId="43034"/>
    <cellStyle name="Normal 2 5 2 5 22" xfId="43035"/>
    <cellStyle name="Normal 2 5 2 5 3" xfId="43036"/>
    <cellStyle name="Normal 2 5 2 5 4" xfId="43037"/>
    <cellStyle name="Normal 2 5 2 5 5" xfId="43038"/>
    <cellStyle name="Normal 2 5 2 5 6" xfId="43039"/>
    <cellStyle name="Normal 2 5 2 5 7" xfId="43040"/>
    <cellStyle name="Normal 2 5 2 5 8" xfId="43041"/>
    <cellStyle name="Normal 2 5 2 5 9" xfId="43042"/>
    <cellStyle name="Normal 2 5 2 6" xfId="43043"/>
    <cellStyle name="Normal 2 5 2 6 10" xfId="43044"/>
    <cellStyle name="Normal 2 5 2 6 11" xfId="43045"/>
    <cellStyle name="Normal 2 5 2 6 12" xfId="43046"/>
    <cellStyle name="Normal 2 5 2 6 13" xfId="43047"/>
    <cellStyle name="Normal 2 5 2 6 14" xfId="43048"/>
    <cellStyle name="Normal 2 5 2 6 15" xfId="43049"/>
    <cellStyle name="Normal 2 5 2 6 16" xfId="43050"/>
    <cellStyle name="Normal 2 5 2 6 17" xfId="43051"/>
    <cellStyle name="Normal 2 5 2 6 18" xfId="43052"/>
    <cellStyle name="Normal 2 5 2 6 19" xfId="43053"/>
    <cellStyle name="Normal 2 5 2 6 2" xfId="43054"/>
    <cellStyle name="Normal 2 5 2 6 20" xfId="43055"/>
    <cellStyle name="Normal 2 5 2 6 21" xfId="43056"/>
    <cellStyle name="Normal 2 5 2 6 22" xfId="43057"/>
    <cellStyle name="Normal 2 5 2 6 3" xfId="43058"/>
    <cellStyle name="Normal 2 5 2 6 4" xfId="43059"/>
    <cellStyle name="Normal 2 5 2 6 5" xfId="43060"/>
    <cellStyle name="Normal 2 5 2 6 6" xfId="43061"/>
    <cellStyle name="Normal 2 5 2 6 7" xfId="43062"/>
    <cellStyle name="Normal 2 5 2 6 8" xfId="43063"/>
    <cellStyle name="Normal 2 5 2 6 9" xfId="43064"/>
    <cellStyle name="Normal 2 5 2 7" xfId="43065"/>
    <cellStyle name="Normal 2 5 2 7 10" xfId="43066"/>
    <cellStyle name="Normal 2 5 2 7 11" xfId="43067"/>
    <cellStyle name="Normal 2 5 2 7 12" xfId="43068"/>
    <cellStyle name="Normal 2 5 2 7 13" xfId="43069"/>
    <cellStyle name="Normal 2 5 2 7 14" xfId="43070"/>
    <cellStyle name="Normal 2 5 2 7 15" xfId="43071"/>
    <cellStyle name="Normal 2 5 2 7 16" xfId="43072"/>
    <cellStyle name="Normal 2 5 2 7 17" xfId="43073"/>
    <cellStyle name="Normal 2 5 2 7 18" xfId="43074"/>
    <cellStyle name="Normal 2 5 2 7 19" xfId="43075"/>
    <cellStyle name="Normal 2 5 2 7 2" xfId="43076"/>
    <cellStyle name="Normal 2 5 2 7 20" xfId="43077"/>
    <cellStyle name="Normal 2 5 2 7 21" xfId="43078"/>
    <cellStyle name="Normal 2 5 2 7 22" xfId="43079"/>
    <cellStyle name="Normal 2 5 2 7 3" xfId="43080"/>
    <cellStyle name="Normal 2 5 2 7 4" xfId="43081"/>
    <cellStyle name="Normal 2 5 2 7 5" xfId="43082"/>
    <cellStyle name="Normal 2 5 2 7 6" xfId="43083"/>
    <cellStyle name="Normal 2 5 2 7 7" xfId="43084"/>
    <cellStyle name="Normal 2 5 2 7 8" xfId="43085"/>
    <cellStyle name="Normal 2 5 2 7 9" xfId="43086"/>
    <cellStyle name="Normal 2 5 2 8" xfId="43087"/>
    <cellStyle name="Normal 2 5 2 8 10" xfId="43088"/>
    <cellStyle name="Normal 2 5 2 8 11" xfId="43089"/>
    <cellStyle name="Normal 2 5 2 8 12" xfId="43090"/>
    <cellStyle name="Normal 2 5 2 8 13" xfId="43091"/>
    <cellStyle name="Normal 2 5 2 8 14" xfId="43092"/>
    <cellStyle name="Normal 2 5 2 8 15" xfId="43093"/>
    <cellStyle name="Normal 2 5 2 8 16" xfId="43094"/>
    <cellStyle name="Normal 2 5 2 8 17" xfId="43095"/>
    <cellStyle name="Normal 2 5 2 8 18" xfId="43096"/>
    <cellStyle name="Normal 2 5 2 8 19" xfId="43097"/>
    <cellStyle name="Normal 2 5 2 8 2" xfId="43098"/>
    <cellStyle name="Normal 2 5 2 8 20" xfId="43099"/>
    <cellStyle name="Normal 2 5 2 8 21" xfId="43100"/>
    <cellStyle name="Normal 2 5 2 8 22" xfId="43101"/>
    <cellStyle name="Normal 2 5 2 8 3" xfId="43102"/>
    <cellStyle name="Normal 2 5 2 8 4" xfId="43103"/>
    <cellStyle name="Normal 2 5 2 8 5" xfId="43104"/>
    <cellStyle name="Normal 2 5 2 8 6" xfId="43105"/>
    <cellStyle name="Normal 2 5 2 8 7" xfId="43106"/>
    <cellStyle name="Normal 2 5 2 8 8" xfId="43107"/>
    <cellStyle name="Normal 2 5 2 8 9" xfId="43108"/>
    <cellStyle name="Normal 2 5 2 9" xfId="43109"/>
    <cellStyle name="Normal 2 5 2 9 10" xfId="43110"/>
    <cellStyle name="Normal 2 5 2 9 11" xfId="43111"/>
    <cellStyle name="Normal 2 5 2 9 12" xfId="43112"/>
    <cellStyle name="Normal 2 5 2 9 13" xfId="43113"/>
    <cellStyle name="Normal 2 5 2 9 14" xfId="43114"/>
    <cellStyle name="Normal 2 5 2 9 15" xfId="43115"/>
    <cellStyle name="Normal 2 5 2 9 16" xfId="43116"/>
    <cellStyle name="Normal 2 5 2 9 17" xfId="43117"/>
    <cellStyle name="Normal 2 5 2 9 18" xfId="43118"/>
    <cellStyle name="Normal 2 5 2 9 19" xfId="43119"/>
    <cellStyle name="Normal 2 5 2 9 2" xfId="43120"/>
    <cellStyle name="Normal 2 5 2 9 20" xfId="43121"/>
    <cellStyle name="Normal 2 5 2 9 21" xfId="43122"/>
    <cellStyle name="Normal 2 5 2 9 22" xfId="43123"/>
    <cellStyle name="Normal 2 5 2 9 3" xfId="43124"/>
    <cellStyle name="Normal 2 5 2 9 4" xfId="43125"/>
    <cellStyle name="Normal 2 5 2 9 5" xfId="43126"/>
    <cellStyle name="Normal 2 5 2 9 6" xfId="43127"/>
    <cellStyle name="Normal 2 5 2 9 7" xfId="43128"/>
    <cellStyle name="Normal 2 5 2 9 8" xfId="43129"/>
    <cellStyle name="Normal 2 5 2 9 9" xfId="43130"/>
    <cellStyle name="Normal 2 5 20" xfId="43131"/>
    <cellStyle name="Normal 2 5 21" xfId="43132"/>
    <cellStyle name="Normal 2 5 22" xfId="43133"/>
    <cellStyle name="Normal 2 5 23" xfId="43134"/>
    <cellStyle name="Normal 2 5 24" xfId="43135"/>
    <cellStyle name="Normal 2 5 25" xfId="43136"/>
    <cellStyle name="Normal 2 5 26" xfId="43137"/>
    <cellStyle name="Normal 2 5 27" xfId="43138"/>
    <cellStyle name="Normal 2 5 28" xfId="43139"/>
    <cellStyle name="Normal 2 5 29" xfId="43140"/>
    <cellStyle name="Normal 2 5 3" xfId="43141"/>
    <cellStyle name="Normal 2 5 3 10" xfId="43142"/>
    <cellStyle name="Normal 2 5 3 10 10" xfId="43143"/>
    <cellStyle name="Normal 2 5 3 10 11" xfId="43144"/>
    <cellStyle name="Normal 2 5 3 10 12" xfId="43145"/>
    <cellStyle name="Normal 2 5 3 10 13" xfId="43146"/>
    <cellStyle name="Normal 2 5 3 10 14" xfId="43147"/>
    <cellStyle name="Normal 2 5 3 10 15" xfId="43148"/>
    <cellStyle name="Normal 2 5 3 10 16" xfId="43149"/>
    <cellStyle name="Normal 2 5 3 10 17" xfId="43150"/>
    <cellStyle name="Normal 2 5 3 10 18" xfId="43151"/>
    <cellStyle name="Normal 2 5 3 10 19" xfId="43152"/>
    <cellStyle name="Normal 2 5 3 10 2" xfId="43153"/>
    <cellStyle name="Normal 2 5 3 10 20" xfId="43154"/>
    <cellStyle name="Normal 2 5 3 10 21" xfId="43155"/>
    <cellStyle name="Normal 2 5 3 10 22" xfId="43156"/>
    <cellStyle name="Normal 2 5 3 10 3" xfId="43157"/>
    <cellStyle name="Normal 2 5 3 10 4" xfId="43158"/>
    <cellStyle name="Normal 2 5 3 10 5" xfId="43159"/>
    <cellStyle name="Normal 2 5 3 10 6" xfId="43160"/>
    <cellStyle name="Normal 2 5 3 10 7" xfId="43161"/>
    <cellStyle name="Normal 2 5 3 10 8" xfId="43162"/>
    <cellStyle name="Normal 2 5 3 10 9" xfId="43163"/>
    <cellStyle name="Normal 2 5 3 11" xfId="43164"/>
    <cellStyle name="Normal 2 5 3 11 10" xfId="43165"/>
    <cellStyle name="Normal 2 5 3 11 11" xfId="43166"/>
    <cellStyle name="Normal 2 5 3 11 12" xfId="43167"/>
    <cellStyle name="Normal 2 5 3 11 13" xfId="43168"/>
    <cellStyle name="Normal 2 5 3 11 14" xfId="43169"/>
    <cellStyle name="Normal 2 5 3 11 15" xfId="43170"/>
    <cellStyle name="Normal 2 5 3 11 16" xfId="43171"/>
    <cellStyle name="Normal 2 5 3 11 17" xfId="43172"/>
    <cellStyle name="Normal 2 5 3 11 18" xfId="43173"/>
    <cellStyle name="Normal 2 5 3 11 19" xfId="43174"/>
    <cellStyle name="Normal 2 5 3 11 2" xfId="43175"/>
    <cellStyle name="Normal 2 5 3 11 20" xfId="43176"/>
    <cellStyle name="Normal 2 5 3 11 21" xfId="43177"/>
    <cellStyle name="Normal 2 5 3 11 22" xfId="43178"/>
    <cellStyle name="Normal 2 5 3 11 3" xfId="43179"/>
    <cellStyle name="Normal 2 5 3 11 4" xfId="43180"/>
    <cellStyle name="Normal 2 5 3 11 5" xfId="43181"/>
    <cellStyle name="Normal 2 5 3 11 6" xfId="43182"/>
    <cellStyle name="Normal 2 5 3 11 7" xfId="43183"/>
    <cellStyle name="Normal 2 5 3 11 8" xfId="43184"/>
    <cellStyle name="Normal 2 5 3 11 9" xfId="43185"/>
    <cellStyle name="Normal 2 5 3 12" xfId="43186"/>
    <cellStyle name="Normal 2 5 3 12 10" xfId="43187"/>
    <cellStyle name="Normal 2 5 3 12 11" xfId="43188"/>
    <cellStyle name="Normal 2 5 3 12 12" xfId="43189"/>
    <cellStyle name="Normal 2 5 3 12 13" xfId="43190"/>
    <cellStyle name="Normal 2 5 3 12 14" xfId="43191"/>
    <cellStyle name="Normal 2 5 3 12 15" xfId="43192"/>
    <cellStyle name="Normal 2 5 3 12 16" xfId="43193"/>
    <cellStyle name="Normal 2 5 3 12 17" xfId="43194"/>
    <cellStyle name="Normal 2 5 3 12 18" xfId="43195"/>
    <cellStyle name="Normal 2 5 3 12 19" xfId="43196"/>
    <cellStyle name="Normal 2 5 3 12 2" xfId="43197"/>
    <cellStyle name="Normal 2 5 3 12 20" xfId="43198"/>
    <cellStyle name="Normal 2 5 3 12 21" xfId="43199"/>
    <cellStyle name="Normal 2 5 3 12 22" xfId="43200"/>
    <cellStyle name="Normal 2 5 3 12 3" xfId="43201"/>
    <cellStyle name="Normal 2 5 3 12 4" xfId="43202"/>
    <cellStyle name="Normal 2 5 3 12 5" xfId="43203"/>
    <cellStyle name="Normal 2 5 3 12 6" xfId="43204"/>
    <cellStyle name="Normal 2 5 3 12 7" xfId="43205"/>
    <cellStyle name="Normal 2 5 3 12 8" xfId="43206"/>
    <cellStyle name="Normal 2 5 3 12 9" xfId="43207"/>
    <cellStyle name="Normal 2 5 3 13" xfId="43208"/>
    <cellStyle name="Normal 2 5 3 13 10" xfId="43209"/>
    <cellStyle name="Normal 2 5 3 13 11" xfId="43210"/>
    <cellStyle name="Normal 2 5 3 13 12" xfId="43211"/>
    <cellStyle name="Normal 2 5 3 13 13" xfId="43212"/>
    <cellStyle name="Normal 2 5 3 13 14" xfId="43213"/>
    <cellStyle name="Normal 2 5 3 13 15" xfId="43214"/>
    <cellStyle name="Normal 2 5 3 13 16" xfId="43215"/>
    <cellStyle name="Normal 2 5 3 13 17" xfId="43216"/>
    <cellStyle name="Normal 2 5 3 13 18" xfId="43217"/>
    <cellStyle name="Normal 2 5 3 13 19" xfId="43218"/>
    <cellStyle name="Normal 2 5 3 13 2" xfId="43219"/>
    <cellStyle name="Normal 2 5 3 13 20" xfId="43220"/>
    <cellStyle name="Normal 2 5 3 13 21" xfId="43221"/>
    <cellStyle name="Normal 2 5 3 13 22" xfId="43222"/>
    <cellStyle name="Normal 2 5 3 13 3" xfId="43223"/>
    <cellStyle name="Normal 2 5 3 13 4" xfId="43224"/>
    <cellStyle name="Normal 2 5 3 13 5" xfId="43225"/>
    <cellStyle name="Normal 2 5 3 13 6" xfId="43226"/>
    <cellStyle name="Normal 2 5 3 13 7" xfId="43227"/>
    <cellStyle name="Normal 2 5 3 13 8" xfId="43228"/>
    <cellStyle name="Normal 2 5 3 13 9" xfId="43229"/>
    <cellStyle name="Normal 2 5 3 14" xfId="43230"/>
    <cellStyle name="Normal 2 5 3 14 10" xfId="43231"/>
    <cellStyle name="Normal 2 5 3 14 11" xfId="43232"/>
    <cellStyle name="Normal 2 5 3 14 12" xfId="43233"/>
    <cellStyle name="Normal 2 5 3 14 13" xfId="43234"/>
    <cellStyle name="Normal 2 5 3 14 14" xfId="43235"/>
    <cellStyle name="Normal 2 5 3 14 15" xfId="43236"/>
    <cellStyle name="Normal 2 5 3 14 16" xfId="43237"/>
    <cellStyle name="Normal 2 5 3 14 17" xfId="43238"/>
    <cellStyle name="Normal 2 5 3 14 18" xfId="43239"/>
    <cellStyle name="Normal 2 5 3 14 19" xfId="43240"/>
    <cellStyle name="Normal 2 5 3 14 2" xfId="43241"/>
    <cellStyle name="Normal 2 5 3 14 20" xfId="43242"/>
    <cellStyle name="Normal 2 5 3 14 21" xfId="43243"/>
    <cellStyle name="Normal 2 5 3 14 22" xfId="43244"/>
    <cellStyle name="Normal 2 5 3 14 3" xfId="43245"/>
    <cellStyle name="Normal 2 5 3 14 4" xfId="43246"/>
    <cellStyle name="Normal 2 5 3 14 5" xfId="43247"/>
    <cellStyle name="Normal 2 5 3 14 6" xfId="43248"/>
    <cellStyle name="Normal 2 5 3 14 7" xfId="43249"/>
    <cellStyle name="Normal 2 5 3 14 8" xfId="43250"/>
    <cellStyle name="Normal 2 5 3 14 9" xfId="43251"/>
    <cellStyle name="Normal 2 5 3 15" xfId="43252"/>
    <cellStyle name="Normal 2 5 3 15 10" xfId="43253"/>
    <cellStyle name="Normal 2 5 3 15 11" xfId="43254"/>
    <cellStyle name="Normal 2 5 3 15 12" xfId="43255"/>
    <cellStyle name="Normal 2 5 3 15 13" xfId="43256"/>
    <cellStyle name="Normal 2 5 3 15 14" xfId="43257"/>
    <cellStyle name="Normal 2 5 3 15 15" xfId="43258"/>
    <cellStyle name="Normal 2 5 3 15 16" xfId="43259"/>
    <cellStyle name="Normal 2 5 3 15 17" xfId="43260"/>
    <cellStyle name="Normal 2 5 3 15 18" xfId="43261"/>
    <cellStyle name="Normal 2 5 3 15 19" xfId="43262"/>
    <cellStyle name="Normal 2 5 3 15 2" xfId="43263"/>
    <cellStyle name="Normal 2 5 3 15 20" xfId="43264"/>
    <cellStyle name="Normal 2 5 3 15 21" xfId="43265"/>
    <cellStyle name="Normal 2 5 3 15 22" xfId="43266"/>
    <cellStyle name="Normal 2 5 3 15 3" xfId="43267"/>
    <cellStyle name="Normal 2 5 3 15 4" xfId="43268"/>
    <cellStyle name="Normal 2 5 3 15 5" xfId="43269"/>
    <cellStyle name="Normal 2 5 3 15 6" xfId="43270"/>
    <cellStyle name="Normal 2 5 3 15 7" xfId="43271"/>
    <cellStyle name="Normal 2 5 3 15 8" xfId="43272"/>
    <cellStyle name="Normal 2 5 3 15 9" xfId="43273"/>
    <cellStyle name="Normal 2 5 3 16" xfId="43274"/>
    <cellStyle name="Normal 2 5 3 16 10" xfId="43275"/>
    <cellStyle name="Normal 2 5 3 16 11" xfId="43276"/>
    <cellStyle name="Normal 2 5 3 16 12" xfId="43277"/>
    <cellStyle name="Normal 2 5 3 16 13" xfId="43278"/>
    <cellStyle name="Normal 2 5 3 16 14" xfId="43279"/>
    <cellStyle name="Normal 2 5 3 16 15" xfId="43280"/>
    <cellStyle name="Normal 2 5 3 16 16" xfId="43281"/>
    <cellStyle name="Normal 2 5 3 16 17" xfId="43282"/>
    <cellStyle name="Normal 2 5 3 16 18" xfId="43283"/>
    <cellStyle name="Normal 2 5 3 16 19" xfId="43284"/>
    <cellStyle name="Normal 2 5 3 16 2" xfId="43285"/>
    <cellStyle name="Normal 2 5 3 16 20" xfId="43286"/>
    <cellStyle name="Normal 2 5 3 16 21" xfId="43287"/>
    <cellStyle name="Normal 2 5 3 16 22" xfId="43288"/>
    <cellStyle name="Normal 2 5 3 16 3" xfId="43289"/>
    <cellStyle name="Normal 2 5 3 16 4" xfId="43290"/>
    <cellStyle name="Normal 2 5 3 16 5" xfId="43291"/>
    <cellStyle name="Normal 2 5 3 16 6" xfId="43292"/>
    <cellStyle name="Normal 2 5 3 16 7" xfId="43293"/>
    <cellStyle name="Normal 2 5 3 16 8" xfId="43294"/>
    <cellStyle name="Normal 2 5 3 16 9" xfId="43295"/>
    <cellStyle name="Normal 2 5 3 17" xfId="43296"/>
    <cellStyle name="Normal 2 5 3 17 10" xfId="43297"/>
    <cellStyle name="Normal 2 5 3 17 11" xfId="43298"/>
    <cellStyle name="Normal 2 5 3 17 12" xfId="43299"/>
    <cellStyle name="Normal 2 5 3 17 13" xfId="43300"/>
    <cellStyle name="Normal 2 5 3 17 14" xfId="43301"/>
    <cellStyle name="Normal 2 5 3 17 15" xfId="43302"/>
    <cellStyle name="Normal 2 5 3 17 16" xfId="43303"/>
    <cellStyle name="Normal 2 5 3 17 17" xfId="43304"/>
    <cellStyle name="Normal 2 5 3 17 18" xfId="43305"/>
    <cellStyle name="Normal 2 5 3 17 19" xfId="43306"/>
    <cellStyle name="Normal 2 5 3 17 2" xfId="43307"/>
    <cellStyle name="Normal 2 5 3 17 20" xfId="43308"/>
    <cellStyle name="Normal 2 5 3 17 21" xfId="43309"/>
    <cellStyle name="Normal 2 5 3 17 22" xfId="43310"/>
    <cellStyle name="Normal 2 5 3 17 3" xfId="43311"/>
    <cellStyle name="Normal 2 5 3 17 4" xfId="43312"/>
    <cellStyle name="Normal 2 5 3 17 5" xfId="43313"/>
    <cellStyle name="Normal 2 5 3 17 6" xfId="43314"/>
    <cellStyle name="Normal 2 5 3 17 7" xfId="43315"/>
    <cellStyle name="Normal 2 5 3 17 8" xfId="43316"/>
    <cellStyle name="Normal 2 5 3 17 9" xfId="43317"/>
    <cellStyle name="Normal 2 5 3 18" xfId="43318"/>
    <cellStyle name="Normal 2 5 3 18 10" xfId="43319"/>
    <cellStyle name="Normal 2 5 3 18 11" xfId="43320"/>
    <cellStyle name="Normal 2 5 3 18 12" xfId="43321"/>
    <cellStyle name="Normal 2 5 3 18 13" xfId="43322"/>
    <cellStyle name="Normal 2 5 3 18 14" xfId="43323"/>
    <cellStyle name="Normal 2 5 3 18 15" xfId="43324"/>
    <cellStyle name="Normal 2 5 3 18 16" xfId="43325"/>
    <cellStyle name="Normal 2 5 3 18 17" xfId="43326"/>
    <cellStyle name="Normal 2 5 3 18 18" xfId="43327"/>
    <cellStyle name="Normal 2 5 3 18 19" xfId="43328"/>
    <cellStyle name="Normal 2 5 3 18 2" xfId="43329"/>
    <cellStyle name="Normal 2 5 3 18 20" xfId="43330"/>
    <cellStyle name="Normal 2 5 3 18 21" xfId="43331"/>
    <cellStyle name="Normal 2 5 3 18 22" xfId="43332"/>
    <cellStyle name="Normal 2 5 3 18 3" xfId="43333"/>
    <cellStyle name="Normal 2 5 3 18 4" xfId="43334"/>
    <cellStyle name="Normal 2 5 3 18 5" xfId="43335"/>
    <cellStyle name="Normal 2 5 3 18 6" xfId="43336"/>
    <cellStyle name="Normal 2 5 3 18 7" xfId="43337"/>
    <cellStyle name="Normal 2 5 3 18 8" xfId="43338"/>
    <cellStyle name="Normal 2 5 3 18 9" xfId="43339"/>
    <cellStyle name="Normal 2 5 3 19" xfId="43340"/>
    <cellStyle name="Normal 2 5 3 19 10" xfId="43341"/>
    <cellStyle name="Normal 2 5 3 19 11" xfId="43342"/>
    <cellStyle name="Normal 2 5 3 19 12" xfId="43343"/>
    <cellStyle name="Normal 2 5 3 19 13" xfId="43344"/>
    <cellStyle name="Normal 2 5 3 19 14" xfId="43345"/>
    <cellStyle name="Normal 2 5 3 19 15" xfId="43346"/>
    <cellStyle name="Normal 2 5 3 19 16" xfId="43347"/>
    <cellStyle name="Normal 2 5 3 19 17" xfId="43348"/>
    <cellStyle name="Normal 2 5 3 19 18" xfId="43349"/>
    <cellStyle name="Normal 2 5 3 19 19" xfId="43350"/>
    <cellStyle name="Normal 2 5 3 19 2" xfId="43351"/>
    <cellStyle name="Normal 2 5 3 19 20" xfId="43352"/>
    <cellStyle name="Normal 2 5 3 19 21" xfId="43353"/>
    <cellStyle name="Normal 2 5 3 19 22" xfId="43354"/>
    <cellStyle name="Normal 2 5 3 19 3" xfId="43355"/>
    <cellStyle name="Normal 2 5 3 19 4" xfId="43356"/>
    <cellStyle name="Normal 2 5 3 19 5" xfId="43357"/>
    <cellStyle name="Normal 2 5 3 19 6" xfId="43358"/>
    <cellStyle name="Normal 2 5 3 19 7" xfId="43359"/>
    <cellStyle name="Normal 2 5 3 19 8" xfId="43360"/>
    <cellStyle name="Normal 2 5 3 19 9" xfId="43361"/>
    <cellStyle name="Normal 2 5 3 2" xfId="43362"/>
    <cellStyle name="Normal 2 5 3 2 10" xfId="43363"/>
    <cellStyle name="Normal 2 5 3 2 11" xfId="43364"/>
    <cellStyle name="Normal 2 5 3 2 12" xfId="43365"/>
    <cellStyle name="Normal 2 5 3 2 13" xfId="43366"/>
    <cellStyle name="Normal 2 5 3 2 14" xfId="43367"/>
    <cellStyle name="Normal 2 5 3 2 15" xfId="43368"/>
    <cellStyle name="Normal 2 5 3 2 16" xfId="43369"/>
    <cellStyle name="Normal 2 5 3 2 17" xfId="43370"/>
    <cellStyle name="Normal 2 5 3 2 18" xfId="43371"/>
    <cellStyle name="Normal 2 5 3 2 19" xfId="43372"/>
    <cellStyle name="Normal 2 5 3 2 2" xfId="43373"/>
    <cellStyle name="Normal 2 5 3 2 20" xfId="43374"/>
    <cellStyle name="Normal 2 5 3 2 21" xfId="43375"/>
    <cellStyle name="Normal 2 5 3 2 22" xfId="43376"/>
    <cellStyle name="Normal 2 5 3 2 23" xfId="43377"/>
    <cellStyle name="Normal 2 5 3 2 24" xfId="43378"/>
    <cellStyle name="Normal 2 5 3 2 25" xfId="43379"/>
    <cellStyle name="Normal 2 5 3 2 26" xfId="43380"/>
    <cellStyle name="Normal 2 5 3 2 27" xfId="43381"/>
    <cellStyle name="Normal 2 5 3 2 28" xfId="43382"/>
    <cellStyle name="Normal 2 5 3 2 29" xfId="43383"/>
    <cellStyle name="Normal 2 5 3 2 3" xfId="43384"/>
    <cellStyle name="Normal 2 5 3 2 30" xfId="43385"/>
    <cellStyle name="Normal 2 5 3 2 31" xfId="43386"/>
    <cellStyle name="Normal 2 5 3 2 32" xfId="43387"/>
    <cellStyle name="Normal 2 5 3 2 33" xfId="43388"/>
    <cellStyle name="Normal 2 5 3 2 34" xfId="43389"/>
    <cellStyle name="Normal 2 5 3 2 35" xfId="43390"/>
    <cellStyle name="Normal 2 5 3 2 36" xfId="43391"/>
    <cellStyle name="Normal 2 5 3 2 37" xfId="43392"/>
    <cellStyle name="Normal 2 5 3 2 38" xfId="43393"/>
    <cellStyle name="Normal 2 5 3 2 39" xfId="43394"/>
    <cellStyle name="Normal 2 5 3 2 4" xfId="43395"/>
    <cellStyle name="Normal 2 5 3 2 40" xfId="43396"/>
    <cellStyle name="Normal 2 5 3 2 5" xfId="43397"/>
    <cellStyle name="Normal 2 5 3 2 6" xfId="43398"/>
    <cellStyle name="Normal 2 5 3 2 7" xfId="43399"/>
    <cellStyle name="Normal 2 5 3 2 8" xfId="43400"/>
    <cellStyle name="Normal 2 5 3 2 9" xfId="43401"/>
    <cellStyle name="Normal 2 5 3 20" xfId="43402"/>
    <cellStyle name="Normal 2 5 3 21" xfId="43403"/>
    <cellStyle name="Normal 2 5 3 22" xfId="43404"/>
    <cellStyle name="Normal 2 5 3 23" xfId="43405"/>
    <cellStyle name="Normal 2 5 3 24" xfId="43406"/>
    <cellStyle name="Normal 2 5 3 25" xfId="43407"/>
    <cellStyle name="Normal 2 5 3 26" xfId="43408"/>
    <cellStyle name="Normal 2 5 3 27" xfId="43409"/>
    <cellStyle name="Normal 2 5 3 28" xfId="43410"/>
    <cellStyle name="Normal 2 5 3 29" xfId="43411"/>
    <cellStyle name="Normal 2 5 3 3" xfId="43412"/>
    <cellStyle name="Normal 2 5 3 3 10" xfId="43413"/>
    <cellStyle name="Normal 2 5 3 3 11" xfId="43414"/>
    <cellStyle name="Normal 2 5 3 3 12" xfId="43415"/>
    <cellStyle name="Normal 2 5 3 3 13" xfId="43416"/>
    <cellStyle name="Normal 2 5 3 3 14" xfId="43417"/>
    <cellStyle name="Normal 2 5 3 3 15" xfId="43418"/>
    <cellStyle name="Normal 2 5 3 3 16" xfId="43419"/>
    <cellStyle name="Normal 2 5 3 3 17" xfId="43420"/>
    <cellStyle name="Normal 2 5 3 3 18" xfId="43421"/>
    <cellStyle name="Normal 2 5 3 3 19" xfId="43422"/>
    <cellStyle name="Normal 2 5 3 3 2" xfId="43423"/>
    <cellStyle name="Normal 2 5 3 3 20" xfId="43424"/>
    <cellStyle name="Normal 2 5 3 3 21" xfId="43425"/>
    <cellStyle name="Normal 2 5 3 3 22" xfId="43426"/>
    <cellStyle name="Normal 2 5 3 3 3" xfId="43427"/>
    <cellStyle name="Normal 2 5 3 3 4" xfId="43428"/>
    <cellStyle name="Normal 2 5 3 3 5" xfId="43429"/>
    <cellStyle name="Normal 2 5 3 3 6" xfId="43430"/>
    <cellStyle name="Normal 2 5 3 3 7" xfId="43431"/>
    <cellStyle name="Normal 2 5 3 3 8" xfId="43432"/>
    <cellStyle name="Normal 2 5 3 3 9" xfId="43433"/>
    <cellStyle name="Normal 2 5 3 30" xfId="43434"/>
    <cellStyle name="Normal 2 5 3 31" xfId="43435"/>
    <cellStyle name="Normal 2 5 3 32" xfId="43436"/>
    <cellStyle name="Normal 2 5 3 33" xfId="43437"/>
    <cellStyle name="Normal 2 5 3 34" xfId="43438"/>
    <cellStyle name="Normal 2 5 3 35" xfId="43439"/>
    <cellStyle name="Normal 2 5 3 36" xfId="43440"/>
    <cellStyle name="Normal 2 5 3 37" xfId="43441"/>
    <cellStyle name="Normal 2 5 3 38" xfId="43442"/>
    <cellStyle name="Normal 2 5 3 39" xfId="43443"/>
    <cellStyle name="Normal 2 5 3 4" xfId="43444"/>
    <cellStyle name="Normal 2 5 3 4 10" xfId="43445"/>
    <cellStyle name="Normal 2 5 3 4 11" xfId="43446"/>
    <cellStyle name="Normal 2 5 3 4 12" xfId="43447"/>
    <cellStyle name="Normal 2 5 3 4 13" xfId="43448"/>
    <cellStyle name="Normal 2 5 3 4 14" xfId="43449"/>
    <cellStyle name="Normal 2 5 3 4 15" xfId="43450"/>
    <cellStyle name="Normal 2 5 3 4 16" xfId="43451"/>
    <cellStyle name="Normal 2 5 3 4 17" xfId="43452"/>
    <cellStyle name="Normal 2 5 3 4 18" xfId="43453"/>
    <cellStyle name="Normal 2 5 3 4 19" xfId="43454"/>
    <cellStyle name="Normal 2 5 3 4 2" xfId="43455"/>
    <cellStyle name="Normal 2 5 3 4 20" xfId="43456"/>
    <cellStyle name="Normal 2 5 3 4 21" xfId="43457"/>
    <cellStyle name="Normal 2 5 3 4 22" xfId="43458"/>
    <cellStyle name="Normal 2 5 3 4 3" xfId="43459"/>
    <cellStyle name="Normal 2 5 3 4 4" xfId="43460"/>
    <cellStyle name="Normal 2 5 3 4 5" xfId="43461"/>
    <cellStyle name="Normal 2 5 3 4 6" xfId="43462"/>
    <cellStyle name="Normal 2 5 3 4 7" xfId="43463"/>
    <cellStyle name="Normal 2 5 3 4 8" xfId="43464"/>
    <cellStyle name="Normal 2 5 3 4 9" xfId="43465"/>
    <cellStyle name="Normal 2 5 3 40" xfId="43466"/>
    <cellStyle name="Normal 2 5 3 5" xfId="43467"/>
    <cellStyle name="Normal 2 5 3 5 10" xfId="43468"/>
    <cellStyle name="Normal 2 5 3 5 11" xfId="43469"/>
    <cellStyle name="Normal 2 5 3 5 12" xfId="43470"/>
    <cellStyle name="Normal 2 5 3 5 13" xfId="43471"/>
    <cellStyle name="Normal 2 5 3 5 14" xfId="43472"/>
    <cellStyle name="Normal 2 5 3 5 15" xfId="43473"/>
    <cellStyle name="Normal 2 5 3 5 16" xfId="43474"/>
    <cellStyle name="Normal 2 5 3 5 17" xfId="43475"/>
    <cellStyle name="Normal 2 5 3 5 18" xfId="43476"/>
    <cellStyle name="Normal 2 5 3 5 19" xfId="43477"/>
    <cellStyle name="Normal 2 5 3 5 2" xfId="43478"/>
    <cellStyle name="Normal 2 5 3 5 20" xfId="43479"/>
    <cellStyle name="Normal 2 5 3 5 21" xfId="43480"/>
    <cellStyle name="Normal 2 5 3 5 22" xfId="43481"/>
    <cellStyle name="Normal 2 5 3 5 3" xfId="43482"/>
    <cellStyle name="Normal 2 5 3 5 4" xfId="43483"/>
    <cellStyle name="Normal 2 5 3 5 5" xfId="43484"/>
    <cellStyle name="Normal 2 5 3 5 6" xfId="43485"/>
    <cellStyle name="Normal 2 5 3 5 7" xfId="43486"/>
    <cellStyle name="Normal 2 5 3 5 8" xfId="43487"/>
    <cellStyle name="Normal 2 5 3 5 9" xfId="43488"/>
    <cellStyle name="Normal 2 5 3 6" xfId="43489"/>
    <cellStyle name="Normal 2 5 3 6 10" xfId="43490"/>
    <cellStyle name="Normal 2 5 3 6 11" xfId="43491"/>
    <cellStyle name="Normal 2 5 3 6 12" xfId="43492"/>
    <cellStyle name="Normal 2 5 3 6 13" xfId="43493"/>
    <cellStyle name="Normal 2 5 3 6 14" xfId="43494"/>
    <cellStyle name="Normal 2 5 3 6 15" xfId="43495"/>
    <cellStyle name="Normal 2 5 3 6 16" xfId="43496"/>
    <cellStyle name="Normal 2 5 3 6 17" xfId="43497"/>
    <cellStyle name="Normal 2 5 3 6 18" xfId="43498"/>
    <cellStyle name="Normal 2 5 3 6 19" xfId="43499"/>
    <cellStyle name="Normal 2 5 3 6 2" xfId="43500"/>
    <cellStyle name="Normal 2 5 3 6 20" xfId="43501"/>
    <cellStyle name="Normal 2 5 3 6 21" xfId="43502"/>
    <cellStyle name="Normal 2 5 3 6 22" xfId="43503"/>
    <cellStyle name="Normal 2 5 3 6 3" xfId="43504"/>
    <cellStyle name="Normal 2 5 3 6 4" xfId="43505"/>
    <cellStyle name="Normal 2 5 3 6 5" xfId="43506"/>
    <cellStyle name="Normal 2 5 3 6 6" xfId="43507"/>
    <cellStyle name="Normal 2 5 3 6 7" xfId="43508"/>
    <cellStyle name="Normal 2 5 3 6 8" xfId="43509"/>
    <cellStyle name="Normal 2 5 3 6 9" xfId="43510"/>
    <cellStyle name="Normal 2 5 3 7" xfId="43511"/>
    <cellStyle name="Normal 2 5 3 7 10" xfId="43512"/>
    <cellStyle name="Normal 2 5 3 7 11" xfId="43513"/>
    <cellStyle name="Normal 2 5 3 7 12" xfId="43514"/>
    <cellStyle name="Normal 2 5 3 7 13" xfId="43515"/>
    <cellStyle name="Normal 2 5 3 7 14" xfId="43516"/>
    <cellStyle name="Normal 2 5 3 7 15" xfId="43517"/>
    <cellStyle name="Normal 2 5 3 7 16" xfId="43518"/>
    <cellStyle name="Normal 2 5 3 7 17" xfId="43519"/>
    <cellStyle name="Normal 2 5 3 7 18" xfId="43520"/>
    <cellStyle name="Normal 2 5 3 7 19" xfId="43521"/>
    <cellStyle name="Normal 2 5 3 7 2" xfId="43522"/>
    <cellStyle name="Normal 2 5 3 7 20" xfId="43523"/>
    <cellStyle name="Normal 2 5 3 7 21" xfId="43524"/>
    <cellStyle name="Normal 2 5 3 7 22" xfId="43525"/>
    <cellStyle name="Normal 2 5 3 7 3" xfId="43526"/>
    <cellStyle name="Normal 2 5 3 7 4" xfId="43527"/>
    <cellStyle name="Normal 2 5 3 7 5" xfId="43528"/>
    <cellStyle name="Normal 2 5 3 7 6" xfId="43529"/>
    <cellStyle name="Normal 2 5 3 7 7" xfId="43530"/>
    <cellStyle name="Normal 2 5 3 7 8" xfId="43531"/>
    <cellStyle name="Normal 2 5 3 7 9" xfId="43532"/>
    <cellStyle name="Normal 2 5 3 8" xfId="43533"/>
    <cellStyle name="Normal 2 5 3 8 10" xfId="43534"/>
    <cellStyle name="Normal 2 5 3 8 11" xfId="43535"/>
    <cellStyle name="Normal 2 5 3 8 12" xfId="43536"/>
    <cellStyle name="Normal 2 5 3 8 13" xfId="43537"/>
    <cellStyle name="Normal 2 5 3 8 14" xfId="43538"/>
    <cellStyle name="Normal 2 5 3 8 15" xfId="43539"/>
    <cellStyle name="Normal 2 5 3 8 16" xfId="43540"/>
    <cellStyle name="Normal 2 5 3 8 17" xfId="43541"/>
    <cellStyle name="Normal 2 5 3 8 18" xfId="43542"/>
    <cellStyle name="Normal 2 5 3 8 19" xfId="43543"/>
    <cellStyle name="Normal 2 5 3 8 2" xfId="43544"/>
    <cellStyle name="Normal 2 5 3 8 20" xfId="43545"/>
    <cellStyle name="Normal 2 5 3 8 21" xfId="43546"/>
    <cellStyle name="Normal 2 5 3 8 22" xfId="43547"/>
    <cellStyle name="Normal 2 5 3 8 3" xfId="43548"/>
    <cellStyle name="Normal 2 5 3 8 4" xfId="43549"/>
    <cellStyle name="Normal 2 5 3 8 5" xfId="43550"/>
    <cellStyle name="Normal 2 5 3 8 6" xfId="43551"/>
    <cellStyle name="Normal 2 5 3 8 7" xfId="43552"/>
    <cellStyle name="Normal 2 5 3 8 8" xfId="43553"/>
    <cellStyle name="Normal 2 5 3 8 9" xfId="43554"/>
    <cellStyle name="Normal 2 5 3 9" xfId="43555"/>
    <cellStyle name="Normal 2 5 3 9 10" xfId="43556"/>
    <cellStyle name="Normal 2 5 3 9 11" xfId="43557"/>
    <cellStyle name="Normal 2 5 3 9 12" xfId="43558"/>
    <cellStyle name="Normal 2 5 3 9 13" xfId="43559"/>
    <cellStyle name="Normal 2 5 3 9 14" xfId="43560"/>
    <cellStyle name="Normal 2 5 3 9 15" xfId="43561"/>
    <cellStyle name="Normal 2 5 3 9 16" xfId="43562"/>
    <cellStyle name="Normal 2 5 3 9 17" xfId="43563"/>
    <cellStyle name="Normal 2 5 3 9 18" xfId="43564"/>
    <cellStyle name="Normal 2 5 3 9 19" xfId="43565"/>
    <cellStyle name="Normal 2 5 3 9 2" xfId="43566"/>
    <cellStyle name="Normal 2 5 3 9 20" xfId="43567"/>
    <cellStyle name="Normal 2 5 3 9 21" xfId="43568"/>
    <cellStyle name="Normal 2 5 3 9 22" xfId="43569"/>
    <cellStyle name="Normal 2 5 3 9 3" xfId="43570"/>
    <cellStyle name="Normal 2 5 3 9 4" xfId="43571"/>
    <cellStyle name="Normal 2 5 3 9 5" xfId="43572"/>
    <cellStyle name="Normal 2 5 3 9 6" xfId="43573"/>
    <cellStyle name="Normal 2 5 3 9 7" xfId="43574"/>
    <cellStyle name="Normal 2 5 3 9 8" xfId="43575"/>
    <cellStyle name="Normal 2 5 3 9 9" xfId="43576"/>
    <cellStyle name="Normal 2 5 30" xfId="43577"/>
    <cellStyle name="Normal 2 5 31" xfId="43578"/>
    <cellStyle name="Normal 2 5 32" xfId="43579"/>
    <cellStyle name="Normal 2 5 33" xfId="43580"/>
    <cellStyle name="Normal 2 5 34" xfId="43581"/>
    <cellStyle name="Normal 2 5 35" xfId="43582"/>
    <cellStyle name="Normal 2 5 36" xfId="43583"/>
    <cellStyle name="Normal 2 5 37" xfId="43584"/>
    <cellStyle name="Normal 2 5 38" xfId="43585"/>
    <cellStyle name="Normal 2 5 39" xfId="43586"/>
    <cellStyle name="Normal 2 5 4" xfId="43587"/>
    <cellStyle name="Normal 2 5 4 10" xfId="43588"/>
    <cellStyle name="Normal 2 5 4 11" xfId="43589"/>
    <cellStyle name="Normal 2 5 4 12" xfId="43590"/>
    <cellStyle name="Normal 2 5 4 13" xfId="43591"/>
    <cellStyle name="Normal 2 5 4 14" xfId="43592"/>
    <cellStyle name="Normal 2 5 4 15" xfId="43593"/>
    <cellStyle name="Normal 2 5 4 16" xfId="43594"/>
    <cellStyle name="Normal 2 5 4 17" xfId="43595"/>
    <cellStyle name="Normal 2 5 4 18" xfId="43596"/>
    <cellStyle name="Normal 2 5 4 19" xfId="43597"/>
    <cellStyle name="Normal 2 5 4 2" xfId="43598"/>
    <cellStyle name="Normal 2 5 4 20" xfId="43599"/>
    <cellStyle name="Normal 2 5 4 21" xfId="43600"/>
    <cellStyle name="Normal 2 5 4 22" xfId="43601"/>
    <cellStyle name="Normal 2 5 4 3" xfId="43602"/>
    <cellStyle name="Normal 2 5 4 4" xfId="43603"/>
    <cellStyle name="Normal 2 5 4 5" xfId="43604"/>
    <cellStyle name="Normal 2 5 4 6" xfId="43605"/>
    <cellStyle name="Normal 2 5 4 7" xfId="43606"/>
    <cellStyle name="Normal 2 5 4 8" xfId="43607"/>
    <cellStyle name="Normal 2 5 4 9" xfId="43608"/>
    <cellStyle name="Normal 2 5 40" xfId="43609"/>
    <cellStyle name="Normal 2 5 41" xfId="43610"/>
    <cellStyle name="Normal 2 5 42" xfId="43611"/>
    <cellStyle name="Normal 2 5 43" xfId="43612"/>
    <cellStyle name="Normal 2 5 44" xfId="43613"/>
    <cellStyle name="Normal 2 5 45" xfId="43614"/>
    <cellStyle name="Normal 2 5 5" xfId="43615"/>
    <cellStyle name="Normal 2 5 5 10" xfId="43616"/>
    <cellStyle name="Normal 2 5 5 11" xfId="43617"/>
    <cellStyle name="Normal 2 5 5 12" xfId="43618"/>
    <cellStyle name="Normal 2 5 5 13" xfId="43619"/>
    <cellStyle name="Normal 2 5 5 14" xfId="43620"/>
    <cellStyle name="Normal 2 5 5 15" xfId="43621"/>
    <cellStyle name="Normal 2 5 5 16" xfId="43622"/>
    <cellStyle name="Normal 2 5 5 17" xfId="43623"/>
    <cellStyle name="Normal 2 5 5 18" xfId="43624"/>
    <cellStyle name="Normal 2 5 5 19" xfId="43625"/>
    <cellStyle name="Normal 2 5 5 2" xfId="43626"/>
    <cellStyle name="Normal 2 5 5 20" xfId="43627"/>
    <cellStyle name="Normal 2 5 5 21" xfId="43628"/>
    <cellStyle name="Normal 2 5 5 22" xfId="43629"/>
    <cellStyle name="Normal 2 5 5 3" xfId="43630"/>
    <cellStyle name="Normal 2 5 5 4" xfId="43631"/>
    <cellStyle name="Normal 2 5 5 5" xfId="43632"/>
    <cellStyle name="Normal 2 5 5 6" xfId="43633"/>
    <cellStyle name="Normal 2 5 5 7" xfId="43634"/>
    <cellStyle name="Normal 2 5 5 8" xfId="43635"/>
    <cellStyle name="Normal 2 5 5 9" xfId="43636"/>
    <cellStyle name="Normal 2 5 6" xfId="43637"/>
    <cellStyle name="Normal 2 5 6 10" xfId="43638"/>
    <cellStyle name="Normal 2 5 6 11" xfId="43639"/>
    <cellStyle name="Normal 2 5 6 12" xfId="43640"/>
    <cellStyle name="Normal 2 5 6 13" xfId="43641"/>
    <cellStyle name="Normal 2 5 6 14" xfId="43642"/>
    <cellStyle name="Normal 2 5 6 15" xfId="43643"/>
    <cellStyle name="Normal 2 5 6 16" xfId="43644"/>
    <cellStyle name="Normal 2 5 6 17" xfId="43645"/>
    <cellStyle name="Normal 2 5 6 18" xfId="43646"/>
    <cellStyle name="Normal 2 5 6 19" xfId="43647"/>
    <cellStyle name="Normal 2 5 6 2" xfId="43648"/>
    <cellStyle name="Normal 2 5 6 20" xfId="43649"/>
    <cellStyle name="Normal 2 5 6 21" xfId="43650"/>
    <cellStyle name="Normal 2 5 6 22" xfId="43651"/>
    <cellStyle name="Normal 2 5 6 3" xfId="43652"/>
    <cellStyle name="Normal 2 5 6 4" xfId="43653"/>
    <cellStyle name="Normal 2 5 6 5" xfId="43654"/>
    <cellStyle name="Normal 2 5 6 6" xfId="43655"/>
    <cellStyle name="Normal 2 5 6 7" xfId="43656"/>
    <cellStyle name="Normal 2 5 6 8" xfId="43657"/>
    <cellStyle name="Normal 2 5 6 9" xfId="43658"/>
    <cellStyle name="Normal 2 5 7" xfId="43659"/>
    <cellStyle name="Normal 2 5 8" xfId="43660"/>
    <cellStyle name="Normal 2 5 9" xfId="43661"/>
    <cellStyle name="Normal 2 50" xfId="43662"/>
    <cellStyle name="Normal 2 50 10" xfId="43663"/>
    <cellStyle name="Normal 2 50 11" xfId="43664"/>
    <cellStyle name="Normal 2 50 12" xfId="43665"/>
    <cellStyle name="Normal 2 50 13" xfId="43666"/>
    <cellStyle name="Normal 2 50 14" xfId="43667"/>
    <cellStyle name="Normal 2 50 15" xfId="43668"/>
    <cellStyle name="Normal 2 50 16" xfId="43669"/>
    <cellStyle name="Normal 2 50 17" xfId="43670"/>
    <cellStyle name="Normal 2 50 18" xfId="43671"/>
    <cellStyle name="Normal 2 50 19" xfId="43672"/>
    <cellStyle name="Normal 2 50 2" xfId="43673"/>
    <cellStyle name="Normal 2 50 20" xfId="43674"/>
    <cellStyle name="Normal 2 50 21" xfId="43675"/>
    <cellStyle name="Normal 2 50 22" xfId="43676"/>
    <cellStyle name="Normal 2 50 3" xfId="43677"/>
    <cellStyle name="Normal 2 50 4" xfId="43678"/>
    <cellStyle name="Normal 2 50 5" xfId="43679"/>
    <cellStyle name="Normal 2 50 6" xfId="43680"/>
    <cellStyle name="Normal 2 50 7" xfId="43681"/>
    <cellStyle name="Normal 2 50 8" xfId="43682"/>
    <cellStyle name="Normal 2 50 9" xfId="43683"/>
    <cellStyle name="Normal 2 51" xfId="43684"/>
    <cellStyle name="Normal 2 51 10" xfId="43685"/>
    <cellStyle name="Normal 2 51 11" xfId="43686"/>
    <cellStyle name="Normal 2 51 12" xfId="43687"/>
    <cellStyle name="Normal 2 51 13" xfId="43688"/>
    <cellStyle name="Normal 2 51 14" xfId="43689"/>
    <cellStyle name="Normal 2 51 15" xfId="43690"/>
    <cellStyle name="Normal 2 51 16" xfId="43691"/>
    <cellStyle name="Normal 2 51 17" xfId="43692"/>
    <cellStyle name="Normal 2 51 18" xfId="43693"/>
    <cellStyle name="Normal 2 51 19" xfId="43694"/>
    <cellStyle name="Normal 2 51 2" xfId="43695"/>
    <cellStyle name="Normal 2 51 20" xfId="43696"/>
    <cellStyle name="Normal 2 51 21" xfId="43697"/>
    <cellStyle name="Normal 2 51 22" xfId="43698"/>
    <cellStyle name="Normal 2 51 3" xfId="43699"/>
    <cellStyle name="Normal 2 51 4" xfId="43700"/>
    <cellStyle name="Normal 2 51 5" xfId="43701"/>
    <cellStyle name="Normal 2 51 6" xfId="43702"/>
    <cellStyle name="Normal 2 51 7" xfId="43703"/>
    <cellStyle name="Normal 2 51 8" xfId="43704"/>
    <cellStyle name="Normal 2 51 9" xfId="43705"/>
    <cellStyle name="Normal 2 52" xfId="43706"/>
    <cellStyle name="Normal 2 52 10" xfId="43707"/>
    <cellStyle name="Normal 2 52 11" xfId="43708"/>
    <cellStyle name="Normal 2 52 12" xfId="43709"/>
    <cellStyle name="Normal 2 52 13" xfId="43710"/>
    <cellStyle name="Normal 2 52 14" xfId="43711"/>
    <cellStyle name="Normal 2 52 15" xfId="43712"/>
    <cellStyle name="Normal 2 52 16" xfId="43713"/>
    <cellStyle name="Normal 2 52 17" xfId="43714"/>
    <cellStyle name="Normal 2 52 18" xfId="43715"/>
    <cellStyle name="Normal 2 52 19" xfId="43716"/>
    <cellStyle name="Normal 2 52 2" xfId="43717"/>
    <cellStyle name="Normal 2 52 20" xfId="43718"/>
    <cellStyle name="Normal 2 52 21" xfId="43719"/>
    <cellStyle name="Normal 2 52 22" xfId="43720"/>
    <cellStyle name="Normal 2 52 3" xfId="43721"/>
    <cellStyle name="Normal 2 52 4" xfId="43722"/>
    <cellStyle name="Normal 2 52 5" xfId="43723"/>
    <cellStyle name="Normal 2 52 6" xfId="43724"/>
    <cellStyle name="Normal 2 52 7" xfId="43725"/>
    <cellStyle name="Normal 2 52 8" xfId="43726"/>
    <cellStyle name="Normal 2 52 9" xfId="43727"/>
    <cellStyle name="Normal 2 53" xfId="43728"/>
    <cellStyle name="Normal 2 53 10" xfId="43729"/>
    <cellStyle name="Normal 2 53 11" xfId="43730"/>
    <cellStyle name="Normal 2 53 12" xfId="43731"/>
    <cellStyle name="Normal 2 53 13" xfId="43732"/>
    <cellStyle name="Normal 2 53 14" xfId="43733"/>
    <cellStyle name="Normal 2 53 15" xfId="43734"/>
    <cellStyle name="Normal 2 53 16" xfId="43735"/>
    <cellStyle name="Normal 2 53 17" xfId="43736"/>
    <cellStyle name="Normal 2 53 18" xfId="43737"/>
    <cellStyle name="Normal 2 53 19" xfId="43738"/>
    <cellStyle name="Normal 2 53 2" xfId="43739"/>
    <cellStyle name="Normal 2 53 20" xfId="43740"/>
    <cellStyle name="Normal 2 53 21" xfId="43741"/>
    <cellStyle name="Normal 2 53 22" xfId="43742"/>
    <cellStyle name="Normal 2 53 3" xfId="43743"/>
    <cellStyle name="Normal 2 53 4" xfId="43744"/>
    <cellStyle name="Normal 2 53 5" xfId="43745"/>
    <cellStyle name="Normal 2 53 6" xfId="43746"/>
    <cellStyle name="Normal 2 53 7" xfId="43747"/>
    <cellStyle name="Normal 2 53 8" xfId="43748"/>
    <cellStyle name="Normal 2 53 9" xfId="43749"/>
    <cellStyle name="Normal 2 54" xfId="43750"/>
    <cellStyle name="Normal 2 54 10" xfId="43751"/>
    <cellStyle name="Normal 2 54 11" xfId="43752"/>
    <cellStyle name="Normal 2 54 12" xfId="43753"/>
    <cellStyle name="Normal 2 54 13" xfId="43754"/>
    <cellStyle name="Normal 2 54 14" xfId="43755"/>
    <cellStyle name="Normal 2 54 15" xfId="43756"/>
    <cellStyle name="Normal 2 54 16" xfId="43757"/>
    <cellStyle name="Normal 2 54 17" xfId="43758"/>
    <cellStyle name="Normal 2 54 18" xfId="43759"/>
    <cellStyle name="Normal 2 54 19" xfId="43760"/>
    <cellStyle name="Normal 2 54 2" xfId="43761"/>
    <cellStyle name="Normal 2 54 20" xfId="43762"/>
    <cellStyle name="Normal 2 54 21" xfId="43763"/>
    <cellStyle name="Normal 2 54 22" xfId="43764"/>
    <cellStyle name="Normal 2 54 3" xfId="43765"/>
    <cellStyle name="Normal 2 54 4" xfId="43766"/>
    <cellStyle name="Normal 2 54 5" xfId="43767"/>
    <cellStyle name="Normal 2 54 6" xfId="43768"/>
    <cellStyle name="Normal 2 54 7" xfId="43769"/>
    <cellStyle name="Normal 2 54 8" xfId="43770"/>
    <cellStyle name="Normal 2 54 9" xfId="43771"/>
    <cellStyle name="Normal 2 55" xfId="43772"/>
    <cellStyle name="Normal 2 55 10" xfId="43773"/>
    <cellStyle name="Normal 2 55 11" xfId="43774"/>
    <cellStyle name="Normal 2 55 12" xfId="43775"/>
    <cellStyle name="Normal 2 55 13" xfId="43776"/>
    <cellStyle name="Normal 2 55 14" xfId="43777"/>
    <cellStyle name="Normal 2 55 15" xfId="43778"/>
    <cellStyle name="Normal 2 55 16" xfId="43779"/>
    <cellStyle name="Normal 2 55 17" xfId="43780"/>
    <cellStyle name="Normal 2 55 18" xfId="43781"/>
    <cellStyle name="Normal 2 55 19" xfId="43782"/>
    <cellStyle name="Normal 2 55 2" xfId="43783"/>
    <cellStyle name="Normal 2 55 20" xfId="43784"/>
    <cellStyle name="Normal 2 55 21" xfId="43785"/>
    <cellStyle name="Normal 2 55 22" xfId="43786"/>
    <cellStyle name="Normal 2 55 3" xfId="43787"/>
    <cellStyle name="Normal 2 55 4" xfId="43788"/>
    <cellStyle name="Normal 2 55 5" xfId="43789"/>
    <cellStyle name="Normal 2 55 6" xfId="43790"/>
    <cellStyle name="Normal 2 55 7" xfId="43791"/>
    <cellStyle name="Normal 2 55 8" xfId="43792"/>
    <cellStyle name="Normal 2 55 9" xfId="43793"/>
    <cellStyle name="Normal 2 56" xfId="43794"/>
    <cellStyle name="Normal 2 56 10" xfId="43795"/>
    <cellStyle name="Normal 2 56 11" xfId="43796"/>
    <cellStyle name="Normal 2 56 12" xfId="43797"/>
    <cellStyle name="Normal 2 56 13" xfId="43798"/>
    <cellStyle name="Normal 2 56 14" xfId="43799"/>
    <cellStyle name="Normal 2 56 15" xfId="43800"/>
    <cellStyle name="Normal 2 56 16" xfId="43801"/>
    <cellStyle name="Normal 2 56 17" xfId="43802"/>
    <cellStyle name="Normal 2 56 18" xfId="43803"/>
    <cellStyle name="Normal 2 56 19" xfId="43804"/>
    <cellStyle name="Normal 2 56 2" xfId="43805"/>
    <cellStyle name="Normal 2 56 20" xfId="43806"/>
    <cellStyle name="Normal 2 56 21" xfId="43807"/>
    <cellStyle name="Normal 2 56 22" xfId="43808"/>
    <cellStyle name="Normal 2 56 3" xfId="43809"/>
    <cellStyle name="Normal 2 56 4" xfId="43810"/>
    <cellStyle name="Normal 2 56 5" xfId="43811"/>
    <cellStyle name="Normal 2 56 6" xfId="43812"/>
    <cellStyle name="Normal 2 56 7" xfId="43813"/>
    <cellStyle name="Normal 2 56 8" xfId="43814"/>
    <cellStyle name="Normal 2 56 9" xfId="43815"/>
    <cellStyle name="Normal 2 57" xfId="43816"/>
    <cellStyle name="Normal 2 57 10" xfId="43817"/>
    <cellStyle name="Normal 2 57 11" xfId="43818"/>
    <cellStyle name="Normal 2 57 12" xfId="43819"/>
    <cellStyle name="Normal 2 57 13" xfId="43820"/>
    <cellStyle name="Normal 2 57 14" xfId="43821"/>
    <cellStyle name="Normal 2 57 15" xfId="43822"/>
    <cellStyle name="Normal 2 57 16" xfId="43823"/>
    <cellStyle name="Normal 2 57 17" xfId="43824"/>
    <cellStyle name="Normal 2 57 18" xfId="43825"/>
    <cellStyle name="Normal 2 57 19" xfId="43826"/>
    <cellStyle name="Normal 2 57 2" xfId="43827"/>
    <cellStyle name="Normal 2 57 20" xfId="43828"/>
    <cellStyle name="Normal 2 57 21" xfId="43829"/>
    <cellStyle name="Normal 2 57 22" xfId="43830"/>
    <cellStyle name="Normal 2 57 3" xfId="43831"/>
    <cellStyle name="Normal 2 57 4" xfId="43832"/>
    <cellStyle name="Normal 2 57 5" xfId="43833"/>
    <cellStyle name="Normal 2 57 6" xfId="43834"/>
    <cellStyle name="Normal 2 57 7" xfId="43835"/>
    <cellStyle name="Normal 2 57 8" xfId="43836"/>
    <cellStyle name="Normal 2 57 9" xfId="43837"/>
    <cellStyle name="Normal 2 58" xfId="43838"/>
    <cellStyle name="Normal 2 58 10" xfId="43839"/>
    <cellStyle name="Normal 2 58 11" xfId="43840"/>
    <cellStyle name="Normal 2 58 12" xfId="43841"/>
    <cellStyle name="Normal 2 58 13" xfId="43842"/>
    <cellStyle name="Normal 2 58 14" xfId="43843"/>
    <cellStyle name="Normal 2 58 15" xfId="43844"/>
    <cellStyle name="Normal 2 58 16" xfId="43845"/>
    <cellStyle name="Normal 2 58 17" xfId="43846"/>
    <cellStyle name="Normal 2 58 18" xfId="43847"/>
    <cellStyle name="Normal 2 58 19" xfId="43848"/>
    <cellStyle name="Normal 2 58 2" xfId="43849"/>
    <cellStyle name="Normal 2 58 20" xfId="43850"/>
    <cellStyle name="Normal 2 58 21" xfId="43851"/>
    <cellStyle name="Normal 2 58 22" xfId="43852"/>
    <cellStyle name="Normal 2 58 3" xfId="43853"/>
    <cellStyle name="Normal 2 58 4" xfId="43854"/>
    <cellStyle name="Normal 2 58 5" xfId="43855"/>
    <cellStyle name="Normal 2 58 6" xfId="43856"/>
    <cellStyle name="Normal 2 58 7" xfId="43857"/>
    <cellStyle name="Normal 2 58 8" xfId="43858"/>
    <cellStyle name="Normal 2 58 9" xfId="43859"/>
    <cellStyle name="Normal 2 59" xfId="43860"/>
    <cellStyle name="Normal 2 59 10" xfId="43861"/>
    <cellStyle name="Normal 2 59 11" xfId="43862"/>
    <cellStyle name="Normal 2 59 12" xfId="43863"/>
    <cellStyle name="Normal 2 59 13" xfId="43864"/>
    <cellStyle name="Normal 2 59 14" xfId="43865"/>
    <cellStyle name="Normal 2 59 15" xfId="43866"/>
    <cellStyle name="Normal 2 59 16" xfId="43867"/>
    <cellStyle name="Normal 2 59 17" xfId="43868"/>
    <cellStyle name="Normal 2 59 18" xfId="43869"/>
    <cellStyle name="Normal 2 59 19" xfId="43870"/>
    <cellStyle name="Normal 2 59 2" xfId="43871"/>
    <cellStyle name="Normal 2 59 20" xfId="43872"/>
    <cellStyle name="Normal 2 59 21" xfId="43873"/>
    <cellStyle name="Normal 2 59 22" xfId="43874"/>
    <cellStyle name="Normal 2 59 3" xfId="43875"/>
    <cellStyle name="Normal 2 59 4" xfId="43876"/>
    <cellStyle name="Normal 2 59 5" xfId="43877"/>
    <cellStyle name="Normal 2 59 6" xfId="43878"/>
    <cellStyle name="Normal 2 59 7" xfId="43879"/>
    <cellStyle name="Normal 2 59 8" xfId="43880"/>
    <cellStyle name="Normal 2 59 9" xfId="43881"/>
    <cellStyle name="Normal 2 6" xfId="149"/>
    <cellStyle name="Normal 2 6 10" xfId="43882"/>
    <cellStyle name="Normal 2 6 11" xfId="43883"/>
    <cellStyle name="Normal 2 6 12" xfId="43884"/>
    <cellStyle name="Normal 2 6 13" xfId="43885"/>
    <cellStyle name="Normal 2 6 14" xfId="43886"/>
    <cellStyle name="Normal 2 6 15" xfId="43887"/>
    <cellStyle name="Normal 2 6 16" xfId="43888"/>
    <cellStyle name="Normal 2 6 17" xfId="43889"/>
    <cellStyle name="Normal 2 6 18" xfId="43890"/>
    <cellStyle name="Normal 2 6 19" xfId="43891"/>
    <cellStyle name="Normal 2 6 2" xfId="480"/>
    <cellStyle name="Normal 2 6 2 10" xfId="43892"/>
    <cellStyle name="Normal 2 6 2 10 10" xfId="43893"/>
    <cellStyle name="Normal 2 6 2 10 11" xfId="43894"/>
    <cellStyle name="Normal 2 6 2 10 12" xfId="43895"/>
    <cellStyle name="Normal 2 6 2 10 13" xfId="43896"/>
    <cellStyle name="Normal 2 6 2 10 14" xfId="43897"/>
    <cellStyle name="Normal 2 6 2 10 15" xfId="43898"/>
    <cellStyle name="Normal 2 6 2 10 16" xfId="43899"/>
    <cellStyle name="Normal 2 6 2 10 17" xfId="43900"/>
    <cellStyle name="Normal 2 6 2 10 18" xfId="43901"/>
    <cellStyle name="Normal 2 6 2 10 19" xfId="43902"/>
    <cellStyle name="Normal 2 6 2 10 2" xfId="43903"/>
    <cellStyle name="Normal 2 6 2 10 20" xfId="43904"/>
    <cellStyle name="Normal 2 6 2 10 21" xfId="43905"/>
    <cellStyle name="Normal 2 6 2 10 22" xfId="43906"/>
    <cellStyle name="Normal 2 6 2 10 3" xfId="43907"/>
    <cellStyle name="Normal 2 6 2 10 4" xfId="43908"/>
    <cellStyle name="Normal 2 6 2 10 5" xfId="43909"/>
    <cellStyle name="Normal 2 6 2 10 6" xfId="43910"/>
    <cellStyle name="Normal 2 6 2 10 7" xfId="43911"/>
    <cellStyle name="Normal 2 6 2 10 8" xfId="43912"/>
    <cellStyle name="Normal 2 6 2 10 9" xfId="43913"/>
    <cellStyle name="Normal 2 6 2 11" xfId="43914"/>
    <cellStyle name="Normal 2 6 2 11 10" xfId="43915"/>
    <cellStyle name="Normal 2 6 2 11 11" xfId="43916"/>
    <cellStyle name="Normal 2 6 2 11 12" xfId="43917"/>
    <cellStyle name="Normal 2 6 2 11 13" xfId="43918"/>
    <cellStyle name="Normal 2 6 2 11 14" xfId="43919"/>
    <cellStyle name="Normal 2 6 2 11 15" xfId="43920"/>
    <cellStyle name="Normal 2 6 2 11 16" xfId="43921"/>
    <cellStyle name="Normal 2 6 2 11 17" xfId="43922"/>
    <cellStyle name="Normal 2 6 2 11 18" xfId="43923"/>
    <cellStyle name="Normal 2 6 2 11 19" xfId="43924"/>
    <cellStyle name="Normal 2 6 2 11 2" xfId="43925"/>
    <cellStyle name="Normal 2 6 2 11 20" xfId="43926"/>
    <cellStyle name="Normal 2 6 2 11 21" xfId="43927"/>
    <cellStyle name="Normal 2 6 2 11 22" xfId="43928"/>
    <cellStyle name="Normal 2 6 2 11 3" xfId="43929"/>
    <cellStyle name="Normal 2 6 2 11 4" xfId="43930"/>
    <cellStyle name="Normal 2 6 2 11 5" xfId="43931"/>
    <cellStyle name="Normal 2 6 2 11 6" xfId="43932"/>
    <cellStyle name="Normal 2 6 2 11 7" xfId="43933"/>
    <cellStyle name="Normal 2 6 2 11 8" xfId="43934"/>
    <cellStyle name="Normal 2 6 2 11 9" xfId="43935"/>
    <cellStyle name="Normal 2 6 2 12" xfId="43936"/>
    <cellStyle name="Normal 2 6 2 12 10" xfId="43937"/>
    <cellStyle name="Normal 2 6 2 12 11" xfId="43938"/>
    <cellStyle name="Normal 2 6 2 12 12" xfId="43939"/>
    <cellStyle name="Normal 2 6 2 12 13" xfId="43940"/>
    <cellStyle name="Normal 2 6 2 12 14" xfId="43941"/>
    <cellStyle name="Normal 2 6 2 12 15" xfId="43942"/>
    <cellStyle name="Normal 2 6 2 12 16" xfId="43943"/>
    <cellStyle name="Normal 2 6 2 12 17" xfId="43944"/>
    <cellStyle name="Normal 2 6 2 12 18" xfId="43945"/>
    <cellStyle name="Normal 2 6 2 12 19" xfId="43946"/>
    <cellStyle name="Normal 2 6 2 12 2" xfId="43947"/>
    <cellStyle name="Normal 2 6 2 12 20" xfId="43948"/>
    <cellStyle name="Normal 2 6 2 12 21" xfId="43949"/>
    <cellStyle name="Normal 2 6 2 12 22" xfId="43950"/>
    <cellStyle name="Normal 2 6 2 12 3" xfId="43951"/>
    <cellStyle name="Normal 2 6 2 12 4" xfId="43952"/>
    <cellStyle name="Normal 2 6 2 12 5" xfId="43953"/>
    <cellStyle name="Normal 2 6 2 12 6" xfId="43954"/>
    <cellStyle name="Normal 2 6 2 12 7" xfId="43955"/>
    <cellStyle name="Normal 2 6 2 12 8" xfId="43956"/>
    <cellStyle name="Normal 2 6 2 12 9" xfId="43957"/>
    <cellStyle name="Normal 2 6 2 13" xfId="43958"/>
    <cellStyle name="Normal 2 6 2 13 10" xfId="43959"/>
    <cellStyle name="Normal 2 6 2 13 11" xfId="43960"/>
    <cellStyle name="Normal 2 6 2 13 12" xfId="43961"/>
    <cellStyle name="Normal 2 6 2 13 13" xfId="43962"/>
    <cellStyle name="Normal 2 6 2 13 14" xfId="43963"/>
    <cellStyle name="Normal 2 6 2 13 15" xfId="43964"/>
    <cellStyle name="Normal 2 6 2 13 16" xfId="43965"/>
    <cellStyle name="Normal 2 6 2 13 17" xfId="43966"/>
    <cellStyle name="Normal 2 6 2 13 18" xfId="43967"/>
    <cellStyle name="Normal 2 6 2 13 19" xfId="43968"/>
    <cellStyle name="Normal 2 6 2 13 2" xfId="43969"/>
    <cellStyle name="Normal 2 6 2 13 20" xfId="43970"/>
    <cellStyle name="Normal 2 6 2 13 21" xfId="43971"/>
    <cellStyle name="Normal 2 6 2 13 22" xfId="43972"/>
    <cellStyle name="Normal 2 6 2 13 3" xfId="43973"/>
    <cellStyle name="Normal 2 6 2 13 4" xfId="43974"/>
    <cellStyle name="Normal 2 6 2 13 5" xfId="43975"/>
    <cellStyle name="Normal 2 6 2 13 6" xfId="43976"/>
    <cellStyle name="Normal 2 6 2 13 7" xfId="43977"/>
    <cellStyle name="Normal 2 6 2 13 8" xfId="43978"/>
    <cellStyle name="Normal 2 6 2 13 9" xfId="43979"/>
    <cellStyle name="Normal 2 6 2 14" xfId="43980"/>
    <cellStyle name="Normal 2 6 2 14 10" xfId="43981"/>
    <cellStyle name="Normal 2 6 2 14 11" xfId="43982"/>
    <cellStyle name="Normal 2 6 2 14 12" xfId="43983"/>
    <cellStyle name="Normal 2 6 2 14 13" xfId="43984"/>
    <cellStyle name="Normal 2 6 2 14 14" xfId="43985"/>
    <cellStyle name="Normal 2 6 2 14 15" xfId="43986"/>
    <cellStyle name="Normal 2 6 2 14 16" xfId="43987"/>
    <cellStyle name="Normal 2 6 2 14 17" xfId="43988"/>
    <cellStyle name="Normal 2 6 2 14 18" xfId="43989"/>
    <cellStyle name="Normal 2 6 2 14 19" xfId="43990"/>
    <cellStyle name="Normal 2 6 2 14 2" xfId="43991"/>
    <cellStyle name="Normal 2 6 2 14 20" xfId="43992"/>
    <cellStyle name="Normal 2 6 2 14 21" xfId="43993"/>
    <cellStyle name="Normal 2 6 2 14 22" xfId="43994"/>
    <cellStyle name="Normal 2 6 2 14 3" xfId="43995"/>
    <cellStyle name="Normal 2 6 2 14 4" xfId="43996"/>
    <cellStyle name="Normal 2 6 2 14 5" xfId="43997"/>
    <cellStyle name="Normal 2 6 2 14 6" xfId="43998"/>
    <cellStyle name="Normal 2 6 2 14 7" xfId="43999"/>
    <cellStyle name="Normal 2 6 2 14 8" xfId="44000"/>
    <cellStyle name="Normal 2 6 2 14 9" xfId="44001"/>
    <cellStyle name="Normal 2 6 2 15" xfId="44002"/>
    <cellStyle name="Normal 2 6 2 15 10" xfId="44003"/>
    <cellStyle name="Normal 2 6 2 15 11" xfId="44004"/>
    <cellStyle name="Normal 2 6 2 15 12" xfId="44005"/>
    <cellStyle name="Normal 2 6 2 15 13" xfId="44006"/>
    <cellStyle name="Normal 2 6 2 15 14" xfId="44007"/>
    <cellStyle name="Normal 2 6 2 15 15" xfId="44008"/>
    <cellStyle name="Normal 2 6 2 15 16" xfId="44009"/>
    <cellStyle name="Normal 2 6 2 15 17" xfId="44010"/>
    <cellStyle name="Normal 2 6 2 15 18" xfId="44011"/>
    <cellStyle name="Normal 2 6 2 15 19" xfId="44012"/>
    <cellStyle name="Normal 2 6 2 15 2" xfId="44013"/>
    <cellStyle name="Normal 2 6 2 15 20" xfId="44014"/>
    <cellStyle name="Normal 2 6 2 15 21" xfId="44015"/>
    <cellStyle name="Normal 2 6 2 15 22" xfId="44016"/>
    <cellStyle name="Normal 2 6 2 15 3" xfId="44017"/>
    <cellStyle name="Normal 2 6 2 15 4" xfId="44018"/>
    <cellStyle name="Normal 2 6 2 15 5" xfId="44019"/>
    <cellStyle name="Normal 2 6 2 15 6" xfId="44020"/>
    <cellStyle name="Normal 2 6 2 15 7" xfId="44021"/>
    <cellStyle name="Normal 2 6 2 15 8" xfId="44022"/>
    <cellStyle name="Normal 2 6 2 15 9" xfId="44023"/>
    <cellStyle name="Normal 2 6 2 16" xfId="44024"/>
    <cellStyle name="Normal 2 6 2 16 10" xfId="44025"/>
    <cellStyle name="Normal 2 6 2 16 11" xfId="44026"/>
    <cellStyle name="Normal 2 6 2 16 12" xfId="44027"/>
    <cellStyle name="Normal 2 6 2 16 13" xfId="44028"/>
    <cellStyle name="Normal 2 6 2 16 14" xfId="44029"/>
    <cellStyle name="Normal 2 6 2 16 15" xfId="44030"/>
    <cellStyle name="Normal 2 6 2 16 16" xfId="44031"/>
    <cellStyle name="Normal 2 6 2 16 17" xfId="44032"/>
    <cellStyle name="Normal 2 6 2 16 18" xfId="44033"/>
    <cellStyle name="Normal 2 6 2 16 19" xfId="44034"/>
    <cellStyle name="Normal 2 6 2 16 2" xfId="44035"/>
    <cellStyle name="Normal 2 6 2 16 20" xfId="44036"/>
    <cellStyle name="Normal 2 6 2 16 21" xfId="44037"/>
    <cellStyle name="Normal 2 6 2 16 22" xfId="44038"/>
    <cellStyle name="Normal 2 6 2 16 3" xfId="44039"/>
    <cellStyle name="Normal 2 6 2 16 4" xfId="44040"/>
    <cellStyle name="Normal 2 6 2 16 5" xfId="44041"/>
    <cellStyle name="Normal 2 6 2 16 6" xfId="44042"/>
    <cellStyle name="Normal 2 6 2 16 7" xfId="44043"/>
    <cellStyle name="Normal 2 6 2 16 8" xfId="44044"/>
    <cellStyle name="Normal 2 6 2 16 9" xfId="44045"/>
    <cellStyle name="Normal 2 6 2 17" xfId="44046"/>
    <cellStyle name="Normal 2 6 2 17 10" xfId="44047"/>
    <cellStyle name="Normal 2 6 2 17 11" xfId="44048"/>
    <cellStyle name="Normal 2 6 2 17 12" xfId="44049"/>
    <cellStyle name="Normal 2 6 2 17 13" xfId="44050"/>
    <cellStyle name="Normal 2 6 2 17 14" xfId="44051"/>
    <cellStyle name="Normal 2 6 2 17 15" xfId="44052"/>
    <cellStyle name="Normal 2 6 2 17 16" xfId="44053"/>
    <cellStyle name="Normal 2 6 2 17 17" xfId="44054"/>
    <cellStyle name="Normal 2 6 2 17 18" xfId="44055"/>
    <cellStyle name="Normal 2 6 2 17 19" xfId="44056"/>
    <cellStyle name="Normal 2 6 2 17 2" xfId="44057"/>
    <cellStyle name="Normal 2 6 2 17 20" xfId="44058"/>
    <cellStyle name="Normal 2 6 2 17 21" xfId="44059"/>
    <cellStyle name="Normal 2 6 2 17 22" xfId="44060"/>
    <cellStyle name="Normal 2 6 2 17 3" xfId="44061"/>
    <cellStyle name="Normal 2 6 2 17 4" xfId="44062"/>
    <cellStyle name="Normal 2 6 2 17 5" xfId="44063"/>
    <cellStyle name="Normal 2 6 2 17 6" xfId="44064"/>
    <cellStyle name="Normal 2 6 2 17 7" xfId="44065"/>
    <cellStyle name="Normal 2 6 2 17 8" xfId="44066"/>
    <cellStyle name="Normal 2 6 2 17 9" xfId="44067"/>
    <cellStyle name="Normal 2 6 2 18" xfId="44068"/>
    <cellStyle name="Normal 2 6 2 18 10" xfId="44069"/>
    <cellStyle name="Normal 2 6 2 18 11" xfId="44070"/>
    <cellStyle name="Normal 2 6 2 18 12" xfId="44071"/>
    <cellStyle name="Normal 2 6 2 18 13" xfId="44072"/>
    <cellStyle name="Normal 2 6 2 18 14" xfId="44073"/>
    <cellStyle name="Normal 2 6 2 18 15" xfId="44074"/>
    <cellStyle name="Normal 2 6 2 18 16" xfId="44075"/>
    <cellStyle name="Normal 2 6 2 18 17" xfId="44076"/>
    <cellStyle name="Normal 2 6 2 18 18" xfId="44077"/>
    <cellStyle name="Normal 2 6 2 18 19" xfId="44078"/>
    <cellStyle name="Normal 2 6 2 18 2" xfId="44079"/>
    <cellStyle name="Normal 2 6 2 18 20" xfId="44080"/>
    <cellStyle name="Normal 2 6 2 18 21" xfId="44081"/>
    <cellStyle name="Normal 2 6 2 18 22" xfId="44082"/>
    <cellStyle name="Normal 2 6 2 18 3" xfId="44083"/>
    <cellStyle name="Normal 2 6 2 18 4" xfId="44084"/>
    <cellStyle name="Normal 2 6 2 18 5" xfId="44085"/>
    <cellStyle name="Normal 2 6 2 18 6" xfId="44086"/>
    <cellStyle name="Normal 2 6 2 18 7" xfId="44087"/>
    <cellStyle name="Normal 2 6 2 18 8" xfId="44088"/>
    <cellStyle name="Normal 2 6 2 18 9" xfId="44089"/>
    <cellStyle name="Normal 2 6 2 19" xfId="44090"/>
    <cellStyle name="Normal 2 6 2 19 10" xfId="44091"/>
    <cellStyle name="Normal 2 6 2 19 11" xfId="44092"/>
    <cellStyle name="Normal 2 6 2 19 12" xfId="44093"/>
    <cellStyle name="Normal 2 6 2 19 13" xfId="44094"/>
    <cellStyle name="Normal 2 6 2 19 14" xfId="44095"/>
    <cellStyle name="Normal 2 6 2 19 15" xfId="44096"/>
    <cellStyle name="Normal 2 6 2 19 16" xfId="44097"/>
    <cellStyle name="Normal 2 6 2 19 17" xfId="44098"/>
    <cellStyle name="Normal 2 6 2 19 18" xfId="44099"/>
    <cellStyle name="Normal 2 6 2 19 19" xfId="44100"/>
    <cellStyle name="Normal 2 6 2 19 2" xfId="44101"/>
    <cellStyle name="Normal 2 6 2 19 20" xfId="44102"/>
    <cellStyle name="Normal 2 6 2 19 21" xfId="44103"/>
    <cellStyle name="Normal 2 6 2 19 22" xfId="44104"/>
    <cellStyle name="Normal 2 6 2 19 3" xfId="44105"/>
    <cellStyle name="Normal 2 6 2 19 4" xfId="44106"/>
    <cellStyle name="Normal 2 6 2 19 5" xfId="44107"/>
    <cellStyle name="Normal 2 6 2 19 6" xfId="44108"/>
    <cellStyle name="Normal 2 6 2 19 7" xfId="44109"/>
    <cellStyle name="Normal 2 6 2 19 8" xfId="44110"/>
    <cellStyle name="Normal 2 6 2 19 9" xfId="44111"/>
    <cellStyle name="Normal 2 6 2 2" xfId="481"/>
    <cellStyle name="Normal 2 6 2 2 10" xfId="44112"/>
    <cellStyle name="Normal 2 6 2 2 11" xfId="44113"/>
    <cellStyle name="Normal 2 6 2 2 12" xfId="44114"/>
    <cellStyle name="Normal 2 6 2 2 13" xfId="44115"/>
    <cellStyle name="Normal 2 6 2 2 14" xfId="44116"/>
    <cellStyle name="Normal 2 6 2 2 15" xfId="44117"/>
    <cellStyle name="Normal 2 6 2 2 16" xfId="44118"/>
    <cellStyle name="Normal 2 6 2 2 17" xfId="44119"/>
    <cellStyle name="Normal 2 6 2 2 18" xfId="44120"/>
    <cellStyle name="Normal 2 6 2 2 19" xfId="44121"/>
    <cellStyle name="Normal 2 6 2 2 2" xfId="44122"/>
    <cellStyle name="Normal 2 6 2 2 20" xfId="44123"/>
    <cellStyle name="Normal 2 6 2 2 21" xfId="44124"/>
    <cellStyle name="Normal 2 6 2 2 22" xfId="44125"/>
    <cellStyle name="Normal 2 6 2 2 3" xfId="44126"/>
    <cellStyle name="Normal 2 6 2 2 4" xfId="44127"/>
    <cellStyle name="Normal 2 6 2 2 5" xfId="44128"/>
    <cellStyle name="Normal 2 6 2 2 6" xfId="44129"/>
    <cellStyle name="Normal 2 6 2 2 7" xfId="44130"/>
    <cellStyle name="Normal 2 6 2 2 8" xfId="44131"/>
    <cellStyle name="Normal 2 6 2 2 9" xfId="44132"/>
    <cellStyle name="Normal 2 6 2 20" xfId="44133"/>
    <cellStyle name="Normal 2 6 2 21" xfId="44134"/>
    <cellStyle name="Normal 2 6 2 22" xfId="44135"/>
    <cellStyle name="Normal 2 6 2 23" xfId="44136"/>
    <cellStyle name="Normal 2 6 2 24" xfId="44137"/>
    <cellStyle name="Normal 2 6 2 25" xfId="44138"/>
    <cellStyle name="Normal 2 6 2 26" xfId="44139"/>
    <cellStyle name="Normal 2 6 2 27" xfId="44140"/>
    <cellStyle name="Normal 2 6 2 28" xfId="44141"/>
    <cellStyle name="Normal 2 6 2 29" xfId="44142"/>
    <cellStyle name="Normal 2 6 2 3" xfId="482"/>
    <cellStyle name="Normal 2 6 2 3 10" xfId="44143"/>
    <cellStyle name="Normal 2 6 2 3 11" xfId="44144"/>
    <cellStyle name="Normal 2 6 2 3 12" xfId="44145"/>
    <cellStyle name="Normal 2 6 2 3 13" xfId="44146"/>
    <cellStyle name="Normal 2 6 2 3 14" xfId="44147"/>
    <cellStyle name="Normal 2 6 2 3 15" xfId="44148"/>
    <cellStyle name="Normal 2 6 2 3 16" xfId="44149"/>
    <cellStyle name="Normal 2 6 2 3 17" xfId="44150"/>
    <cellStyle name="Normal 2 6 2 3 18" xfId="44151"/>
    <cellStyle name="Normal 2 6 2 3 19" xfId="44152"/>
    <cellStyle name="Normal 2 6 2 3 2" xfId="44153"/>
    <cellStyle name="Normal 2 6 2 3 20" xfId="44154"/>
    <cellStyle name="Normal 2 6 2 3 21" xfId="44155"/>
    <cellStyle name="Normal 2 6 2 3 22" xfId="44156"/>
    <cellStyle name="Normal 2 6 2 3 3" xfId="44157"/>
    <cellStyle name="Normal 2 6 2 3 4" xfId="44158"/>
    <cellStyle name="Normal 2 6 2 3 5" xfId="44159"/>
    <cellStyle name="Normal 2 6 2 3 6" xfId="44160"/>
    <cellStyle name="Normal 2 6 2 3 7" xfId="44161"/>
    <cellStyle name="Normal 2 6 2 3 8" xfId="44162"/>
    <cellStyle name="Normal 2 6 2 3 9" xfId="44163"/>
    <cellStyle name="Normal 2 6 2 30" xfId="44164"/>
    <cellStyle name="Normal 2 6 2 31" xfId="44165"/>
    <cellStyle name="Normal 2 6 2 32" xfId="44166"/>
    <cellStyle name="Normal 2 6 2 33" xfId="44167"/>
    <cellStyle name="Normal 2 6 2 34" xfId="44168"/>
    <cellStyle name="Normal 2 6 2 35" xfId="44169"/>
    <cellStyle name="Normal 2 6 2 36" xfId="44170"/>
    <cellStyle name="Normal 2 6 2 37" xfId="44171"/>
    <cellStyle name="Normal 2 6 2 38" xfId="44172"/>
    <cellStyle name="Normal 2 6 2 39" xfId="44173"/>
    <cellStyle name="Normal 2 6 2 4" xfId="44174"/>
    <cellStyle name="Normal 2 6 2 4 10" xfId="44175"/>
    <cellStyle name="Normal 2 6 2 4 11" xfId="44176"/>
    <cellStyle name="Normal 2 6 2 4 12" xfId="44177"/>
    <cellStyle name="Normal 2 6 2 4 13" xfId="44178"/>
    <cellStyle name="Normal 2 6 2 4 14" xfId="44179"/>
    <cellStyle name="Normal 2 6 2 4 15" xfId="44180"/>
    <cellStyle name="Normal 2 6 2 4 16" xfId="44181"/>
    <cellStyle name="Normal 2 6 2 4 17" xfId="44182"/>
    <cellStyle name="Normal 2 6 2 4 18" xfId="44183"/>
    <cellStyle name="Normal 2 6 2 4 19" xfId="44184"/>
    <cellStyle name="Normal 2 6 2 4 2" xfId="44185"/>
    <cellStyle name="Normal 2 6 2 4 20" xfId="44186"/>
    <cellStyle name="Normal 2 6 2 4 21" xfId="44187"/>
    <cellStyle name="Normal 2 6 2 4 22" xfId="44188"/>
    <cellStyle name="Normal 2 6 2 4 3" xfId="44189"/>
    <cellStyle name="Normal 2 6 2 4 4" xfId="44190"/>
    <cellStyle name="Normal 2 6 2 4 5" xfId="44191"/>
    <cellStyle name="Normal 2 6 2 4 6" xfId="44192"/>
    <cellStyle name="Normal 2 6 2 4 7" xfId="44193"/>
    <cellStyle name="Normal 2 6 2 4 8" xfId="44194"/>
    <cellStyle name="Normal 2 6 2 4 9" xfId="44195"/>
    <cellStyle name="Normal 2 6 2 40" xfId="44196"/>
    <cellStyle name="Normal 2 6 2 5" xfId="44197"/>
    <cellStyle name="Normal 2 6 2 5 10" xfId="44198"/>
    <cellStyle name="Normal 2 6 2 5 11" xfId="44199"/>
    <cellStyle name="Normal 2 6 2 5 12" xfId="44200"/>
    <cellStyle name="Normal 2 6 2 5 13" xfId="44201"/>
    <cellStyle name="Normal 2 6 2 5 14" xfId="44202"/>
    <cellStyle name="Normal 2 6 2 5 15" xfId="44203"/>
    <cellStyle name="Normal 2 6 2 5 16" xfId="44204"/>
    <cellStyle name="Normal 2 6 2 5 17" xfId="44205"/>
    <cellStyle name="Normal 2 6 2 5 18" xfId="44206"/>
    <cellStyle name="Normal 2 6 2 5 19" xfId="44207"/>
    <cellStyle name="Normal 2 6 2 5 2" xfId="44208"/>
    <cellStyle name="Normal 2 6 2 5 20" xfId="44209"/>
    <cellStyle name="Normal 2 6 2 5 21" xfId="44210"/>
    <cellStyle name="Normal 2 6 2 5 22" xfId="44211"/>
    <cellStyle name="Normal 2 6 2 5 3" xfId="44212"/>
    <cellStyle name="Normal 2 6 2 5 4" xfId="44213"/>
    <cellStyle name="Normal 2 6 2 5 5" xfId="44214"/>
    <cellStyle name="Normal 2 6 2 5 6" xfId="44215"/>
    <cellStyle name="Normal 2 6 2 5 7" xfId="44216"/>
    <cellStyle name="Normal 2 6 2 5 8" xfId="44217"/>
    <cellStyle name="Normal 2 6 2 5 9" xfId="44218"/>
    <cellStyle name="Normal 2 6 2 6" xfId="44219"/>
    <cellStyle name="Normal 2 6 2 6 10" xfId="44220"/>
    <cellStyle name="Normal 2 6 2 6 11" xfId="44221"/>
    <cellStyle name="Normal 2 6 2 6 12" xfId="44222"/>
    <cellStyle name="Normal 2 6 2 6 13" xfId="44223"/>
    <cellStyle name="Normal 2 6 2 6 14" xfId="44224"/>
    <cellStyle name="Normal 2 6 2 6 15" xfId="44225"/>
    <cellStyle name="Normal 2 6 2 6 16" xfId="44226"/>
    <cellStyle name="Normal 2 6 2 6 17" xfId="44227"/>
    <cellStyle name="Normal 2 6 2 6 18" xfId="44228"/>
    <cellStyle name="Normal 2 6 2 6 19" xfId="44229"/>
    <cellStyle name="Normal 2 6 2 6 2" xfId="44230"/>
    <cellStyle name="Normal 2 6 2 6 20" xfId="44231"/>
    <cellStyle name="Normal 2 6 2 6 21" xfId="44232"/>
    <cellStyle name="Normal 2 6 2 6 22" xfId="44233"/>
    <cellStyle name="Normal 2 6 2 6 3" xfId="44234"/>
    <cellStyle name="Normal 2 6 2 6 4" xfId="44235"/>
    <cellStyle name="Normal 2 6 2 6 5" xfId="44236"/>
    <cellStyle name="Normal 2 6 2 6 6" xfId="44237"/>
    <cellStyle name="Normal 2 6 2 6 7" xfId="44238"/>
    <cellStyle name="Normal 2 6 2 6 8" xfId="44239"/>
    <cellStyle name="Normal 2 6 2 6 9" xfId="44240"/>
    <cellStyle name="Normal 2 6 2 7" xfId="44241"/>
    <cellStyle name="Normal 2 6 2 7 10" xfId="44242"/>
    <cellStyle name="Normal 2 6 2 7 11" xfId="44243"/>
    <cellStyle name="Normal 2 6 2 7 12" xfId="44244"/>
    <cellStyle name="Normal 2 6 2 7 13" xfId="44245"/>
    <cellStyle name="Normal 2 6 2 7 14" xfId="44246"/>
    <cellStyle name="Normal 2 6 2 7 15" xfId="44247"/>
    <cellStyle name="Normal 2 6 2 7 16" xfId="44248"/>
    <cellStyle name="Normal 2 6 2 7 17" xfId="44249"/>
    <cellStyle name="Normal 2 6 2 7 18" xfId="44250"/>
    <cellStyle name="Normal 2 6 2 7 19" xfId="44251"/>
    <cellStyle name="Normal 2 6 2 7 2" xfId="44252"/>
    <cellStyle name="Normal 2 6 2 7 20" xfId="44253"/>
    <cellStyle name="Normal 2 6 2 7 21" xfId="44254"/>
    <cellStyle name="Normal 2 6 2 7 22" xfId="44255"/>
    <cellStyle name="Normal 2 6 2 7 3" xfId="44256"/>
    <cellStyle name="Normal 2 6 2 7 4" xfId="44257"/>
    <cellStyle name="Normal 2 6 2 7 5" xfId="44258"/>
    <cellStyle name="Normal 2 6 2 7 6" xfId="44259"/>
    <cellStyle name="Normal 2 6 2 7 7" xfId="44260"/>
    <cellStyle name="Normal 2 6 2 7 8" xfId="44261"/>
    <cellStyle name="Normal 2 6 2 7 9" xfId="44262"/>
    <cellStyle name="Normal 2 6 2 8" xfId="44263"/>
    <cellStyle name="Normal 2 6 2 8 10" xfId="44264"/>
    <cellStyle name="Normal 2 6 2 8 11" xfId="44265"/>
    <cellStyle name="Normal 2 6 2 8 12" xfId="44266"/>
    <cellStyle name="Normal 2 6 2 8 13" xfId="44267"/>
    <cellStyle name="Normal 2 6 2 8 14" xfId="44268"/>
    <cellStyle name="Normal 2 6 2 8 15" xfId="44269"/>
    <cellStyle name="Normal 2 6 2 8 16" xfId="44270"/>
    <cellStyle name="Normal 2 6 2 8 17" xfId="44271"/>
    <cellStyle name="Normal 2 6 2 8 18" xfId="44272"/>
    <cellStyle name="Normal 2 6 2 8 19" xfId="44273"/>
    <cellStyle name="Normal 2 6 2 8 2" xfId="44274"/>
    <cellStyle name="Normal 2 6 2 8 20" xfId="44275"/>
    <cellStyle name="Normal 2 6 2 8 21" xfId="44276"/>
    <cellStyle name="Normal 2 6 2 8 22" xfId="44277"/>
    <cellStyle name="Normal 2 6 2 8 3" xfId="44278"/>
    <cellStyle name="Normal 2 6 2 8 4" xfId="44279"/>
    <cellStyle name="Normal 2 6 2 8 5" xfId="44280"/>
    <cellStyle name="Normal 2 6 2 8 6" xfId="44281"/>
    <cellStyle name="Normal 2 6 2 8 7" xfId="44282"/>
    <cellStyle name="Normal 2 6 2 8 8" xfId="44283"/>
    <cellStyle name="Normal 2 6 2 8 9" xfId="44284"/>
    <cellStyle name="Normal 2 6 2 9" xfId="44285"/>
    <cellStyle name="Normal 2 6 2 9 10" xfId="44286"/>
    <cellStyle name="Normal 2 6 2 9 11" xfId="44287"/>
    <cellStyle name="Normal 2 6 2 9 12" xfId="44288"/>
    <cellStyle name="Normal 2 6 2 9 13" xfId="44289"/>
    <cellStyle name="Normal 2 6 2 9 14" xfId="44290"/>
    <cellStyle name="Normal 2 6 2 9 15" xfId="44291"/>
    <cellStyle name="Normal 2 6 2 9 16" xfId="44292"/>
    <cellStyle name="Normal 2 6 2 9 17" xfId="44293"/>
    <cellStyle name="Normal 2 6 2 9 18" xfId="44294"/>
    <cellStyle name="Normal 2 6 2 9 19" xfId="44295"/>
    <cellStyle name="Normal 2 6 2 9 2" xfId="44296"/>
    <cellStyle name="Normal 2 6 2 9 20" xfId="44297"/>
    <cellStyle name="Normal 2 6 2 9 21" xfId="44298"/>
    <cellStyle name="Normal 2 6 2 9 22" xfId="44299"/>
    <cellStyle name="Normal 2 6 2 9 3" xfId="44300"/>
    <cellStyle name="Normal 2 6 2 9 4" xfId="44301"/>
    <cellStyle name="Normal 2 6 2 9 5" xfId="44302"/>
    <cellStyle name="Normal 2 6 2 9 6" xfId="44303"/>
    <cellStyle name="Normal 2 6 2 9 7" xfId="44304"/>
    <cellStyle name="Normal 2 6 2 9 8" xfId="44305"/>
    <cellStyle name="Normal 2 6 2 9 9" xfId="44306"/>
    <cellStyle name="Normal 2 6 20" xfId="44307"/>
    <cellStyle name="Normal 2 6 21" xfId="44308"/>
    <cellStyle name="Normal 2 6 22" xfId="44309"/>
    <cellStyle name="Normal 2 6 23" xfId="44310"/>
    <cellStyle name="Normal 2 6 24" xfId="44311"/>
    <cellStyle name="Normal 2 6 25" xfId="44312"/>
    <cellStyle name="Normal 2 6 26" xfId="44313"/>
    <cellStyle name="Normal 2 6 27" xfId="44314"/>
    <cellStyle name="Normal 2 6 28" xfId="44315"/>
    <cellStyle name="Normal 2 6 29" xfId="44316"/>
    <cellStyle name="Normal 2 6 3" xfId="483"/>
    <cellStyle name="Normal 2 6 30" xfId="44317"/>
    <cellStyle name="Normal 2 6 31" xfId="44318"/>
    <cellStyle name="Normal 2 6 32" xfId="44319"/>
    <cellStyle name="Normal 2 6 33" xfId="44320"/>
    <cellStyle name="Normal 2 6 34" xfId="44321"/>
    <cellStyle name="Normal 2 6 35" xfId="44322"/>
    <cellStyle name="Normal 2 6 36" xfId="44323"/>
    <cellStyle name="Normal 2 6 37" xfId="44324"/>
    <cellStyle name="Normal 2 6 38" xfId="44325"/>
    <cellStyle name="Normal 2 6 39" xfId="44326"/>
    <cellStyle name="Normal 2 6 4" xfId="44327"/>
    <cellStyle name="Normal 2 6 40" xfId="44328"/>
    <cellStyle name="Normal 2 6 5" xfId="44329"/>
    <cellStyle name="Normal 2 6 6" xfId="44330"/>
    <cellStyle name="Normal 2 6 7" xfId="44331"/>
    <cellStyle name="Normal 2 6 8" xfId="44332"/>
    <cellStyle name="Normal 2 6 9" xfId="44333"/>
    <cellStyle name="Normal 2 60" xfId="44334"/>
    <cellStyle name="Normal 2 60 10" xfId="44335"/>
    <cellStyle name="Normal 2 60 11" xfId="44336"/>
    <cellStyle name="Normal 2 60 12" xfId="44337"/>
    <cellStyle name="Normal 2 60 13" xfId="44338"/>
    <cellStyle name="Normal 2 60 14" xfId="44339"/>
    <cellStyle name="Normal 2 60 15" xfId="44340"/>
    <cellStyle name="Normal 2 60 16" xfId="44341"/>
    <cellStyle name="Normal 2 60 17" xfId="44342"/>
    <cellStyle name="Normal 2 60 18" xfId="44343"/>
    <cellStyle name="Normal 2 60 19" xfId="44344"/>
    <cellStyle name="Normal 2 60 2" xfId="44345"/>
    <cellStyle name="Normal 2 60 20" xfId="44346"/>
    <cellStyle name="Normal 2 60 21" xfId="44347"/>
    <cellStyle name="Normal 2 60 22" xfId="44348"/>
    <cellStyle name="Normal 2 60 3" xfId="44349"/>
    <cellStyle name="Normal 2 60 4" xfId="44350"/>
    <cellStyle name="Normal 2 60 5" xfId="44351"/>
    <cellStyle name="Normal 2 60 6" xfId="44352"/>
    <cellStyle name="Normal 2 60 7" xfId="44353"/>
    <cellStyle name="Normal 2 60 8" xfId="44354"/>
    <cellStyle name="Normal 2 60 9" xfId="44355"/>
    <cellStyle name="Normal 2 61" xfId="44356"/>
    <cellStyle name="Normal 2 61 10" xfId="44357"/>
    <cellStyle name="Normal 2 61 11" xfId="44358"/>
    <cellStyle name="Normal 2 61 12" xfId="44359"/>
    <cellStyle name="Normal 2 61 13" xfId="44360"/>
    <cellStyle name="Normal 2 61 14" xfId="44361"/>
    <cellStyle name="Normal 2 61 15" xfId="44362"/>
    <cellStyle name="Normal 2 61 16" xfId="44363"/>
    <cellStyle name="Normal 2 61 17" xfId="44364"/>
    <cellStyle name="Normal 2 61 18" xfId="44365"/>
    <cellStyle name="Normal 2 61 19" xfId="44366"/>
    <cellStyle name="Normal 2 61 2" xfId="44367"/>
    <cellStyle name="Normal 2 61 20" xfId="44368"/>
    <cellStyle name="Normal 2 61 21" xfId="44369"/>
    <cellStyle name="Normal 2 61 22" xfId="44370"/>
    <cellStyle name="Normal 2 61 3" xfId="44371"/>
    <cellStyle name="Normal 2 61 4" xfId="44372"/>
    <cellStyle name="Normal 2 61 5" xfId="44373"/>
    <cellStyle name="Normal 2 61 6" xfId="44374"/>
    <cellStyle name="Normal 2 61 7" xfId="44375"/>
    <cellStyle name="Normal 2 61 8" xfId="44376"/>
    <cellStyle name="Normal 2 61 9" xfId="44377"/>
    <cellStyle name="Normal 2 62" xfId="44378"/>
    <cellStyle name="Normal 2 62 10" xfId="44379"/>
    <cellStyle name="Normal 2 62 11" xfId="44380"/>
    <cellStyle name="Normal 2 62 12" xfId="44381"/>
    <cellStyle name="Normal 2 62 13" xfId="44382"/>
    <cellStyle name="Normal 2 62 14" xfId="44383"/>
    <cellStyle name="Normal 2 62 15" xfId="44384"/>
    <cellStyle name="Normal 2 62 16" xfId="44385"/>
    <cellStyle name="Normal 2 62 17" xfId="44386"/>
    <cellStyle name="Normal 2 62 18" xfId="44387"/>
    <cellStyle name="Normal 2 62 19" xfId="44388"/>
    <cellStyle name="Normal 2 62 2" xfId="44389"/>
    <cellStyle name="Normal 2 62 20" xfId="44390"/>
    <cellStyle name="Normal 2 62 21" xfId="44391"/>
    <cellStyle name="Normal 2 62 22" xfId="44392"/>
    <cellStyle name="Normal 2 62 3" xfId="44393"/>
    <cellStyle name="Normal 2 62 4" xfId="44394"/>
    <cellStyle name="Normal 2 62 5" xfId="44395"/>
    <cellStyle name="Normal 2 62 6" xfId="44396"/>
    <cellStyle name="Normal 2 62 7" xfId="44397"/>
    <cellStyle name="Normal 2 62 8" xfId="44398"/>
    <cellStyle name="Normal 2 62 9" xfId="44399"/>
    <cellStyle name="Normal 2 63" xfId="44400"/>
    <cellStyle name="Normal 2 63 10" xfId="44401"/>
    <cellStyle name="Normal 2 63 11" xfId="44402"/>
    <cellStyle name="Normal 2 63 12" xfId="44403"/>
    <cellStyle name="Normal 2 63 13" xfId="44404"/>
    <cellStyle name="Normal 2 63 14" xfId="44405"/>
    <cellStyle name="Normal 2 63 15" xfId="44406"/>
    <cellStyle name="Normal 2 63 16" xfId="44407"/>
    <cellStyle name="Normal 2 63 17" xfId="44408"/>
    <cellStyle name="Normal 2 63 18" xfId="44409"/>
    <cellStyle name="Normal 2 63 19" xfId="44410"/>
    <cellStyle name="Normal 2 63 2" xfId="44411"/>
    <cellStyle name="Normal 2 63 20" xfId="44412"/>
    <cellStyle name="Normal 2 63 21" xfId="44413"/>
    <cellStyle name="Normal 2 63 22" xfId="44414"/>
    <cellStyle name="Normal 2 63 3" xfId="44415"/>
    <cellStyle name="Normal 2 63 4" xfId="44416"/>
    <cellStyle name="Normal 2 63 5" xfId="44417"/>
    <cellStyle name="Normal 2 63 6" xfId="44418"/>
    <cellStyle name="Normal 2 63 7" xfId="44419"/>
    <cellStyle name="Normal 2 63 8" xfId="44420"/>
    <cellStyle name="Normal 2 63 9" xfId="44421"/>
    <cellStyle name="Normal 2 64" xfId="44422"/>
    <cellStyle name="Normal 2 64 10" xfId="44423"/>
    <cellStyle name="Normal 2 64 11" xfId="44424"/>
    <cellStyle name="Normal 2 64 12" xfId="44425"/>
    <cellStyle name="Normal 2 64 13" xfId="44426"/>
    <cellStyle name="Normal 2 64 14" xfId="44427"/>
    <cellStyle name="Normal 2 64 15" xfId="44428"/>
    <cellStyle name="Normal 2 64 16" xfId="44429"/>
    <cellStyle name="Normal 2 64 17" xfId="44430"/>
    <cellStyle name="Normal 2 64 18" xfId="44431"/>
    <cellStyle name="Normal 2 64 19" xfId="44432"/>
    <cellStyle name="Normal 2 64 2" xfId="44433"/>
    <cellStyle name="Normal 2 64 20" xfId="44434"/>
    <cellStyle name="Normal 2 64 21" xfId="44435"/>
    <cellStyle name="Normal 2 64 22" xfId="44436"/>
    <cellStyle name="Normal 2 64 3" xfId="44437"/>
    <cellStyle name="Normal 2 64 4" xfId="44438"/>
    <cellStyle name="Normal 2 64 5" xfId="44439"/>
    <cellStyle name="Normal 2 64 6" xfId="44440"/>
    <cellStyle name="Normal 2 64 7" xfId="44441"/>
    <cellStyle name="Normal 2 64 8" xfId="44442"/>
    <cellStyle name="Normal 2 64 9" xfId="44443"/>
    <cellStyle name="Normal 2 65" xfId="44444"/>
    <cellStyle name="Normal 2 65 10" xfId="44445"/>
    <cellStyle name="Normal 2 65 11" xfId="44446"/>
    <cellStyle name="Normal 2 65 12" xfId="44447"/>
    <cellStyle name="Normal 2 65 13" xfId="44448"/>
    <cellStyle name="Normal 2 65 14" xfId="44449"/>
    <cellStyle name="Normal 2 65 15" xfId="44450"/>
    <cellStyle name="Normal 2 65 16" xfId="44451"/>
    <cellStyle name="Normal 2 65 17" xfId="44452"/>
    <cellStyle name="Normal 2 65 18" xfId="44453"/>
    <cellStyle name="Normal 2 65 19" xfId="44454"/>
    <cellStyle name="Normal 2 65 2" xfId="44455"/>
    <cellStyle name="Normal 2 65 20" xfId="44456"/>
    <cellStyle name="Normal 2 65 21" xfId="44457"/>
    <cellStyle name="Normal 2 65 22" xfId="44458"/>
    <cellStyle name="Normal 2 65 3" xfId="44459"/>
    <cellStyle name="Normal 2 65 4" xfId="44460"/>
    <cellStyle name="Normal 2 65 5" xfId="44461"/>
    <cellStyle name="Normal 2 65 6" xfId="44462"/>
    <cellStyle name="Normal 2 65 7" xfId="44463"/>
    <cellStyle name="Normal 2 65 8" xfId="44464"/>
    <cellStyle name="Normal 2 65 9" xfId="44465"/>
    <cellStyle name="Normal 2 66" xfId="44466"/>
    <cellStyle name="Normal 2 66 10" xfId="44467"/>
    <cellStyle name="Normal 2 66 11" xfId="44468"/>
    <cellStyle name="Normal 2 66 12" xfId="44469"/>
    <cellStyle name="Normal 2 66 13" xfId="44470"/>
    <cellStyle name="Normal 2 66 14" xfId="44471"/>
    <cellStyle name="Normal 2 66 15" xfId="44472"/>
    <cellStyle name="Normal 2 66 16" xfId="44473"/>
    <cellStyle name="Normal 2 66 17" xfId="44474"/>
    <cellStyle name="Normal 2 66 18" xfId="44475"/>
    <cellStyle name="Normal 2 66 19" xfId="44476"/>
    <cellStyle name="Normal 2 66 2" xfId="44477"/>
    <cellStyle name="Normal 2 66 20" xfId="44478"/>
    <cellStyle name="Normal 2 66 21" xfId="44479"/>
    <cellStyle name="Normal 2 66 22" xfId="44480"/>
    <cellStyle name="Normal 2 66 3" xfId="44481"/>
    <cellStyle name="Normal 2 66 4" xfId="44482"/>
    <cellStyle name="Normal 2 66 5" xfId="44483"/>
    <cellStyle name="Normal 2 66 6" xfId="44484"/>
    <cellStyle name="Normal 2 66 7" xfId="44485"/>
    <cellStyle name="Normal 2 66 8" xfId="44486"/>
    <cellStyle name="Normal 2 66 9" xfId="44487"/>
    <cellStyle name="Normal 2 67" xfId="44488"/>
    <cellStyle name="Normal 2 67 10" xfId="44489"/>
    <cellStyle name="Normal 2 67 11" xfId="44490"/>
    <cellStyle name="Normal 2 67 12" xfId="44491"/>
    <cellStyle name="Normal 2 67 13" xfId="44492"/>
    <cellStyle name="Normal 2 67 14" xfId="44493"/>
    <cellStyle name="Normal 2 67 15" xfId="44494"/>
    <cellStyle name="Normal 2 67 16" xfId="44495"/>
    <cellStyle name="Normal 2 67 17" xfId="44496"/>
    <cellStyle name="Normal 2 67 18" xfId="44497"/>
    <cellStyle name="Normal 2 67 19" xfId="44498"/>
    <cellStyle name="Normal 2 67 2" xfId="44499"/>
    <cellStyle name="Normal 2 67 20" xfId="44500"/>
    <cellStyle name="Normal 2 67 21" xfId="44501"/>
    <cellStyle name="Normal 2 67 22" xfId="44502"/>
    <cellStyle name="Normal 2 67 3" xfId="44503"/>
    <cellStyle name="Normal 2 67 4" xfId="44504"/>
    <cellStyle name="Normal 2 67 5" xfId="44505"/>
    <cellStyle name="Normal 2 67 6" xfId="44506"/>
    <cellStyle name="Normal 2 67 7" xfId="44507"/>
    <cellStyle name="Normal 2 67 8" xfId="44508"/>
    <cellStyle name="Normal 2 67 9" xfId="44509"/>
    <cellStyle name="Normal 2 68" xfId="44510"/>
    <cellStyle name="Normal 2 68 10" xfId="44511"/>
    <cellStyle name="Normal 2 68 11" xfId="44512"/>
    <cellStyle name="Normal 2 68 12" xfId="44513"/>
    <cellStyle name="Normal 2 68 13" xfId="44514"/>
    <cellStyle name="Normal 2 68 14" xfId="44515"/>
    <cellStyle name="Normal 2 68 15" xfId="44516"/>
    <cellStyle name="Normal 2 68 16" xfId="44517"/>
    <cellStyle name="Normal 2 68 17" xfId="44518"/>
    <cellStyle name="Normal 2 68 18" xfId="44519"/>
    <cellStyle name="Normal 2 68 19" xfId="44520"/>
    <cellStyle name="Normal 2 68 2" xfId="44521"/>
    <cellStyle name="Normal 2 68 20" xfId="44522"/>
    <cellStyle name="Normal 2 68 21" xfId="44523"/>
    <cellStyle name="Normal 2 68 22" xfId="44524"/>
    <cellStyle name="Normal 2 68 3" xfId="44525"/>
    <cellStyle name="Normal 2 68 4" xfId="44526"/>
    <cellStyle name="Normal 2 68 5" xfId="44527"/>
    <cellStyle name="Normal 2 68 6" xfId="44528"/>
    <cellStyle name="Normal 2 68 7" xfId="44529"/>
    <cellStyle name="Normal 2 68 8" xfId="44530"/>
    <cellStyle name="Normal 2 68 9" xfId="44531"/>
    <cellStyle name="Normal 2 69" xfId="44532"/>
    <cellStyle name="Normal 2 69 10" xfId="44533"/>
    <cellStyle name="Normal 2 69 11" xfId="44534"/>
    <cellStyle name="Normal 2 69 12" xfId="44535"/>
    <cellStyle name="Normal 2 69 13" xfId="44536"/>
    <cellStyle name="Normal 2 69 14" xfId="44537"/>
    <cellStyle name="Normal 2 69 15" xfId="44538"/>
    <cellStyle name="Normal 2 69 16" xfId="44539"/>
    <cellStyle name="Normal 2 69 17" xfId="44540"/>
    <cellStyle name="Normal 2 69 18" xfId="44541"/>
    <cellStyle name="Normal 2 69 19" xfId="44542"/>
    <cellStyle name="Normal 2 69 2" xfId="44543"/>
    <cellStyle name="Normal 2 69 20" xfId="44544"/>
    <cellStyle name="Normal 2 69 21" xfId="44545"/>
    <cellStyle name="Normal 2 69 22" xfId="44546"/>
    <cellStyle name="Normal 2 69 3" xfId="44547"/>
    <cellStyle name="Normal 2 69 4" xfId="44548"/>
    <cellStyle name="Normal 2 69 5" xfId="44549"/>
    <cellStyle name="Normal 2 69 6" xfId="44550"/>
    <cellStyle name="Normal 2 69 7" xfId="44551"/>
    <cellStyle name="Normal 2 69 8" xfId="44552"/>
    <cellStyle name="Normal 2 69 9" xfId="44553"/>
    <cellStyle name="Normal 2 7" xfId="265"/>
    <cellStyle name="Normal 2 7 10" xfId="44554"/>
    <cellStyle name="Normal 2 7 11" xfId="44555"/>
    <cellStyle name="Normal 2 7 12" xfId="44556"/>
    <cellStyle name="Normal 2 7 13" xfId="44557"/>
    <cellStyle name="Normal 2 7 14" xfId="44558"/>
    <cellStyle name="Normal 2 7 15" xfId="44559"/>
    <cellStyle name="Normal 2 7 16" xfId="44560"/>
    <cellStyle name="Normal 2 7 17" xfId="44561"/>
    <cellStyle name="Normal 2 7 18" xfId="44562"/>
    <cellStyle name="Normal 2 7 19" xfId="44563"/>
    <cellStyle name="Normal 2 7 2" xfId="484"/>
    <cellStyle name="Normal 2 7 20" xfId="44564"/>
    <cellStyle name="Normal 2 7 21" xfId="44565"/>
    <cellStyle name="Normal 2 7 22" xfId="44566"/>
    <cellStyle name="Normal 2 7 3" xfId="485"/>
    <cellStyle name="Normal 2 7 4" xfId="44567"/>
    <cellStyle name="Normal 2 7 5" xfId="44568"/>
    <cellStyle name="Normal 2 7 6" xfId="44569"/>
    <cellStyle name="Normal 2 7 7" xfId="44570"/>
    <cellStyle name="Normal 2 7 8" xfId="44571"/>
    <cellStyle name="Normal 2 7 9" xfId="44572"/>
    <cellStyle name="Normal 2 70" xfId="44573"/>
    <cellStyle name="Normal 2 70 10" xfId="44574"/>
    <cellStyle name="Normal 2 70 11" xfId="44575"/>
    <cellStyle name="Normal 2 70 12" xfId="44576"/>
    <cellStyle name="Normal 2 70 13" xfId="44577"/>
    <cellStyle name="Normal 2 70 14" xfId="44578"/>
    <cellStyle name="Normal 2 70 15" xfId="44579"/>
    <cellStyle name="Normal 2 70 16" xfId="44580"/>
    <cellStyle name="Normal 2 70 17" xfId="44581"/>
    <cellStyle name="Normal 2 70 18" xfId="44582"/>
    <cellStyle name="Normal 2 70 19" xfId="44583"/>
    <cellStyle name="Normal 2 70 2" xfId="44584"/>
    <cellStyle name="Normal 2 70 20" xfId="44585"/>
    <cellStyle name="Normal 2 70 21" xfId="44586"/>
    <cellStyle name="Normal 2 70 22" xfId="44587"/>
    <cellStyle name="Normal 2 70 3" xfId="44588"/>
    <cellStyle name="Normal 2 70 4" xfId="44589"/>
    <cellStyle name="Normal 2 70 5" xfId="44590"/>
    <cellStyle name="Normal 2 70 6" xfId="44591"/>
    <cellStyle name="Normal 2 70 7" xfId="44592"/>
    <cellStyle name="Normal 2 70 8" xfId="44593"/>
    <cellStyle name="Normal 2 70 9" xfId="44594"/>
    <cellStyle name="Normal 2 71" xfId="44595"/>
    <cellStyle name="Normal 2 71 10" xfId="44596"/>
    <cellStyle name="Normal 2 71 11" xfId="44597"/>
    <cellStyle name="Normal 2 71 12" xfId="44598"/>
    <cellStyle name="Normal 2 71 13" xfId="44599"/>
    <cellStyle name="Normal 2 71 14" xfId="44600"/>
    <cellStyle name="Normal 2 71 15" xfId="44601"/>
    <cellStyle name="Normal 2 71 16" xfId="44602"/>
    <cellStyle name="Normal 2 71 17" xfId="44603"/>
    <cellStyle name="Normal 2 71 18" xfId="44604"/>
    <cellStyle name="Normal 2 71 19" xfId="44605"/>
    <cellStyle name="Normal 2 71 2" xfId="44606"/>
    <cellStyle name="Normal 2 71 20" xfId="44607"/>
    <cellStyle name="Normal 2 71 21" xfId="44608"/>
    <cellStyle name="Normal 2 71 22" xfId="44609"/>
    <cellStyle name="Normal 2 71 3" xfId="44610"/>
    <cellStyle name="Normal 2 71 4" xfId="44611"/>
    <cellStyle name="Normal 2 71 5" xfId="44612"/>
    <cellStyle name="Normal 2 71 6" xfId="44613"/>
    <cellStyle name="Normal 2 71 7" xfId="44614"/>
    <cellStyle name="Normal 2 71 8" xfId="44615"/>
    <cellStyle name="Normal 2 71 9" xfId="44616"/>
    <cellStyle name="Normal 2 72" xfId="44617"/>
    <cellStyle name="Normal 2 72 10" xfId="44618"/>
    <cellStyle name="Normal 2 72 11" xfId="44619"/>
    <cellStyle name="Normal 2 72 12" xfId="44620"/>
    <cellStyle name="Normal 2 72 13" xfId="44621"/>
    <cellStyle name="Normal 2 72 14" xfId="44622"/>
    <cellStyle name="Normal 2 72 15" xfId="44623"/>
    <cellStyle name="Normal 2 72 16" xfId="44624"/>
    <cellStyle name="Normal 2 72 17" xfId="44625"/>
    <cellStyle name="Normal 2 72 18" xfId="44626"/>
    <cellStyle name="Normal 2 72 19" xfId="44627"/>
    <cellStyle name="Normal 2 72 2" xfId="44628"/>
    <cellStyle name="Normal 2 72 20" xfId="44629"/>
    <cellStyle name="Normal 2 72 21" xfId="44630"/>
    <cellStyle name="Normal 2 72 22" xfId="44631"/>
    <cellStyle name="Normal 2 72 3" xfId="44632"/>
    <cellStyle name="Normal 2 72 4" xfId="44633"/>
    <cellStyle name="Normal 2 72 5" xfId="44634"/>
    <cellStyle name="Normal 2 72 6" xfId="44635"/>
    <cellStyle name="Normal 2 72 7" xfId="44636"/>
    <cellStyle name="Normal 2 72 8" xfId="44637"/>
    <cellStyle name="Normal 2 72 9" xfId="44638"/>
    <cellStyle name="Normal 2 73" xfId="44639"/>
    <cellStyle name="Normal 2 73 10" xfId="44640"/>
    <cellStyle name="Normal 2 73 11" xfId="44641"/>
    <cellStyle name="Normal 2 73 12" xfId="44642"/>
    <cellStyle name="Normal 2 73 13" xfId="44643"/>
    <cellStyle name="Normal 2 73 14" xfId="44644"/>
    <cellStyle name="Normal 2 73 15" xfId="44645"/>
    <cellStyle name="Normal 2 73 16" xfId="44646"/>
    <cellStyle name="Normal 2 73 17" xfId="44647"/>
    <cellStyle name="Normal 2 73 18" xfId="44648"/>
    <cellStyle name="Normal 2 73 19" xfId="44649"/>
    <cellStyle name="Normal 2 73 2" xfId="44650"/>
    <cellStyle name="Normal 2 73 20" xfId="44651"/>
    <cellStyle name="Normal 2 73 21" xfId="44652"/>
    <cellStyle name="Normal 2 73 22" xfId="44653"/>
    <cellStyle name="Normal 2 73 3" xfId="44654"/>
    <cellStyle name="Normal 2 73 4" xfId="44655"/>
    <cellStyle name="Normal 2 73 5" xfId="44656"/>
    <cellStyle name="Normal 2 73 6" xfId="44657"/>
    <cellStyle name="Normal 2 73 7" xfId="44658"/>
    <cellStyle name="Normal 2 73 8" xfId="44659"/>
    <cellStyle name="Normal 2 73 9" xfId="44660"/>
    <cellStyle name="Normal 2 74" xfId="44661"/>
    <cellStyle name="Normal 2 74 10" xfId="44662"/>
    <cellStyle name="Normal 2 74 11" xfId="44663"/>
    <cellStyle name="Normal 2 74 12" xfId="44664"/>
    <cellStyle name="Normal 2 74 13" xfId="44665"/>
    <cellStyle name="Normal 2 74 14" xfId="44666"/>
    <cellStyle name="Normal 2 74 15" xfId="44667"/>
    <cellStyle name="Normal 2 74 16" xfId="44668"/>
    <cellStyle name="Normal 2 74 17" xfId="44669"/>
    <cellStyle name="Normal 2 74 18" xfId="44670"/>
    <cellStyle name="Normal 2 74 19" xfId="44671"/>
    <cellStyle name="Normal 2 74 2" xfId="44672"/>
    <cellStyle name="Normal 2 74 20" xfId="44673"/>
    <cellStyle name="Normal 2 74 21" xfId="44674"/>
    <cellStyle name="Normal 2 74 22" xfId="44675"/>
    <cellStyle name="Normal 2 74 3" xfId="44676"/>
    <cellStyle name="Normal 2 74 4" xfId="44677"/>
    <cellStyle name="Normal 2 74 5" xfId="44678"/>
    <cellStyle name="Normal 2 74 6" xfId="44679"/>
    <cellStyle name="Normal 2 74 7" xfId="44680"/>
    <cellStyle name="Normal 2 74 8" xfId="44681"/>
    <cellStyle name="Normal 2 74 9" xfId="44682"/>
    <cellStyle name="Normal 2 75" xfId="44683"/>
    <cellStyle name="Normal 2 75 10" xfId="44684"/>
    <cellStyle name="Normal 2 75 11" xfId="44685"/>
    <cellStyle name="Normal 2 75 12" xfId="44686"/>
    <cellStyle name="Normal 2 75 13" xfId="44687"/>
    <cellStyle name="Normal 2 75 14" xfId="44688"/>
    <cellStyle name="Normal 2 75 15" xfId="44689"/>
    <cellStyle name="Normal 2 75 16" xfId="44690"/>
    <cellStyle name="Normal 2 75 17" xfId="44691"/>
    <cellStyle name="Normal 2 75 18" xfId="44692"/>
    <cellStyle name="Normal 2 75 19" xfId="44693"/>
    <cellStyle name="Normal 2 75 2" xfId="44694"/>
    <cellStyle name="Normal 2 75 20" xfId="44695"/>
    <cellStyle name="Normal 2 75 21" xfId="44696"/>
    <cellStyle name="Normal 2 75 22" xfId="44697"/>
    <cellStyle name="Normal 2 75 3" xfId="44698"/>
    <cellStyle name="Normal 2 75 4" xfId="44699"/>
    <cellStyle name="Normal 2 75 5" xfId="44700"/>
    <cellStyle name="Normal 2 75 6" xfId="44701"/>
    <cellStyle name="Normal 2 75 7" xfId="44702"/>
    <cellStyle name="Normal 2 75 8" xfId="44703"/>
    <cellStyle name="Normal 2 75 9" xfId="44704"/>
    <cellStyle name="Normal 2 76" xfId="44705"/>
    <cellStyle name="Normal 2 76 10" xfId="44706"/>
    <cellStyle name="Normal 2 76 11" xfId="44707"/>
    <cellStyle name="Normal 2 76 12" xfId="44708"/>
    <cellStyle name="Normal 2 76 13" xfId="44709"/>
    <cellStyle name="Normal 2 76 14" xfId="44710"/>
    <cellStyle name="Normal 2 76 15" xfId="44711"/>
    <cellStyle name="Normal 2 76 16" xfId="44712"/>
    <cellStyle name="Normal 2 76 17" xfId="44713"/>
    <cellStyle name="Normal 2 76 18" xfId="44714"/>
    <cellStyle name="Normal 2 76 19" xfId="44715"/>
    <cellStyle name="Normal 2 76 2" xfId="44716"/>
    <cellStyle name="Normal 2 76 20" xfId="44717"/>
    <cellStyle name="Normal 2 76 21" xfId="44718"/>
    <cellStyle name="Normal 2 76 22" xfId="44719"/>
    <cellStyle name="Normal 2 76 3" xfId="44720"/>
    <cellStyle name="Normal 2 76 4" xfId="44721"/>
    <cellStyle name="Normal 2 76 5" xfId="44722"/>
    <cellStyle name="Normal 2 76 6" xfId="44723"/>
    <cellStyle name="Normal 2 76 7" xfId="44724"/>
    <cellStyle name="Normal 2 76 8" xfId="44725"/>
    <cellStyle name="Normal 2 76 9" xfId="44726"/>
    <cellStyle name="Normal 2 77" xfId="44727"/>
    <cellStyle name="Normal 2 77 10" xfId="44728"/>
    <cellStyle name="Normal 2 77 11" xfId="44729"/>
    <cellStyle name="Normal 2 77 12" xfId="44730"/>
    <cellStyle name="Normal 2 77 13" xfId="44731"/>
    <cellStyle name="Normal 2 77 14" xfId="44732"/>
    <cellStyle name="Normal 2 77 15" xfId="44733"/>
    <cellStyle name="Normal 2 77 16" xfId="44734"/>
    <cellStyle name="Normal 2 77 17" xfId="44735"/>
    <cellStyle name="Normal 2 77 18" xfId="44736"/>
    <cellStyle name="Normal 2 77 19" xfId="44737"/>
    <cellStyle name="Normal 2 77 2" xfId="44738"/>
    <cellStyle name="Normal 2 77 20" xfId="44739"/>
    <cellStyle name="Normal 2 77 21" xfId="44740"/>
    <cellStyle name="Normal 2 77 22" xfId="44741"/>
    <cellStyle name="Normal 2 77 3" xfId="44742"/>
    <cellStyle name="Normal 2 77 4" xfId="44743"/>
    <cellStyle name="Normal 2 77 5" xfId="44744"/>
    <cellStyle name="Normal 2 77 6" xfId="44745"/>
    <cellStyle name="Normal 2 77 7" xfId="44746"/>
    <cellStyle name="Normal 2 77 8" xfId="44747"/>
    <cellStyle name="Normal 2 77 9" xfId="44748"/>
    <cellStyle name="Normal 2 78" xfId="44749"/>
    <cellStyle name="Normal 2 78 10" xfId="44750"/>
    <cellStyle name="Normal 2 78 11" xfId="44751"/>
    <cellStyle name="Normal 2 78 12" xfId="44752"/>
    <cellStyle name="Normal 2 78 13" xfId="44753"/>
    <cellStyle name="Normal 2 78 14" xfId="44754"/>
    <cellStyle name="Normal 2 78 15" xfId="44755"/>
    <cellStyle name="Normal 2 78 16" xfId="44756"/>
    <cellStyle name="Normal 2 78 17" xfId="44757"/>
    <cellStyle name="Normal 2 78 18" xfId="44758"/>
    <cellStyle name="Normal 2 78 19" xfId="44759"/>
    <cellStyle name="Normal 2 78 2" xfId="44760"/>
    <cellStyle name="Normal 2 78 20" xfId="44761"/>
    <cellStyle name="Normal 2 78 21" xfId="44762"/>
    <cellStyle name="Normal 2 78 22" xfId="44763"/>
    <cellStyle name="Normal 2 78 3" xfId="44764"/>
    <cellStyle name="Normal 2 78 4" xfId="44765"/>
    <cellStyle name="Normal 2 78 5" xfId="44766"/>
    <cellStyle name="Normal 2 78 6" xfId="44767"/>
    <cellStyle name="Normal 2 78 7" xfId="44768"/>
    <cellStyle name="Normal 2 78 8" xfId="44769"/>
    <cellStyle name="Normal 2 78 9" xfId="44770"/>
    <cellStyle name="Normal 2 79" xfId="44771"/>
    <cellStyle name="Normal 2 79 10" xfId="44772"/>
    <cellStyle name="Normal 2 79 11" xfId="44773"/>
    <cellStyle name="Normal 2 79 12" xfId="44774"/>
    <cellStyle name="Normal 2 79 13" xfId="44775"/>
    <cellStyle name="Normal 2 79 14" xfId="44776"/>
    <cellStyle name="Normal 2 79 15" xfId="44777"/>
    <cellStyle name="Normal 2 79 16" xfId="44778"/>
    <cellStyle name="Normal 2 79 17" xfId="44779"/>
    <cellStyle name="Normal 2 79 18" xfId="44780"/>
    <cellStyle name="Normal 2 79 19" xfId="44781"/>
    <cellStyle name="Normal 2 79 2" xfId="44782"/>
    <cellStyle name="Normal 2 79 20" xfId="44783"/>
    <cellStyle name="Normal 2 79 21" xfId="44784"/>
    <cellStyle name="Normal 2 79 22" xfId="44785"/>
    <cellStyle name="Normal 2 79 3" xfId="44786"/>
    <cellStyle name="Normal 2 79 4" xfId="44787"/>
    <cellStyle name="Normal 2 79 5" xfId="44788"/>
    <cellStyle name="Normal 2 79 6" xfId="44789"/>
    <cellStyle name="Normal 2 79 7" xfId="44790"/>
    <cellStyle name="Normal 2 79 8" xfId="44791"/>
    <cellStyle name="Normal 2 79 9" xfId="44792"/>
    <cellStyle name="Normal 2 8" xfId="486"/>
    <cellStyle name="Normal 2 8 10" xfId="44793"/>
    <cellStyle name="Normal 2 8 11" xfId="44794"/>
    <cellStyle name="Normal 2 8 12" xfId="44795"/>
    <cellStyle name="Normal 2 8 13" xfId="44796"/>
    <cellStyle name="Normal 2 8 14" xfId="44797"/>
    <cellStyle name="Normal 2 8 15" xfId="44798"/>
    <cellStyle name="Normal 2 8 16" xfId="44799"/>
    <cellStyle name="Normal 2 8 17" xfId="44800"/>
    <cellStyle name="Normal 2 8 18" xfId="44801"/>
    <cellStyle name="Normal 2 8 19" xfId="44802"/>
    <cellStyle name="Normal 2 8 2" xfId="44803"/>
    <cellStyle name="Normal 2 8 20" xfId="44804"/>
    <cellStyle name="Normal 2 8 21" xfId="44805"/>
    <cellStyle name="Normal 2 8 22" xfId="44806"/>
    <cellStyle name="Normal 2 8 3" xfId="44807"/>
    <cellStyle name="Normal 2 8 4" xfId="44808"/>
    <cellStyle name="Normal 2 8 5" xfId="44809"/>
    <cellStyle name="Normal 2 8 6" xfId="44810"/>
    <cellStyle name="Normal 2 8 7" xfId="44811"/>
    <cellStyle name="Normal 2 8 8" xfId="44812"/>
    <cellStyle name="Normal 2 8 9" xfId="44813"/>
    <cellStyle name="Normal 2 80" xfId="44814"/>
    <cellStyle name="Normal 2 80 10" xfId="44815"/>
    <cellStyle name="Normal 2 80 11" xfId="44816"/>
    <cellStyle name="Normal 2 80 12" xfId="44817"/>
    <cellStyle name="Normal 2 80 13" xfId="44818"/>
    <cellStyle name="Normal 2 80 14" xfId="44819"/>
    <cellStyle name="Normal 2 80 15" xfId="44820"/>
    <cellStyle name="Normal 2 80 16" xfId="44821"/>
    <cellStyle name="Normal 2 80 17" xfId="44822"/>
    <cellStyle name="Normal 2 80 18" xfId="44823"/>
    <cellStyle name="Normal 2 80 19" xfId="44824"/>
    <cellStyle name="Normal 2 80 2" xfId="44825"/>
    <cellStyle name="Normal 2 80 20" xfId="44826"/>
    <cellStyle name="Normal 2 80 21" xfId="44827"/>
    <cellStyle name="Normal 2 80 22" xfId="44828"/>
    <cellStyle name="Normal 2 80 3" xfId="44829"/>
    <cellStyle name="Normal 2 80 4" xfId="44830"/>
    <cellStyle name="Normal 2 80 5" xfId="44831"/>
    <cellStyle name="Normal 2 80 6" xfId="44832"/>
    <cellStyle name="Normal 2 80 7" xfId="44833"/>
    <cellStyle name="Normal 2 80 8" xfId="44834"/>
    <cellStyle name="Normal 2 80 9" xfId="44835"/>
    <cellStyle name="Normal 2 81" xfId="44836"/>
    <cellStyle name="Normal 2 81 10" xfId="44837"/>
    <cellStyle name="Normal 2 81 11" xfId="44838"/>
    <cellStyle name="Normal 2 81 12" xfId="44839"/>
    <cellStyle name="Normal 2 81 13" xfId="44840"/>
    <cellStyle name="Normal 2 81 14" xfId="44841"/>
    <cellStyle name="Normal 2 81 15" xfId="44842"/>
    <cellStyle name="Normal 2 81 16" xfId="44843"/>
    <cellStyle name="Normal 2 81 17" xfId="44844"/>
    <cellStyle name="Normal 2 81 18" xfId="44845"/>
    <cellStyle name="Normal 2 81 19" xfId="44846"/>
    <cellStyle name="Normal 2 81 2" xfId="44847"/>
    <cellStyle name="Normal 2 81 20" xfId="44848"/>
    <cellStyle name="Normal 2 81 21" xfId="44849"/>
    <cellStyle name="Normal 2 81 22" xfId="44850"/>
    <cellStyle name="Normal 2 81 3" xfId="44851"/>
    <cellStyle name="Normal 2 81 4" xfId="44852"/>
    <cellStyle name="Normal 2 81 5" xfId="44853"/>
    <cellStyle name="Normal 2 81 6" xfId="44854"/>
    <cellStyle name="Normal 2 81 7" xfId="44855"/>
    <cellStyle name="Normal 2 81 8" xfId="44856"/>
    <cellStyle name="Normal 2 81 9" xfId="44857"/>
    <cellStyle name="Normal 2 82" xfId="44858"/>
    <cellStyle name="Normal 2 82 10" xfId="44859"/>
    <cellStyle name="Normal 2 82 11" xfId="44860"/>
    <cellStyle name="Normal 2 82 12" xfId="44861"/>
    <cellStyle name="Normal 2 82 13" xfId="44862"/>
    <cellStyle name="Normal 2 82 14" xfId="44863"/>
    <cellStyle name="Normal 2 82 15" xfId="44864"/>
    <cellStyle name="Normal 2 82 16" xfId="44865"/>
    <cellStyle name="Normal 2 82 17" xfId="44866"/>
    <cellStyle name="Normal 2 82 18" xfId="44867"/>
    <cellStyle name="Normal 2 82 19" xfId="44868"/>
    <cellStyle name="Normal 2 82 2" xfId="44869"/>
    <cellStyle name="Normal 2 82 20" xfId="44870"/>
    <cellStyle name="Normal 2 82 21" xfId="44871"/>
    <cellStyle name="Normal 2 82 22" xfId="44872"/>
    <cellStyle name="Normal 2 82 3" xfId="44873"/>
    <cellStyle name="Normal 2 82 4" xfId="44874"/>
    <cellStyle name="Normal 2 82 5" xfId="44875"/>
    <cellStyle name="Normal 2 82 6" xfId="44876"/>
    <cellStyle name="Normal 2 82 7" xfId="44877"/>
    <cellStyle name="Normal 2 82 8" xfId="44878"/>
    <cellStyle name="Normal 2 82 9" xfId="44879"/>
    <cellStyle name="Normal 2 83" xfId="44880"/>
    <cellStyle name="Normal 2 83 10" xfId="44881"/>
    <cellStyle name="Normal 2 83 11" xfId="44882"/>
    <cellStyle name="Normal 2 83 12" xfId="44883"/>
    <cellStyle name="Normal 2 83 13" xfId="44884"/>
    <cellStyle name="Normal 2 83 14" xfId="44885"/>
    <cellStyle name="Normal 2 83 15" xfId="44886"/>
    <cellStyle name="Normal 2 83 16" xfId="44887"/>
    <cellStyle name="Normal 2 83 17" xfId="44888"/>
    <cellStyle name="Normal 2 83 18" xfId="44889"/>
    <cellStyle name="Normal 2 83 19" xfId="44890"/>
    <cellStyle name="Normal 2 83 2" xfId="44891"/>
    <cellStyle name="Normal 2 83 20" xfId="44892"/>
    <cellStyle name="Normal 2 83 21" xfId="44893"/>
    <cellStyle name="Normal 2 83 22" xfId="44894"/>
    <cellStyle name="Normal 2 83 3" xfId="44895"/>
    <cellStyle name="Normal 2 83 4" xfId="44896"/>
    <cellStyle name="Normal 2 83 5" xfId="44897"/>
    <cellStyle name="Normal 2 83 6" xfId="44898"/>
    <cellStyle name="Normal 2 83 7" xfId="44899"/>
    <cellStyle name="Normal 2 83 8" xfId="44900"/>
    <cellStyle name="Normal 2 83 9" xfId="44901"/>
    <cellStyle name="Normal 2 84" xfId="44902"/>
    <cellStyle name="Normal 2 84 10" xfId="44903"/>
    <cellStyle name="Normal 2 84 11" xfId="44904"/>
    <cellStyle name="Normal 2 84 12" xfId="44905"/>
    <cellStyle name="Normal 2 84 13" xfId="44906"/>
    <cellStyle name="Normal 2 84 14" xfId="44907"/>
    <cellStyle name="Normal 2 84 15" xfId="44908"/>
    <cellStyle name="Normal 2 84 16" xfId="44909"/>
    <cellStyle name="Normal 2 84 17" xfId="44910"/>
    <cellStyle name="Normal 2 84 18" xfId="44911"/>
    <cellStyle name="Normal 2 84 19" xfId="44912"/>
    <cellStyle name="Normal 2 84 2" xfId="44913"/>
    <cellStyle name="Normal 2 84 20" xfId="44914"/>
    <cellStyle name="Normal 2 84 21" xfId="44915"/>
    <cellStyle name="Normal 2 84 22" xfId="44916"/>
    <cellStyle name="Normal 2 84 3" xfId="44917"/>
    <cellStyle name="Normal 2 84 4" xfId="44918"/>
    <cellStyle name="Normal 2 84 5" xfId="44919"/>
    <cellStyle name="Normal 2 84 6" xfId="44920"/>
    <cellStyle name="Normal 2 84 7" xfId="44921"/>
    <cellStyle name="Normal 2 84 8" xfId="44922"/>
    <cellStyle name="Normal 2 84 9" xfId="44923"/>
    <cellStyle name="Normal 2 85" xfId="44924"/>
    <cellStyle name="Normal 2 85 10" xfId="44925"/>
    <cellStyle name="Normal 2 85 11" xfId="44926"/>
    <cellStyle name="Normal 2 85 12" xfId="44927"/>
    <cellStyle name="Normal 2 85 13" xfId="44928"/>
    <cellStyle name="Normal 2 85 14" xfId="44929"/>
    <cellStyle name="Normal 2 85 15" xfId="44930"/>
    <cellStyle name="Normal 2 85 16" xfId="44931"/>
    <cellStyle name="Normal 2 85 17" xfId="44932"/>
    <cellStyle name="Normal 2 85 18" xfId="44933"/>
    <cellStyle name="Normal 2 85 19" xfId="44934"/>
    <cellStyle name="Normal 2 85 2" xfId="44935"/>
    <cellStyle name="Normal 2 85 20" xfId="44936"/>
    <cellStyle name="Normal 2 85 21" xfId="44937"/>
    <cellStyle name="Normal 2 85 22" xfId="44938"/>
    <cellStyle name="Normal 2 85 3" xfId="44939"/>
    <cellStyle name="Normal 2 85 4" xfId="44940"/>
    <cellStyle name="Normal 2 85 5" xfId="44941"/>
    <cellStyle name="Normal 2 85 6" xfId="44942"/>
    <cellStyle name="Normal 2 85 7" xfId="44943"/>
    <cellStyle name="Normal 2 85 8" xfId="44944"/>
    <cellStyle name="Normal 2 85 9" xfId="44945"/>
    <cellStyle name="Normal 2 86" xfId="44946"/>
    <cellStyle name="Normal 2 86 10" xfId="44947"/>
    <cellStyle name="Normal 2 86 11" xfId="44948"/>
    <cellStyle name="Normal 2 86 12" xfId="44949"/>
    <cellStyle name="Normal 2 86 13" xfId="44950"/>
    <cellStyle name="Normal 2 86 14" xfId="44951"/>
    <cellStyle name="Normal 2 86 15" xfId="44952"/>
    <cellStyle name="Normal 2 86 16" xfId="44953"/>
    <cellStyle name="Normal 2 86 17" xfId="44954"/>
    <cellStyle name="Normal 2 86 18" xfId="44955"/>
    <cellStyle name="Normal 2 86 19" xfId="44956"/>
    <cellStyle name="Normal 2 86 2" xfId="44957"/>
    <cellStyle name="Normal 2 86 20" xfId="44958"/>
    <cellStyle name="Normal 2 86 21" xfId="44959"/>
    <cellStyle name="Normal 2 86 22" xfId="44960"/>
    <cellStyle name="Normal 2 86 3" xfId="44961"/>
    <cellStyle name="Normal 2 86 4" xfId="44962"/>
    <cellStyle name="Normal 2 86 5" xfId="44963"/>
    <cellStyle name="Normal 2 86 6" xfId="44964"/>
    <cellStyle name="Normal 2 86 7" xfId="44965"/>
    <cellStyle name="Normal 2 86 8" xfId="44966"/>
    <cellStyle name="Normal 2 86 9" xfId="44967"/>
    <cellStyle name="Normal 2 87" xfId="44968"/>
    <cellStyle name="Normal 2 87 10" xfId="44969"/>
    <cellStyle name="Normal 2 87 11" xfId="44970"/>
    <cellStyle name="Normal 2 87 12" xfId="44971"/>
    <cellStyle name="Normal 2 87 13" xfId="44972"/>
    <cellStyle name="Normal 2 87 14" xfId="44973"/>
    <cellStyle name="Normal 2 87 15" xfId="44974"/>
    <cellStyle name="Normal 2 87 16" xfId="44975"/>
    <cellStyle name="Normal 2 87 17" xfId="44976"/>
    <cellStyle name="Normal 2 87 18" xfId="44977"/>
    <cellStyle name="Normal 2 87 19" xfId="44978"/>
    <cellStyle name="Normal 2 87 2" xfId="44979"/>
    <cellStyle name="Normal 2 87 20" xfId="44980"/>
    <cellStyle name="Normal 2 87 21" xfId="44981"/>
    <cellStyle name="Normal 2 87 22" xfId="44982"/>
    <cellStyle name="Normal 2 87 3" xfId="44983"/>
    <cellStyle name="Normal 2 87 4" xfId="44984"/>
    <cellStyle name="Normal 2 87 5" xfId="44985"/>
    <cellStyle name="Normal 2 87 6" xfId="44986"/>
    <cellStyle name="Normal 2 87 7" xfId="44987"/>
    <cellStyle name="Normal 2 87 8" xfId="44988"/>
    <cellStyle name="Normal 2 87 9" xfId="44989"/>
    <cellStyle name="Normal 2 88" xfId="44990"/>
    <cellStyle name="Normal 2 88 10" xfId="44991"/>
    <cellStyle name="Normal 2 88 11" xfId="44992"/>
    <cellStyle name="Normal 2 88 12" xfId="44993"/>
    <cellStyle name="Normal 2 88 13" xfId="44994"/>
    <cellStyle name="Normal 2 88 14" xfId="44995"/>
    <cellStyle name="Normal 2 88 15" xfId="44996"/>
    <cellStyle name="Normal 2 88 16" xfId="44997"/>
    <cellStyle name="Normal 2 88 17" xfId="44998"/>
    <cellStyle name="Normal 2 88 18" xfId="44999"/>
    <cellStyle name="Normal 2 88 19" xfId="45000"/>
    <cellStyle name="Normal 2 88 2" xfId="45001"/>
    <cellStyle name="Normal 2 88 20" xfId="45002"/>
    <cellStyle name="Normal 2 88 21" xfId="45003"/>
    <cellStyle name="Normal 2 88 22" xfId="45004"/>
    <cellStyle name="Normal 2 88 3" xfId="45005"/>
    <cellStyle name="Normal 2 88 4" xfId="45006"/>
    <cellStyle name="Normal 2 88 5" xfId="45007"/>
    <cellStyle name="Normal 2 88 6" xfId="45008"/>
    <cellStyle name="Normal 2 88 7" xfId="45009"/>
    <cellStyle name="Normal 2 88 8" xfId="45010"/>
    <cellStyle name="Normal 2 88 9" xfId="45011"/>
    <cellStyle name="Normal 2 89" xfId="45012"/>
    <cellStyle name="Normal 2 89 10" xfId="45013"/>
    <cellStyle name="Normal 2 89 11" xfId="45014"/>
    <cellStyle name="Normal 2 89 12" xfId="45015"/>
    <cellStyle name="Normal 2 89 13" xfId="45016"/>
    <cellStyle name="Normal 2 89 14" xfId="45017"/>
    <cellStyle name="Normal 2 89 15" xfId="45018"/>
    <cellStyle name="Normal 2 89 16" xfId="45019"/>
    <cellStyle name="Normal 2 89 17" xfId="45020"/>
    <cellStyle name="Normal 2 89 18" xfId="45021"/>
    <cellStyle name="Normal 2 89 19" xfId="45022"/>
    <cellStyle name="Normal 2 89 2" xfId="45023"/>
    <cellStyle name="Normal 2 89 20" xfId="45024"/>
    <cellStyle name="Normal 2 89 21" xfId="45025"/>
    <cellStyle name="Normal 2 89 22" xfId="45026"/>
    <cellStyle name="Normal 2 89 3" xfId="45027"/>
    <cellStyle name="Normal 2 89 4" xfId="45028"/>
    <cellStyle name="Normal 2 89 5" xfId="45029"/>
    <cellStyle name="Normal 2 89 6" xfId="45030"/>
    <cellStyle name="Normal 2 89 7" xfId="45031"/>
    <cellStyle name="Normal 2 89 8" xfId="45032"/>
    <cellStyle name="Normal 2 89 9" xfId="45033"/>
    <cellStyle name="Normal 2 9" xfId="45034"/>
    <cellStyle name="Normal 2 9 10" xfId="45035"/>
    <cellStyle name="Normal 2 9 11" xfId="45036"/>
    <cellStyle name="Normal 2 9 12" xfId="45037"/>
    <cellStyle name="Normal 2 9 13" xfId="45038"/>
    <cellStyle name="Normal 2 9 14" xfId="45039"/>
    <cellStyle name="Normal 2 9 15" xfId="45040"/>
    <cellStyle name="Normal 2 9 16" xfId="45041"/>
    <cellStyle name="Normal 2 9 17" xfId="45042"/>
    <cellStyle name="Normal 2 9 18" xfId="45043"/>
    <cellStyle name="Normal 2 9 19" xfId="45044"/>
    <cellStyle name="Normal 2 9 2" xfId="45045"/>
    <cellStyle name="Normal 2 9 20" xfId="45046"/>
    <cellStyle name="Normal 2 9 21" xfId="45047"/>
    <cellStyle name="Normal 2 9 22" xfId="45048"/>
    <cellStyle name="Normal 2 9 3" xfId="45049"/>
    <cellStyle name="Normal 2 9 4" xfId="45050"/>
    <cellStyle name="Normal 2 9 5" xfId="45051"/>
    <cellStyle name="Normal 2 9 6" xfId="45052"/>
    <cellStyle name="Normal 2 9 7" xfId="45053"/>
    <cellStyle name="Normal 2 9 8" xfId="45054"/>
    <cellStyle name="Normal 2 9 9" xfId="45055"/>
    <cellStyle name="Normal 2 90" xfId="45056"/>
    <cellStyle name="Normal 2 90 10" xfId="45057"/>
    <cellStyle name="Normal 2 90 11" xfId="45058"/>
    <cellStyle name="Normal 2 90 12" xfId="45059"/>
    <cellStyle name="Normal 2 90 13" xfId="45060"/>
    <cellStyle name="Normal 2 90 14" xfId="45061"/>
    <cellStyle name="Normal 2 90 15" xfId="45062"/>
    <cellStyle name="Normal 2 90 16" xfId="45063"/>
    <cellStyle name="Normal 2 90 17" xfId="45064"/>
    <cellStyle name="Normal 2 90 18" xfId="45065"/>
    <cellStyle name="Normal 2 90 19" xfId="45066"/>
    <cellStyle name="Normal 2 90 2" xfId="45067"/>
    <cellStyle name="Normal 2 90 20" xfId="45068"/>
    <cellStyle name="Normal 2 90 21" xfId="45069"/>
    <cellStyle name="Normal 2 90 22" xfId="45070"/>
    <cellStyle name="Normal 2 90 3" xfId="45071"/>
    <cellStyle name="Normal 2 90 4" xfId="45072"/>
    <cellStyle name="Normal 2 90 5" xfId="45073"/>
    <cellStyle name="Normal 2 90 6" xfId="45074"/>
    <cellStyle name="Normal 2 90 7" xfId="45075"/>
    <cellStyle name="Normal 2 90 8" xfId="45076"/>
    <cellStyle name="Normal 2 90 9" xfId="45077"/>
    <cellStyle name="Normal 2 91" xfId="45078"/>
    <cellStyle name="Normal 2 91 10" xfId="45079"/>
    <cellStyle name="Normal 2 91 11" xfId="45080"/>
    <cellStyle name="Normal 2 91 12" xfId="45081"/>
    <cellStyle name="Normal 2 91 13" xfId="45082"/>
    <cellStyle name="Normal 2 91 14" xfId="45083"/>
    <cellStyle name="Normal 2 91 15" xfId="45084"/>
    <cellStyle name="Normal 2 91 16" xfId="45085"/>
    <cellStyle name="Normal 2 91 17" xfId="45086"/>
    <cellStyle name="Normal 2 91 18" xfId="45087"/>
    <cellStyle name="Normal 2 91 19" xfId="45088"/>
    <cellStyle name="Normal 2 91 2" xfId="45089"/>
    <cellStyle name="Normal 2 91 20" xfId="45090"/>
    <cellStyle name="Normal 2 91 21" xfId="45091"/>
    <cellStyle name="Normal 2 91 22" xfId="45092"/>
    <cellStyle name="Normal 2 91 3" xfId="45093"/>
    <cellStyle name="Normal 2 91 4" xfId="45094"/>
    <cellStyle name="Normal 2 91 5" xfId="45095"/>
    <cellStyle name="Normal 2 91 6" xfId="45096"/>
    <cellStyle name="Normal 2 91 7" xfId="45097"/>
    <cellStyle name="Normal 2 91 8" xfId="45098"/>
    <cellStyle name="Normal 2 91 9" xfId="45099"/>
    <cellStyle name="Normal 2 92" xfId="45100"/>
    <cellStyle name="Normal 2 92 10" xfId="45101"/>
    <cellStyle name="Normal 2 92 11" xfId="45102"/>
    <cellStyle name="Normal 2 92 12" xfId="45103"/>
    <cellStyle name="Normal 2 92 13" xfId="45104"/>
    <cellStyle name="Normal 2 92 14" xfId="45105"/>
    <cellStyle name="Normal 2 92 15" xfId="45106"/>
    <cellStyle name="Normal 2 92 16" xfId="45107"/>
    <cellStyle name="Normal 2 92 17" xfId="45108"/>
    <cellStyle name="Normal 2 92 18" xfId="45109"/>
    <cellStyle name="Normal 2 92 19" xfId="45110"/>
    <cellStyle name="Normal 2 92 2" xfId="45111"/>
    <cellStyle name="Normal 2 92 20" xfId="45112"/>
    <cellStyle name="Normal 2 92 21" xfId="45113"/>
    <cellStyle name="Normal 2 92 22" xfId="45114"/>
    <cellStyle name="Normal 2 92 3" xfId="45115"/>
    <cellStyle name="Normal 2 92 4" xfId="45116"/>
    <cellStyle name="Normal 2 92 5" xfId="45117"/>
    <cellStyle name="Normal 2 92 6" xfId="45118"/>
    <cellStyle name="Normal 2 92 7" xfId="45119"/>
    <cellStyle name="Normal 2 92 8" xfId="45120"/>
    <cellStyle name="Normal 2 92 9" xfId="45121"/>
    <cellStyle name="Normal 2 93" xfId="45122"/>
    <cellStyle name="Normal 2 93 10" xfId="45123"/>
    <cellStyle name="Normal 2 93 11" xfId="45124"/>
    <cellStyle name="Normal 2 93 12" xfId="45125"/>
    <cellStyle name="Normal 2 93 13" xfId="45126"/>
    <cellStyle name="Normal 2 93 14" xfId="45127"/>
    <cellStyle name="Normal 2 93 15" xfId="45128"/>
    <cellStyle name="Normal 2 93 16" xfId="45129"/>
    <cellStyle name="Normal 2 93 17" xfId="45130"/>
    <cellStyle name="Normal 2 93 18" xfId="45131"/>
    <cellStyle name="Normal 2 93 19" xfId="45132"/>
    <cellStyle name="Normal 2 93 2" xfId="45133"/>
    <cellStyle name="Normal 2 93 20" xfId="45134"/>
    <cellStyle name="Normal 2 93 21" xfId="45135"/>
    <cellStyle name="Normal 2 93 22" xfId="45136"/>
    <cellStyle name="Normal 2 93 3" xfId="45137"/>
    <cellStyle name="Normal 2 93 4" xfId="45138"/>
    <cellStyle name="Normal 2 93 5" xfId="45139"/>
    <cellStyle name="Normal 2 93 6" xfId="45140"/>
    <cellStyle name="Normal 2 93 7" xfId="45141"/>
    <cellStyle name="Normal 2 93 8" xfId="45142"/>
    <cellStyle name="Normal 2 93 9" xfId="45143"/>
    <cellStyle name="Normal 2 94" xfId="45144"/>
    <cellStyle name="Normal 2 94 10" xfId="45145"/>
    <cellStyle name="Normal 2 94 11" xfId="45146"/>
    <cellStyle name="Normal 2 94 12" xfId="45147"/>
    <cellStyle name="Normal 2 94 13" xfId="45148"/>
    <cellStyle name="Normal 2 94 14" xfId="45149"/>
    <cellStyle name="Normal 2 94 15" xfId="45150"/>
    <cellStyle name="Normal 2 94 16" xfId="45151"/>
    <cellStyle name="Normal 2 94 17" xfId="45152"/>
    <cellStyle name="Normal 2 94 18" xfId="45153"/>
    <cellStyle name="Normal 2 94 19" xfId="45154"/>
    <cellStyle name="Normal 2 94 2" xfId="45155"/>
    <cellStyle name="Normal 2 94 20" xfId="45156"/>
    <cellStyle name="Normal 2 94 21" xfId="45157"/>
    <cellStyle name="Normal 2 94 22" xfId="45158"/>
    <cellStyle name="Normal 2 94 3" xfId="45159"/>
    <cellStyle name="Normal 2 94 4" xfId="45160"/>
    <cellStyle name="Normal 2 94 5" xfId="45161"/>
    <cellStyle name="Normal 2 94 6" xfId="45162"/>
    <cellStyle name="Normal 2 94 7" xfId="45163"/>
    <cellStyle name="Normal 2 94 8" xfId="45164"/>
    <cellStyle name="Normal 2 94 9" xfId="45165"/>
    <cellStyle name="Normal 2 95" xfId="45166"/>
    <cellStyle name="Normal 2 96" xfId="45167"/>
    <cellStyle name="Normal 20" xfId="487"/>
    <cellStyle name="Normal 20 10" xfId="45168"/>
    <cellStyle name="Normal 20 11" xfId="45169"/>
    <cellStyle name="Normal 20 12" xfId="45170"/>
    <cellStyle name="Normal 20 13" xfId="45171"/>
    <cellStyle name="Normal 20 14" xfId="45172"/>
    <cellStyle name="Normal 20 15" xfId="45173"/>
    <cellStyle name="Normal 20 16" xfId="45174"/>
    <cellStyle name="Normal 20 17" xfId="45175"/>
    <cellStyle name="Normal 20 18" xfId="45176"/>
    <cellStyle name="Normal 20 19" xfId="45177"/>
    <cellStyle name="Normal 20 2" xfId="488"/>
    <cellStyle name="Normal 20 20" xfId="45178"/>
    <cellStyle name="Normal 20 21" xfId="45179"/>
    <cellStyle name="Normal 20 22" xfId="45180"/>
    <cellStyle name="Normal 20 3" xfId="45181"/>
    <cellStyle name="Normal 20 4" xfId="45182"/>
    <cellStyle name="Normal 20 5" xfId="45183"/>
    <cellStyle name="Normal 20 6" xfId="45184"/>
    <cellStyle name="Normal 20 7" xfId="45185"/>
    <cellStyle name="Normal 20 8" xfId="45186"/>
    <cellStyle name="Normal 20 9" xfId="45187"/>
    <cellStyle name="Normal 21" xfId="489"/>
    <cellStyle name="Normal 21 10" xfId="45188"/>
    <cellStyle name="Normal 21 11" xfId="45189"/>
    <cellStyle name="Normal 21 12" xfId="45190"/>
    <cellStyle name="Normal 21 13" xfId="45191"/>
    <cellStyle name="Normal 21 14" xfId="45192"/>
    <cellStyle name="Normal 21 15" xfId="45193"/>
    <cellStyle name="Normal 21 16" xfId="45194"/>
    <cellStyle name="Normal 21 17" xfId="45195"/>
    <cellStyle name="Normal 21 18" xfId="45196"/>
    <cellStyle name="Normal 21 19" xfId="45197"/>
    <cellStyle name="Normal 21 2" xfId="490"/>
    <cellStyle name="Normal 21 20" xfId="45198"/>
    <cellStyle name="Normal 21 21" xfId="45199"/>
    <cellStyle name="Normal 21 22" xfId="45200"/>
    <cellStyle name="Normal 21 3" xfId="549"/>
    <cellStyle name="Normal 21 4" xfId="45201"/>
    <cellStyle name="Normal 21 5" xfId="45202"/>
    <cellStyle name="Normal 21 6" xfId="45203"/>
    <cellStyle name="Normal 21 7" xfId="45204"/>
    <cellStyle name="Normal 21 8" xfId="45205"/>
    <cellStyle name="Normal 21 9" xfId="45206"/>
    <cellStyle name="Normal 22" xfId="491"/>
    <cellStyle name="Normal 22 10" xfId="45207"/>
    <cellStyle name="Normal 22 11" xfId="45208"/>
    <cellStyle name="Normal 22 12" xfId="45209"/>
    <cellStyle name="Normal 22 13" xfId="45210"/>
    <cellStyle name="Normal 22 14" xfId="45211"/>
    <cellStyle name="Normal 22 15" xfId="45212"/>
    <cellStyle name="Normal 22 16" xfId="45213"/>
    <cellStyle name="Normal 22 17" xfId="45214"/>
    <cellStyle name="Normal 22 18" xfId="45215"/>
    <cellStyle name="Normal 22 19" xfId="45216"/>
    <cellStyle name="Normal 22 2" xfId="492"/>
    <cellStyle name="Normal 22 20" xfId="45217"/>
    <cellStyle name="Normal 22 21" xfId="45218"/>
    <cellStyle name="Normal 22 22" xfId="45219"/>
    <cellStyle name="Normal 22 3" xfId="45220"/>
    <cellStyle name="Normal 22 4" xfId="45221"/>
    <cellStyle name="Normal 22 5" xfId="45222"/>
    <cellStyle name="Normal 22 6" xfId="45223"/>
    <cellStyle name="Normal 22 7" xfId="45224"/>
    <cellStyle name="Normal 22 8" xfId="45225"/>
    <cellStyle name="Normal 22 9" xfId="45226"/>
    <cellStyle name="Normal 23" xfId="493"/>
    <cellStyle name="Normal 23 10" xfId="45227"/>
    <cellStyle name="Normal 23 11" xfId="45228"/>
    <cellStyle name="Normal 23 12" xfId="45229"/>
    <cellStyle name="Normal 23 13" xfId="45230"/>
    <cellStyle name="Normal 23 14" xfId="45231"/>
    <cellStyle name="Normal 23 15" xfId="45232"/>
    <cellStyle name="Normal 23 16" xfId="45233"/>
    <cellStyle name="Normal 23 17" xfId="45234"/>
    <cellStyle name="Normal 23 18" xfId="45235"/>
    <cellStyle name="Normal 23 19" xfId="45236"/>
    <cellStyle name="Normal 23 2" xfId="494"/>
    <cellStyle name="Normal 23 20" xfId="45237"/>
    <cellStyle name="Normal 23 21" xfId="45238"/>
    <cellStyle name="Normal 23 22" xfId="45239"/>
    <cellStyle name="Normal 23 23" xfId="45240"/>
    <cellStyle name="Normal 23 24" xfId="45241"/>
    <cellStyle name="Normal 23 25" xfId="45242"/>
    <cellStyle name="Normal 23 26" xfId="45243"/>
    <cellStyle name="Normal 23 27" xfId="45244"/>
    <cellStyle name="Normal 23 3" xfId="45245"/>
    <cellStyle name="Normal 23 4" xfId="45246"/>
    <cellStyle name="Normal 23 5" xfId="45247"/>
    <cellStyle name="Normal 23 6" xfId="45248"/>
    <cellStyle name="Normal 23 7" xfId="45249"/>
    <cellStyle name="Normal 23 8" xfId="45250"/>
    <cellStyle name="Normal 23 9" xfId="45251"/>
    <cellStyle name="Normal 24" xfId="495"/>
    <cellStyle name="Normal 24 10" xfId="45252"/>
    <cellStyle name="Normal 24 11" xfId="45253"/>
    <cellStyle name="Normal 24 12" xfId="45254"/>
    <cellStyle name="Normal 24 13" xfId="45255"/>
    <cellStyle name="Normal 24 14" xfId="45256"/>
    <cellStyle name="Normal 24 15" xfId="45257"/>
    <cellStyle name="Normal 24 16" xfId="45258"/>
    <cellStyle name="Normal 24 17" xfId="45259"/>
    <cellStyle name="Normal 24 18" xfId="45260"/>
    <cellStyle name="Normal 24 19" xfId="45261"/>
    <cellStyle name="Normal 24 2" xfId="45262"/>
    <cellStyle name="Normal 24 20" xfId="45263"/>
    <cellStyle name="Normal 24 21" xfId="45264"/>
    <cellStyle name="Normal 24 22" xfId="45265"/>
    <cellStyle name="Normal 24 23" xfId="45266"/>
    <cellStyle name="Normal 24 24" xfId="45267"/>
    <cellStyle name="Normal 24 25" xfId="45268"/>
    <cellStyle name="Normal 24 26" xfId="45269"/>
    <cellStyle name="Normal 24 27" xfId="45270"/>
    <cellStyle name="Normal 24 3" xfId="45271"/>
    <cellStyle name="Normal 24 4" xfId="45272"/>
    <cellStyle name="Normal 24 5" xfId="45273"/>
    <cellStyle name="Normal 24 6" xfId="45274"/>
    <cellStyle name="Normal 24 7" xfId="45275"/>
    <cellStyle name="Normal 24 8" xfId="45276"/>
    <cellStyle name="Normal 24 9" xfId="45277"/>
    <cellStyle name="Normal 25" xfId="496"/>
    <cellStyle name="Normal 25 10" xfId="45278"/>
    <cellStyle name="Normal 25 11" xfId="45279"/>
    <cellStyle name="Normal 25 12" xfId="45280"/>
    <cellStyle name="Normal 25 13" xfId="45281"/>
    <cellStyle name="Normal 25 14" xfId="45282"/>
    <cellStyle name="Normal 25 15" xfId="45283"/>
    <cellStyle name="Normal 25 16" xfId="45284"/>
    <cellStyle name="Normal 25 17" xfId="45285"/>
    <cellStyle name="Normal 25 18" xfId="45286"/>
    <cellStyle name="Normal 25 19" xfId="45287"/>
    <cellStyle name="Normal 25 2" xfId="45288"/>
    <cellStyle name="Normal 25 20" xfId="45289"/>
    <cellStyle name="Normal 25 21" xfId="45290"/>
    <cellStyle name="Normal 25 22" xfId="45291"/>
    <cellStyle name="Normal 25 23" xfId="45292"/>
    <cellStyle name="Normal 25 24" xfId="45293"/>
    <cellStyle name="Normal 25 25" xfId="45294"/>
    <cellStyle name="Normal 25 26" xfId="45295"/>
    <cellStyle name="Normal 25 27" xfId="45296"/>
    <cellStyle name="Normal 25 3" xfId="45297"/>
    <cellStyle name="Normal 25 4" xfId="45298"/>
    <cellStyle name="Normal 25 5" xfId="45299"/>
    <cellStyle name="Normal 25 6" xfId="45300"/>
    <cellStyle name="Normal 25 7" xfId="45301"/>
    <cellStyle name="Normal 25 8" xfId="45302"/>
    <cellStyle name="Normal 25 9" xfId="45303"/>
    <cellStyle name="Normal 26" xfId="497"/>
    <cellStyle name="Normal 26 10" xfId="45304"/>
    <cellStyle name="Normal 26 11" xfId="45305"/>
    <cellStyle name="Normal 26 12" xfId="45306"/>
    <cellStyle name="Normal 26 13" xfId="45307"/>
    <cellStyle name="Normal 26 14" xfId="45308"/>
    <cellStyle name="Normal 26 15" xfId="45309"/>
    <cellStyle name="Normal 26 16" xfId="45310"/>
    <cellStyle name="Normal 26 17" xfId="45311"/>
    <cellStyle name="Normal 26 18" xfId="45312"/>
    <cellStyle name="Normal 26 19" xfId="45313"/>
    <cellStyle name="Normal 26 2" xfId="45314"/>
    <cellStyle name="Normal 26 20" xfId="45315"/>
    <cellStyle name="Normal 26 21" xfId="45316"/>
    <cellStyle name="Normal 26 22" xfId="45317"/>
    <cellStyle name="Normal 26 3" xfId="45318"/>
    <cellStyle name="Normal 26 4" xfId="45319"/>
    <cellStyle name="Normal 26 5" xfId="45320"/>
    <cellStyle name="Normal 26 6" xfId="45321"/>
    <cellStyle name="Normal 26 7" xfId="45322"/>
    <cellStyle name="Normal 26 8" xfId="45323"/>
    <cellStyle name="Normal 26 9" xfId="45324"/>
    <cellStyle name="Normal 27" xfId="266"/>
    <cellStyle name="Normal 27 10" xfId="45325"/>
    <cellStyle name="Normal 27 11" xfId="45326"/>
    <cellStyle name="Normal 27 12" xfId="45327"/>
    <cellStyle name="Normal 27 13" xfId="45328"/>
    <cellStyle name="Normal 27 14" xfId="45329"/>
    <cellStyle name="Normal 27 15" xfId="45330"/>
    <cellStyle name="Normal 27 16" xfId="45331"/>
    <cellStyle name="Normal 27 17" xfId="45332"/>
    <cellStyle name="Normal 27 18" xfId="45333"/>
    <cellStyle name="Normal 27 19" xfId="45334"/>
    <cellStyle name="Normal 27 2" xfId="498"/>
    <cellStyle name="Normal 27 20" xfId="45335"/>
    <cellStyle name="Normal 27 21" xfId="45336"/>
    <cellStyle name="Normal 27 22" xfId="45337"/>
    <cellStyle name="Normal 27 3" xfId="45338"/>
    <cellStyle name="Normal 27 4" xfId="45339"/>
    <cellStyle name="Normal 27 5" xfId="45340"/>
    <cellStyle name="Normal 27 6" xfId="45341"/>
    <cellStyle name="Normal 27 7" xfId="45342"/>
    <cellStyle name="Normal 27 8" xfId="45343"/>
    <cellStyle name="Normal 27 9" xfId="45344"/>
    <cellStyle name="Normal 28" xfId="550"/>
    <cellStyle name="Normal 28 10" xfId="45345"/>
    <cellStyle name="Normal 28 11" xfId="45346"/>
    <cellStyle name="Normal 28 12" xfId="45347"/>
    <cellStyle name="Normal 28 13" xfId="45348"/>
    <cellStyle name="Normal 28 14" xfId="45349"/>
    <cellStyle name="Normal 28 15" xfId="45350"/>
    <cellStyle name="Normal 28 16" xfId="45351"/>
    <cellStyle name="Normal 28 17" xfId="45352"/>
    <cellStyle name="Normal 28 18" xfId="45353"/>
    <cellStyle name="Normal 28 19" xfId="45354"/>
    <cellStyle name="Normal 28 2" xfId="45355"/>
    <cellStyle name="Normal 28 20" xfId="45356"/>
    <cellStyle name="Normal 28 21" xfId="45357"/>
    <cellStyle name="Normal 28 22" xfId="45358"/>
    <cellStyle name="Normal 28 23" xfId="45359"/>
    <cellStyle name="Normal 28 24" xfId="45360"/>
    <cellStyle name="Normal 28 25" xfId="45361"/>
    <cellStyle name="Normal 28 3" xfId="45362"/>
    <cellStyle name="Normal 28 4" xfId="45363"/>
    <cellStyle name="Normal 28 5" xfId="45364"/>
    <cellStyle name="Normal 28 6" xfId="45365"/>
    <cellStyle name="Normal 28 7" xfId="45366"/>
    <cellStyle name="Normal 28 8" xfId="45367"/>
    <cellStyle name="Normal 28 9" xfId="45368"/>
    <cellStyle name="Normal 29" xfId="45369"/>
    <cellStyle name="Normal 3" xfId="150"/>
    <cellStyle name="Normal 3 10" xfId="45370"/>
    <cellStyle name="Normal 3 10 10" xfId="45371"/>
    <cellStyle name="Normal 3 10 11" xfId="45372"/>
    <cellStyle name="Normal 3 10 12" xfId="45373"/>
    <cellStyle name="Normal 3 10 13" xfId="45374"/>
    <cellStyle name="Normal 3 10 14" xfId="45375"/>
    <cellStyle name="Normal 3 10 15" xfId="45376"/>
    <cellStyle name="Normal 3 10 16" xfId="45377"/>
    <cellStyle name="Normal 3 10 17" xfId="45378"/>
    <cellStyle name="Normal 3 10 18" xfId="45379"/>
    <cellStyle name="Normal 3 10 19" xfId="45380"/>
    <cellStyle name="Normal 3 10 2" xfId="45381"/>
    <cellStyle name="Normal 3 10 20" xfId="45382"/>
    <cellStyle name="Normal 3 10 21" xfId="45383"/>
    <cellStyle name="Normal 3 10 22" xfId="45384"/>
    <cellStyle name="Normal 3 10 3" xfId="45385"/>
    <cellStyle name="Normal 3 10 4" xfId="45386"/>
    <cellStyle name="Normal 3 10 5" xfId="45387"/>
    <cellStyle name="Normal 3 10 6" xfId="45388"/>
    <cellStyle name="Normal 3 10 7" xfId="45389"/>
    <cellStyle name="Normal 3 10 8" xfId="45390"/>
    <cellStyle name="Normal 3 10 9" xfId="45391"/>
    <cellStyle name="Normal 3 11" xfId="45392"/>
    <cellStyle name="Normal 3 11 10" xfId="45393"/>
    <cellStyle name="Normal 3 11 11" xfId="45394"/>
    <cellStyle name="Normal 3 11 12" xfId="45395"/>
    <cellStyle name="Normal 3 11 13" xfId="45396"/>
    <cellStyle name="Normal 3 11 14" xfId="45397"/>
    <cellStyle name="Normal 3 11 15" xfId="45398"/>
    <cellStyle name="Normal 3 11 16" xfId="45399"/>
    <cellStyle name="Normal 3 11 17" xfId="45400"/>
    <cellStyle name="Normal 3 11 18" xfId="45401"/>
    <cellStyle name="Normal 3 11 19" xfId="45402"/>
    <cellStyle name="Normal 3 11 2" xfId="45403"/>
    <cellStyle name="Normal 3 11 2 10" xfId="45404"/>
    <cellStyle name="Normal 3 11 2 11" xfId="45405"/>
    <cellStyle name="Normal 3 11 2 12" xfId="45406"/>
    <cellStyle name="Normal 3 11 2 13" xfId="45407"/>
    <cellStyle name="Normal 3 11 2 14" xfId="45408"/>
    <cellStyle name="Normal 3 11 2 15" xfId="45409"/>
    <cellStyle name="Normal 3 11 2 16" xfId="45410"/>
    <cellStyle name="Normal 3 11 2 17" xfId="45411"/>
    <cellStyle name="Normal 3 11 2 18" xfId="45412"/>
    <cellStyle name="Normal 3 11 2 19" xfId="45413"/>
    <cellStyle name="Normal 3 11 2 2" xfId="45414"/>
    <cellStyle name="Normal 3 11 2 20" xfId="45415"/>
    <cellStyle name="Normal 3 11 2 21" xfId="45416"/>
    <cellStyle name="Normal 3 11 2 22" xfId="45417"/>
    <cellStyle name="Normal 3 11 2 23" xfId="45418"/>
    <cellStyle name="Normal 3 11 2 24" xfId="45419"/>
    <cellStyle name="Normal 3 11 2 25" xfId="45420"/>
    <cellStyle name="Normal 3 11 2 26" xfId="45421"/>
    <cellStyle name="Normal 3 11 2 27" xfId="45422"/>
    <cellStyle name="Normal 3 11 2 28" xfId="45423"/>
    <cellStyle name="Normal 3 11 2 29" xfId="45424"/>
    <cellStyle name="Normal 3 11 2 3" xfId="45425"/>
    <cellStyle name="Normal 3 11 2 30" xfId="45426"/>
    <cellStyle name="Normal 3 11 2 31" xfId="45427"/>
    <cellStyle name="Normal 3 11 2 32" xfId="45428"/>
    <cellStyle name="Normal 3 11 2 33" xfId="45429"/>
    <cellStyle name="Normal 3 11 2 34" xfId="45430"/>
    <cellStyle name="Normal 3 11 2 35" xfId="45431"/>
    <cellStyle name="Normal 3 11 2 36" xfId="45432"/>
    <cellStyle name="Normal 3 11 2 37" xfId="45433"/>
    <cellStyle name="Normal 3 11 2 4" xfId="45434"/>
    <cellStyle name="Normal 3 11 2 5" xfId="45435"/>
    <cellStyle name="Normal 3 11 2 6" xfId="45436"/>
    <cellStyle name="Normal 3 11 2 7" xfId="45437"/>
    <cellStyle name="Normal 3 11 2 8" xfId="45438"/>
    <cellStyle name="Normal 3 11 2 9" xfId="45439"/>
    <cellStyle name="Normal 3 11 20" xfId="45440"/>
    <cellStyle name="Normal 3 11 21" xfId="45441"/>
    <cellStyle name="Normal 3 11 22" xfId="45442"/>
    <cellStyle name="Normal 3 11 23" xfId="45443"/>
    <cellStyle name="Normal 3 11 24" xfId="45444"/>
    <cellStyle name="Normal 3 11 25" xfId="45445"/>
    <cellStyle name="Normal 3 11 26" xfId="45446"/>
    <cellStyle name="Normal 3 11 27" xfId="45447"/>
    <cellStyle name="Normal 3 11 28" xfId="45448"/>
    <cellStyle name="Normal 3 11 29" xfId="45449"/>
    <cellStyle name="Normal 3 11 3" xfId="45450"/>
    <cellStyle name="Normal 3 11 30" xfId="45451"/>
    <cellStyle name="Normal 3 11 31" xfId="45452"/>
    <cellStyle name="Normal 3 11 32" xfId="45453"/>
    <cellStyle name="Normal 3 11 33" xfId="45454"/>
    <cellStyle name="Normal 3 11 34" xfId="45455"/>
    <cellStyle name="Normal 3 11 35" xfId="45456"/>
    <cellStyle name="Normal 3 11 36" xfId="45457"/>
    <cellStyle name="Normal 3 11 37" xfId="45458"/>
    <cellStyle name="Normal 3 11 4" xfId="45459"/>
    <cellStyle name="Normal 3 11 5" xfId="45460"/>
    <cellStyle name="Normal 3 11 6" xfId="45461"/>
    <cellStyle name="Normal 3 11 7" xfId="45462"/>
    <cellStyle name="Normal 3 11 8" xfId="45463"/>
    <cellStyle name="Normal 3 11 9" xfId="45464"/>
    <cellStyle name="Normal 3 12" xfId="45465"/>
    <cellStyle name="Normal 3 12 10" xfId="45466"/>
    <cellStyle name="Normal 3 12 11" xfId="45467"/>
    <cellStyle name="Normal 3 12 12" xfId="45468"/>
    <cellStyle name="Normal 3 12 13" xfId="45469"/>
    <cellStyle name="Normal 3 12 14" xfId="45470"/>
    <cellStyle name="Normal 3 12 15" xfId="45471"/>
    <cellStyle name="Normal 3 12 16" xfId="45472"/>
    <cellStyle name="Normal 3 12 17" xfId="45473"/>
    <cellStyle name="Normal 3 12 18" xfId="45474"/>
    <cellStyle name="Normal 3 12 19" xfId="45475"/>
    <cellStyle name="Normal 3 12 2" xfId="45476"/>
    <cellStyle name="Normal 3 12 20" xfId="45477"/>
    <cellStyle name="Normal 3 12 21" xfId="45478"/>
    <cellStyle name="Normal 3 12 22" xfId="45479"/>
    <cellStyle name="Normal 3 12 23" xfId="45480"/>
    <cellStyle name="Normal 3 12 24" xfId="45481"/>
    <cellStyle name="Normal 3 12 25" xfId="45482"/>
    <cellStyle name="Normal 3 12 26" xfId="45483"/>
    <cellStyle name="Normal 3 12 27" xfId="45484"/>
    <cellStyle name="Normal 3 12 28" xfId="45485"/>
    <cellStyle name="Normal 3 12 3" xfId="45486"/>
    <cellStyle name="Normal 3 12 4" xfId="45487"/>
    <cellStyle name="Normal 3 12 5" xfId="45488"/>
    <cellStyle name="Normal 3 12 6" xfId="45489"/>
    <cellStyle name="Normal 3 12 7" xfId="45490"/>
    <cellStyle name="Normal 3 12 8" xfId="45491"/>
    <cellStyle name="Normal 3 12 9" xfId="45492"/>
    <cellStyle name="Normal 3 13" xfId="45493"/>
    <cellStyle name="Normal 3 13 10" xfId="45494"/>
    <cellStyle name="Normal 3 13 11" xfId="45495"/>
    <cellStyle name="Normal 3 13 12" xfId="45496"/>
    <cellStyle name="Normal 3 13 13" xfId="45497"/>
    <cellStyle name="Normal 3 13 14" xfId="45498"/>
    <cellStyle name="Normal 3 13 15" xfId="45499"/>
    <cellStyle name="Normal 3 13 16" xfId="45500"/>
    <cellStyle name="Normal 3 13 17" xfId="45501"/>
    <cellStyle name="Normal 3 13 18" xfId="45502"/>
    <cellStyle name="Normal 3 13 19" xfId="45503"/>
    <cellStyle name="Normal 3 13 2" xfId="45504"/>
    <cellStyle name="Normal 3 13 20" xfId="45505"/>
    <cellStyle name="Normal 3 13 21" xfId="45506"/>
    <cellStyle name="Normal 3 13 22" xfId="45507"/>
    <cellStyle name="Normal 3 13 23" xfId="45508"/>
    <cellStyle name="Normal 3 13 24" xfId="45509"/>
    <cellStyle name="Normal 3 13 25" xfId="45510"/>
    <cellStyle name="Normal 3 13 26" xfId="45511"/>
    <cellStyle name="Normal 3 13 27" xfId="45512"/>
    <cellStyle name="Normal 3 13 28" xfId="45513"/>
    <cellStyle name="Normal 3 13 3" xfId="45514"/>
    <cellStyle name="Normal 3 13 4" xfId="45515"/>
    <cellStyle name="Normal 3 13 5" xfId="45516"/>
    <cellStyle name="Normal 3 13 6" xfId="45517"/>
    <cellStyle name="Normal 3 13 7" xfId="45518"/>
    <cellStyle name="Normal 3 13 8" xfId="45519"/>
    <cellStyle name="Normal 3 13 9" xfId="45520"/>
    <cellStyle name="Normal 3 14" xfId="45521"/>
    <cellStyle name="Normal 3 14 10" xfId="45522"/>
    <cellStyle name="Normal 3 14 11" xfId="45523"/>
    <cellStyle name="Normal 3 14 12" xfId="45524"/>
    <cellStyle name="Normal 3 14 13" xfId="45525"/>
    <cellStyle name="Normal 3 14 14" xfId="45526"/>
    <cellStyle name="Normal 3 14 15" xfId="45527"/>
    <cellStyle name="Normal 3 14 16" xfId="45528"/>
    <cellStyle name="Normal 3 14 17" xfId="45529"/>
    <cellStyle name="Normal 3 14 18" xfId="45530"/>
    <cellStyle name="Normal 3 14 19" xfId="45531"/>
    <cellStyle name="Normal 3 14 2" xfId="45532"/>
    <cellStyle name="Normal 3 14 20" xfId="45533"/>
    <cellStyle name="Normal 3 14 21" xfId="45534"/>
    <cellStyle name="Normal 3 14 22" xfId="45535"/>
    <cellStyle name="Normal 3 14 23" xfId="45536"/>
    <cellStyle name="Normal 3 14 24" xfId="45537"/>
    <cellStyle name="Normal 3 14 25" xfId="45538"/>
    <cellStyle name="Normal 3 14 26" xfId="45539"/>
    <cellStyle name="Normal 3 14 27" xfId="45540"/>
    <cellStyle name="Normal 3 14 28" xfId="45541"/>
    <cellStyle name="Normal 3 14 3" xfId="45542"/>
    <cellStyle name="Normal 3 14 4" xfId="45543"/>
    <cellStyle name="Normal 3 14 5" xfId="45544"/>
    <cellStyle name="Normal 3 14 6" xfId="45545"/>
    <cellStyle name="Normal 3 14 7" xfId="45546"/>
    <cellStyle name="Normal 3 14 8" xfId="45547"/>
    <cellStyle name="Normal 3 14 9" xfId="45548"/>
    <cellStyle name="Normal 3 15" xfId="45549"/>
    <cellStyle name="Normal 3 15 10" xfId="45550"/>
    <cellStyle name="Normal 3 15 11" xfId="45551"/>
    <cellStyle name="Normal 3 15 12" xfId="45552"/>
    <cellStyle name="Normal 3 15 13" xfId="45553"/>
    <cellStyle name="Normal 3 15 14" xfId="45554"/>
    <cellStyle name="Normal 3 15 15" xfId="45555"/>
    <cellStyle name="Normal 3 15 16" xfId="45556"/>
    <cellStyle name="Normal 3 15 17" xfId="45557"/>
    <cellStyle name="Normal 3 15 18" xfId="45558"/>
    <cellStyle name="Normal 3 15 19" xfId="45559"/>
    <cellStyle name="Normal 3 15 2" xfId="45560"/>
    <cellStyle name="Normal 3 15 20" xfId="45561"/>
    <cellStyle name="Normal 3 15 21" xfId="45562"/>
    <cellStyle name="Normal 3 15 22" xfId="45563"/>
    <cellStyle name="Normal 3 15 3" xfId="45564"/>
    <cellStyle name="Normal 3 15 4" xfId="45565"/>
    <cellStyle name="Normal 3 15 5" xfId="45566"/>
    <cellStyle name="Normal 3 15 6" xfId="45567"/>
    <cellStyle name="Normal 3 15 7" xfId="45568"/>
    <cellStyle name="Normal 3 15 8" xfId="45569"/>
    <cellStyle name="Normal 3 15 9" xfId="45570"/>
    <cellStyle name="Normal 3 16" xfId="45571"/>
    <cellStyle name="Normal 3 16 10" xfId="45572"/>
    <cellStyle name="Normal 3 16 11" xfId="45573"/>
    <cellStyle name="Normal 3 16 12" xfId="45574"/>
    <cellStyle name="Normal 3 16 13" xfId="45575"/>
    <cellStyle name="Normal 3 16 14" xfId="45576"/>
    <cellStyle name="Normal 3 16 15" xfId="45577"/>
    <cellStyle name="Normal 3 16 16" xfId="45578"/>
    <cellStyle name="Normal 3 16 17" xfId="45579"/>
    <cellStyle name="Normal 3 16 18" xfId="45580"/>
    <cellStyle name="Normal 3 16 19" xfId="45581"/>
    <cellStyle name="Normal 3 16 2" xfId="45582"/>
    <cellStyle name="Normal 3 16 20" xfId="45583"/>
    <cellStyle name="Normal 3 16 21" xfId="45584"/>
    <cellStyle name="Normal 3 16 22" xfId="45585"/>
    <cellStyle name="Normal 3 16 3" xfId="45586"/>
    <cellStyle name="Normal 3 16 4" xfId="45587"/>
    <cellStyle name="Normal 3 16 5" xfId="45588"/>
    <cellStyle name="Normal 3 16 6" xfId="45589"/>
    <cellStyle name="Normal 3 16 7" xfId="45590"/>
    <cellStyle name="Normal 3 16 8" xfId="45591"/>
    <cellStyle name="Normal 3 16 9" xfId="45592"/>
    <cellStyle name="Normal 3 17" xfId="45593"/>
    <cellStyle name="Normal 3 17 10" xfId="45594"/>
    <cellStyle name="Normal 3 17 11" xfId="45595"/>
    <cellStyle name="Normal 3 17 12" xfId="45596"/>
    <cellStyle name="Normal 3 17 13" xfId="45597"/>
    <cellStyle name="Normal 3 17 14" xfId="45598"/>
    <cellStyle name="Normal 3 17 15" xfId="45599"/>
    <cellStyle name="Normal 3 17 16" xfId="45600"/>
    <cellStyle name="Normal 3 17 17" xfId="45601"/>
    <cellStyle name="Normal 3 17 18" xfId="45602"/>
    <cellStyle name="Normal 3 17 19" xfId="45603"/>
    <cellStyle name="Normal 3 17 2" xfId="45604"/>
    <cellStyle name="Normal 3 17 20" xfId="45605"/>
    <cellStyle name="Normal 3 17 21" xfId="45606"/>
    <cellStyle name="Normal 3 17 22" xfId="45607"/>
    <cellStyle name="Normal 3 17 3" xfId="45608"/>
    <cellStyle name="Normal 3 17 4" xfId="45609"/>
    <cellStyle name="Normal 3 17 5" xfId="45610"/>
    <cellStyle name="Normal 3 17 6" xfId="45611"/>
    <cellStyle name="Normal 3 17 7" xfId="45612"/>
    <cellStyle name="Normal 3 17 8" xfId="45613"/>
    <cellStyle name="Normal 3 17 9" xfId="45614"/>
    <cellStyle name="Normal 3 18" xfId="45615"/>
    <cellStyle name="Normal 3 18 10" xfId="45616"/>
    <cellStyle name="Normal 3 18 11" xfId="45617"/>
    <cellStyle name="Normal 3 18 12" xfId="45618"/>
    <cellStyle name="Normal 3 18 13" xfId="45619"/>
    <cellStyle name="Normal 3 18 14" xfId="45620"/>
    <cellStyle name="Normal 3 18 15" xfId="45621"/>
    <cellStyle name="Normal 3 18 16" xfId="45622"/>
    <cellStyle name="Normal 3 18 17" xfId="45623"/>
    <cellStyle name="Normal 3 18 18" xfId="45624"/>
    <cellStyle name="Normal 3 18 19" xfId="45625"/>
    <cellStyle name="Normal 3 18 2" xfId="45626"/>
    <cellStyle name="Normal 3 18 20" xfId="45627"/>
    <cellStyle name="Normal 3 18 21" xfId="45628"/>
    <cellStyle name="Normal 3 18 22" xfId="45629"/>
    <cellStyle name="Normal 3 18 3" xfId="45630"/>
    <cellStyle name="Normal 3 18 4" xfId="45631"/>
    <cellStyle name="Normal 3 18 5" xfId="45632"/>
    <cellStyle name="Normal 3 18 6" xfId="45633"/>
    <cellStyle name="Normal 3 18 7" xfId="45634"/>
    <cellStyle name="Normal 3 18 8" xfId="45635"/>
    <cellStyle name="Normal 3 18 9" xfId="45636"/>
    <cellStyle name="Normal 3 19" xfId="45637"/>
    <cellStyle name="Normal 3 19 10" xfId="45638"/>
    <cellStyle name="Normal 3 19 11" xfId="45639"/>
    <cellStyle name="Normal 3 19 12" xfId="45640"/>
    <cellStyle name="Normal 3 19 13" xfId="45641"/>
    <cellStyle name="Normal 3 19 14" xfId="45642"/>
    <cellStyle name="Normal 3 19 15" xfId="45643"/>
    <cellStyle name="Normal 3 19 16" xfId="45644"/>
    <cellStyle name="Normal 3 19 17" xfId="45645"/>
    <cellStyle name="Normal 3 19 18" xfId="45646"/>
    <cellStyle name="Normal 3 19 19" xfId="45647"/>
    <cellStyle name="Normal 3 19 2" xfId="45648"/>
    <cellStyle name="Normal 3 19 20" xfId="45649"/>
    <cellStyle name="Normal 3 19 21" xfId="45650"/>
    <cellStyle name="Normal 3 19 22" xfId="45651"/>
    <cellStyle name="Normal 3 19 3" xfId="45652"/>
    <cellStyle name="Normal 3 19 4" xfId="45653"/>
    <cellStyle name="Normal 3 19 5" xfId="45654"/>
    <cellStyle name="Normal 3 19 6" xfId="45655"/>
    <cellStyle name="Normal 3 19 7" xfId="45656"/>
    <cellStyle name="Normal 3 19 8" xfId="45657"/>
    <cellStyle name="Normal 3 19 9" xfId="45658"/>
    <cellStyle name="Normal 3 2" xfId="151"/>
    <cellStyle name="Normal 3 2 10" xfId="45659"/>
    <cellStyle name="Normal 3 2 11" xfId="45660"/>
    <cellStyle name="Normal 3 2 12" xfId="45661"/>
    <cellStyle name="Normal 3 2 13" xfId="45662"/>
    <cellStyle name="Normal 3 2 14" xfId="45663"/>
    <cellStyle name="Normal 3 2 15" xfId="45664"/>
    <cellStyle name="Normal 3 2 16" xfId="45665"/>
    <cellStyle name="Normal 3 2 17" xfId="45666"/>
    <cellStyle name="Normal 3 2 18" xfId="45667"/>
    <cellStyle name="Normal 3 2 19" xfId="45668"/>
    <cellStyle name="Normal 3 2 2" xfId="499"/>
    <cellStyle name="Normal 3 2 2 10" xfId="45669"/>
    <cellStyle name="Normal 3 2 2 11" xfId="45670"/>
    <cellStyle name="Normal 3 2 2 12" xfId="45671"/>
    <cellStyle name="Normal 3 2 2 13" xfId="45672"/>
    <cellStyle name="Normal 3 2 2 14" xfId="45673"/>
    <cellStyle name="Normal 3 2 2 15" xfId="45674"/>
    <cellStyle name="Normal 3 2 2 16" xfId="45675"/>
    <cellStyle name="Normal 3 2 2 17" xfId="45676"/>
    <cellStyle name="Normal 3 2 2 18" xfId="45677"/>
    <cellStyle name="Normal 3 2 2 19" xfId="45678"/>
    <cellStyle name="Normal 3 2 2 2" xfId="45679"/>
    <cellStyle name="Normal 3 2 2 20" xfId="45680"/>
    <cellStyle name="Normal 3 2 2 21" xfId="45681"/>
    <cellStyle name="Normal 3 2 2 22" xfId="45682"/>
    <cellStyle name="Normal 3 2 2 3" xfId="45683"/>
    <cellStyle name="Normal 3 2 2 4" xfId="45684"/>
    <cellStyle name="Normal 3 2 2 5" xfId="45685"/>
    <cellStyle name="Normal 3 2 2 6" xfId="45686"/>
    <cellStyle name="Normal 3 2 2 7" xfId="45687"/>
    <cellStyle name="Normal 3 2 2 8" xfId="45688"/>
    <cellStyle name="Normal 3 2 2 9" xfId="45689"/>
    <cellStyle name="Normal 3 2 20" xfId="45690"/>
    <cellStyle name="Normal 3 2 21" xfId="45691"/>
    <cellStyle name="Normal 3 2 22" xfId="45692"/>
    <cellStyle name="Normal 3 2 23" xfId="45693"/>
    <cellStyle name="Normal 3 2 24" xfId="45694"/>
    <cellStyle name="Normal 3 2 25" xfId="45695"/>
    <cellStyle name="Normal 3 2 26" xfId="45696"/>
    <cellStyle name="Normal 3 2 3" xfId="500"/>
    <cellStyle name="Normal 3 2 3 10" xfId="45697"/>
    <cellStyle name="Normal 3 2 3 11" xfId="45698"/>
    <cellStyle name="Normal 3 2 3 12" xfId="45699"/>
    <cellStyle name="Normal 3 2 3 13" xfId="45700"/>
    <cellStyle name="Normal 3 2 3 14" xfId="45701"/>
    <cellStyle name="Normal 3 2 3 15" xfId="45702"/>
    <cellStyle name="Normal 3 2 3 16" xfId="45703"/>
    <cellStyle name="Normal 3 2 3 17" xfId="45704"/>
    <cellStyle name="Normal 3 2 3 18" xfId="45705"/>
    <cellStyle name="Normal 3 2 3 19" xfId="45706"/>
    <cellStyle name="Normal 3 2 3 2" xfId="45707"/>
    <cellStyle name="Normal 3 2 3 20" xfId="45708"/>
    <cellStyle name="Normal 3 2 3 21" xfId="45709"/>
    <cellStyle name="Normal 3 2 3 22" xfId="45710"/>
    <cellStyle name="Normal 3 2 3 3" xfId="45711"/>
    <cellStyle name="Normal 3 2 3 4" xfId="45712"/>
    <cellStyle name="Normal 3 2 3 5" xfId="45713"/>
    <cellStyle name="Normal 3 2 3 6" xfId="45714"/>
    <cellStyle name="Normal 3 2 3 7" xfId="45715"/>
    <cellStyle name="Normal 3 2 3 8" xfId="45716"/>
    <cellStyle name="Normal 3 2 3 9" xfId="45717"/>
    <cellStyle name="Normal 3 2 4" xfId="45718"/>
    <cellStyle name="Normal 3 2 4 10" xfId="45719"/>
    <cellStyle name="Normal 3 2 4 11" xfId="45720"/>
    <cellStyle name="Normal 3 2 4 12" xfId="45721"/>
    <cellStyle name="Normal 3 2 4 13" xfId="45722"/>
    <cellStyle name="Normal 3 2 4 14" xfId="45723"/>
    <cellStyle name="Normal 3 2 4 15" xfId="45724"/>
    <cellStyle name="Normal 3 2 4 16" xfId="45725"/>
    <cellStyle name="Normal 3 2 4 17" xfId="45726"/>
    <cellStyle name="Normal 3 2 4 18" xfId="45727"/>
    <cellStyle name="Normal 3 2 4 19" xfId="45728"/>
    <cellStyle name="Normal 3 2 4 2" xfId="45729"/>
    <cellStyle name="Normal 3 2 4 20" xfId="45730"/>
    <cellStyle name="Normal 3 2 4 21" xfId="45731"/>
    <cellStyle name="Normal 3 2 4 22" xfId="45732"/>
    <cellStyle name="Normal 3 2 4 3" xfId="45733"/>
    <cellStyle name="Normal 3 2 4 4" xfId="45734"/>
    <cellStyle name="Normal 3 2 4 5" xfId="45735"/>
    <cellStyle name="Normal 3 2 4 6" xfId="45736"/>
    <cellStyle name="Normal 3 2 4 7" xfId="45737"/>
    <cellStyle name="Normal 3 2 4 8" xfId="45738"/>
    <cellStyle name="Normal 3 2 4 9" xfId="45739"/>
    <cellStyle name="Normal 3 2 5" xfId="45740"/>
    <cellStyle name="Normal 3 2 5 10" xfId="45741"/>
    <cellStyle name="Normal 3 2 5 11" xfId="45742"/>
    <cellStyle name="Normal 3 2 5 12" xfId="45743"/>
    <cellStyle name="Normal 3 2 5 13" xfId="45744"/>
    <cellStyle name="Normal 3 2 5 14" xfId="45745"/>
    <cellStyle name="Normal 3 2 5 15" xfId="45746"/>
    <cellStyle name="Normal 3 2 5 16" xfId="45747"/>
    <cellStyle name="Normal 3 2 5 17" xfId="45748"/>
    <cellStyle name="Normal 3 2 5 18" xfId="45749"/>
    <cellStyle name="Normal 3 2 5 19" xfId="45750"/>
    <cellStyle name="Normal 3 2 5 2" xfId="45751"/>
    <cellStyle name="Normal 3 2 5 20" xfId="45752"/>
    <cellStyle name="Normal 3 2 5 21" xfId="45753"/>
    <cellStyle name="Normal 3 2 5 22" xfId="45754"/>
    <cellStyle name="Normal 3 2 5 3" xfId="45755"/>
    <cellStyle name="Normal 3 2 5 4" xfId="45756"/>
    <cellStyle name="Normal 3 2 5 5" xfId="45757"/>
    <cellStyle name="Normal 3 2 5 6" xfId="45758"/>
    <cellStyle name="Normal 3 2 5 7" xfId="45759"/>
    <cellStyle name="Normal 3 2 5 8" xfId="45760"/>
    <cellStyle name="Normal 3 2 5 9" xfId="45761"/>
    <cellStyle name="Normal 3 2 6" xfId="45762"/>
    <cellStyle name="Normal 3 2 7" xfId="45763"/>
    <cellStyle name="Normal 3 2 8" xfId="45764"/>
    <cellStyle name="Normal 3 2 9" xfId="45765"/>
    <cellStyle name="Normal 3 20" xfId="45766"/>
    <cellStyle name="Normal 3 20 10" xfId="45767"/>
    <cellStyle name="Normal 3 20 11" xfId="45768"/>
    <cellStyle name="Normal 3 20 12" xfId="45769"/>
    <cellStyle name="Normal 3 20 13" xfId="45770"/>
    <cellStyle name="Normal 3 20 14" xfId="45771"/>
    <cellStyle name="Normal 3 20 15" xfId="45772"/>
    <cellStyle name="Normal 3 20 16" xfId="45773"/>
    <cellStyle name="Normal 3 20 17" xfId="45774"/>
    <cellStyle name="Normal 3 20 18" xfId="45775"/>
    <cellStyle name="Normal 3 20 19" xfId="45776"/>
    <cellStyle name="Normal 3 20 2" xfId="45777"/>
    <cellStyle name="Normal 3 20 20" xfId="45778"/>
    <cellStyle name="Normal 3 20 21" xfId="45779"/>
    <cellStyle name="Normal 3 20 22" xfId="45780"/>
    <cellStyle name="Normal 3 20 3" xfId="45781"/>
    <cellStyle name="Normal 3 20 4" xfId="45782"/>
    <cellStyle name="Normal 3 20 5" xfId="45783"/>
    <cellStyle name="Normal 3 20 6" xfId="45784"/>
    <cellStyle name="Normal 3 20 7" xfId="45785"/>
    <cellStyle name="Normal 3 20 8" xfId="45786"/>
    <cellStyle name="Normal 3 20 9" xfId="45787"/>
    <cellStyle name="Normal 3 21" xfId="45788"/>
    <cellStyle name="Normal 3 21 10" xfId="45789"/>
    <cellStyle name="Normal 3 21 11" xfId="45790"/>
    <cellStyle name="Normal 3 21 12" xfId="45791"/>
    <cellStyle name="Normal 3 21 13" xfId="45792"/>
    <cellStyle name="Normal 3 21 14" xfId="45793"/>
    <cellStyle name="Normal 3 21 15" xfId="45794"/>
    <cellStyle name="Normal 3 21 16" xfId="45795"/>
    <cellStyle name="Normal 3 21 17" xfId="45796"/>
    <cellStyle name="Normal 3 21 18" xfId="45797"/>
    <cellStyle name="Normal 3 21 19" xfId="45798"/>
    <cellStyle name="Normal 3 21 2" xfId="45799"/>
    <cellStyle name="Normal 3 21 20" xfId="45800"/>
    <cellStyle name="Normal 3 21 21" xfId="45801"/>
    <cellStyle name="Normal 3 21 22" xfId="45802"/>
    <cellStyle name="Normal 3 21 3" xfId="45803"/>
    <cellStyle name="Normal 3 21 4" xfId="45804"/>
    <cellStyle name="Normal 3 21 5" xfId="45805"/>
    <cellStyle name="Normal 3 21 6" xfId="45806"/>
    <cellStyle name="Normal 3 21 7" xfId="45807"/>
    <cellStyle name="Normal 3 21 8" xfId="45808"/>
    <cellStyle name="Normal 3 21 9" xfId="45809"/>
    <cellStyle name="Normal 3 22" xfId="45810"/>
    <cellStyle name="Normal 3 22 10" xfId="45811"/>
    <cellStyle name="Normal 3 22 11" xfId="45812"/>
    <cellStyle name="Normal 3 22 12" xfId="45813"/>
    <cellStyle name="Normal 3 22 13" xfId="45814"/>
    <cellStyle name="Normal 3 22 14" xfId="45815"/>
    <cellStyle name="Normal 3 22 15" xfId="45816"/>
    <cellStyle name="Normal 3 22 16" xfId="45817"/>
    <cellStyle name="Normal 3 22 17" xfId="45818"/>
    <cellStyle name="Normal 3 22 18" xfId="45819"/>
    <cellStyle name="Normal 3 22 19" xfId="45820"/>
    <cellStyle name="Normal 3 22 2" xfId="45821"/>
    <cellStyle name="Normal 3 22 20" xfId="45822"/>
    <cellStyle name="Normal 3 22 21" xfId="45823"/>
    <cellStyle name="Normal 3 22 22" xfId="45824"/>
    <cellStyle name="Normal 3 22 3" xfId="45825"/>
    <cellStyle name="Normal 3 22 4" xfId="45826"/>
    <cellStyle name="Normal 3 22 5" xfId="45827"/>
    <cellStyle name="Normal 3 22 6" xfId="45828"/>
    <cellStyle name="Normal 3 22 7" xfId="45829"/>
    <cellStyle name="Normal 3 22 8" xfId="45830"/>
    <cellStyle name="Normal 3 22 9" xfId="45831"/>
    <cellStyle name="Normal 3 23" xfId="45832"/>
    <cellStyle name="Normal 3 23 10" xfId="45833"/>
    <cellStyle name="Normal 3 23 11" xfId="45834"/>
    <cellStyle name="Normal 3 23 12" xfId="45835"/>
    <cellStyle name="Normal 3 23 13" xfId="45836"/>
    <cellStyle name="Normal 3 23 14" xfId="45837"/>
    <cellStyle name="Normal 3 23 15" xfId="45838"/>
    <cellStyle name="Normal 3 23 16" xfId="45839"/>
    <cellStyle name="Normal 3 23 17" xfId="45840"/>
    <cellStyle name="Normal 3 23 18" xfId="45841"/>
    <cellStyle name="Normal 3 23 19" xfId="45842"/>
    <cellStyle name="Normal 3 23 2" xfId="45843"/>
    <cellStyle name="Normal 3 23 20" xfId="45844"/>
    <cellStyle name="Normal 3 23 21" xfId="45845"/>
    <cellStyle name="Normal 3 23 22" xfId="45846"/>
    <cellStyle name="Normal 3 23 3" xfId="45847"/>
    <cellStyle name="Normal 3 23 4" xfId="45848"/>
    <cellStyle name="Normal 3 23 5" xfId="45849"/>
    <cellStyle name="Normal 3 23 6" xfId="45850"/>
    <cellStyle name="Normal 3 23 7" xfId="45851"/>
    <cellStyle name="Normal 3 23 8" xfId="45852"/>
    <cellStyle name="Normal 3 23 9" xfId="45853"/>
    <cellStyle name="Normal 3 24" xfId="45854"/>
    <cellStyle name="Normal 3 24 10" xfId="45855"/>
    <cellStyle name="Normal 3 24 11" xfId="45856"/>
    <cellStyle name="Normal 3 24 12" xfId="45857"/>
    <cellStyle name="Normal 3 24 13" xfId="45858"/>
    <cellStyle name="Normal 3 24 14" xfId="45859"/>
    <cellStyle name="Normal 3 24 15" xfId="45860"/>
    <cellStyle name="Normal 3 24 16" xfId="45861"/>
    <cellStyle name="Normal 3 24 17" xfId="45862"/>
    <cellStyle name="Normal 3 24 18" xfId="45863"/>
    <cellStyle name="Normal 3 24 19" xfId="45864"/>
    <cellStyle name="Normal 3 24 2" xfId="45865"/>
    <cellStyle name="Normal 3 24 20" xfId="45866"/>
    <cellStyle name="Normal 3 24 21" xfId="45867"/>
    <cellStyle name="Normal 3 24 22" xfId="45868"/>
    <cellStyle name="Normal 3 24 3" xfId="45869"/>
    <cellStyle name="Normal 3 24 4" xfId="45870"/>
    <cellStyle name="Normal 3 24 5" xfId="45871"/>
    <cellStyle name="Normal 3 24 6" xfId="45872"/>
    <cellStyle name="Normal 3 24 7" xfId="45873"/>
    <cellStyle name="Normal 3 24 8" xfId="45874"/>
    <cellStyle name="Normal 3 24 9" xfId="45875"/>
    <cellStyle name="Normal 3 25" xfId="45876"/>
    <cellStyle name="Normal 3 25 10" xfId="45877"/>
    <cellStyle name="Normal 3 25 11" xfId="45878"/>
    <cellStyle name="Normal 3 25 12" xfId="45879"/>
    <cellStyle name="Normal 3 25 13" xfId="45880"/>
    <cellStyle name="Normal 3 25 14" xfId="45881"/>
    <cellStyle name="Normal 3 25 15" xfId="45882"/>
    <cellStyle name="Normal 3 25 16" xfId="45883"/>
    <cellStyle name="Normal 3 25 17" xfId="45884"/>
    <cellStyle name="Normal 3 25 18" xfId="45885"/>
    <cellStyle name="Normal 3 25 19" xfId="45886"/>
    <cellStyle name="Normal 3 25 2" xfId="45887"/>
    <cellStyle name="Normal 3 25 20" xfId="45888"/>
    <cellStyle name="Normal 3 25 21" xfId="45889"/>
    <cellStyle name="Normal 3 25 22" xfId="45890"/>
    <cellStyle name="Normal 3 25 3" xfId="45891"/>
    <cellStyle name="Normal 3 25 4" xfId="45892"/>
    <cellStyle name="Normal 3 25 5" xfId="45893"/>
    <cellStyle name="Normal 3 25 6" xfId="45894"/>
    <cellStyle name="Normal 3 25 7" xfId="45895"/>
    <cellStyle name="Normal 3 25 8" xfId="45896"/>
    <cellStyle name="Normal 3 25 9" xfId="45897"/>
    <cellStyle name="Normal 3 26" xfId="45898"/>
    <cellStyle name="Normal 3 26 10" xfId="45899"/>
    <cellStyle name="Normal 3 26 11" xfId="45900"/>
    <cellStyle name="Normal 3 26 12" xfId="45901"/>
    <cellStyle name="Normal 3 26 13" xfId="45902"/>
    <cellStyle name="Normal 3 26 14" xfId="45903"/>
    <cellStyle name="Normal 3 26 15" xfId="45904"/>
    <cellStyle name="Normal 3 26 16" xfId="45905"/>
    <cellStyle name="Normal 3 26 17" xfId="45906"/>
    <cellStyle name="Normal 3 26 18" xfId="45907"/>
    <cellStyle name="Normal 3 26 19" xfId="45908"/>
    <cellStyle name="Normal 3 26 2" xfId="45909"/>
    <cellStyle name="Normal 3 26 20" xfId="45910"/>
    <cellStyle name="Normal 3 26 21" xfId="45911"/>
    <cellStyle name="Normal 3 26 22" xfId="45912"/>
    <cellStyle name="Normal 3 26 3" xfId="45913"/>
    <cellStyle name="Normal 3 26 4" xfId="45914"/>
    <cellStyle name="Normal 3 26 5" xfId="45915"/>
    <cellStyle name="Normal 3 26 6" xfId="45916"/>
    <cellStyle name="Normal 3 26 7" xfId="45917"/>
    <cellStyle name="Normal 3 26 8" xfId="45918"/>
    <cellStyle name="Normal 3 26 9" xfId="45919"/>
    <cellStyle name="Normal 3 27" xfId="45920"/>
    <cellStyle name="Normal 3 27 10" xfId="45921"/>
    <cellStyle name="Normal 3 27 11" xfId="45922"/>
    <cellStyle name="Normal 3 27 12" xfId="45923"/>
    <cellStyle name="Normal 3 27 13" xfId="45924"/>
    <cellStyle name="Normal 3 27 14" xfId="45925"/>
    <cellStyle name="Normal 3 27 15" xfId="45926"/>
    <cellStyle name="Normal 3 27 16" xfId="45927"/>
    <cellStyle name="Normal 3 27 17" xfId="45928"/>
    <cellStyle name="Normal 3 27 18" xfId="45929"/>
    <cellStyle name="Normal 3 27 19" xfId="45930"/>
    <cellStyle name="Normal 3 27 2" xfId="45931"/>
    <cellStyle name="Normal 3 27 20" xfId="45932"/>
    <cellStyle name="Normal 3 27 21" xfId="45933"/>
    <cellStyle name="Normal 3 27 22" xfId="45934"/>
    <cellStyle name="Normal 3 27 3" xfId="45935"/>
    <cellStyle name="Normal 3 27 4" xfId="45936"/>
    <cellStyle name="Normal 3 27 5" xfId="45937"/>
    <cellStyle name="Normal 3 27 6" xfId="45938"/>
    <cellStyle name="Normal 3 27 7" xfId="45939"/>
    <cellStyle name="Normal 3 27 8" xfId="45940"/>
    <cellStyle name="Normal 3 27 9" xfId="45941"/>
    <cellStyle name="Normal 3 28" xfId="45942"/>
    <cellStyle name="Normal 3 28 10" xfId="45943"/>
    <cellStyle name="Normal 3 28 11" xfId="45944"/>
    <cellStyle name="Normal 3 28 12" xfId="45945"/>
    <cellStyle name="Normal 3 28 13" xfId="45946"/>
    <cellStyle name="Normal 3 28 14" xfId="45947"/>
    <cellStyle name="Normal 3 28 15" xfId="45948"/>
    <cellStyle name="Normal 3 28 16" xfId="45949"/>
    <cellStyle name="Normal 3 28 17" xfId="45950"/>
    <cellStyle name="Normal 3 28 18" xfId="45951"/>
    <cellStyle name="Normal 3 28 19" xfId="45952"/>
    <cellStyle name="Normal 3 28 2" xfId="45953"/>
    <cellStyle name="Normal 3 28 20" xfId="45954"/>
    <cellStyle name="Normal 3 28 21" xfId="45955"/>
    <cellStyle name="Normal 3 28 22" xfId="45956"/>
    <cellStyle name="Normal 3 28 3" xfId="45957"/>
    <cellStyle name="Normal 3 28 4" xfId="45958"/>
    <cellStyle name="Normal 3 28 5" xfId="45959"/>
    <cellStyle name="Normal 3 28 6" xfId="45960"/>
    <cellStyle name="Normal 3 28 7" xfId="45961"/>
    <cellStyle name="Normal 3 28 8" xfId="45962"/>
    <cellStyle name="Normal 3 28 9" xfId="45963"/>
    <cellStyle name="Normal 3 29" xfId="45964"/>
    <cellStyle name="Normal 3 3" xfId="230"/>
    <cellStyle name="Normal 3 3 10" xfId="45965"/>
    <cellStyle name="Normal 3 3 11" xfId="45966"/>
    <cellStyle name="Normal 3 3 12" xfId="45967"/>
    <cellStyle name="Normal 3 3 13" xfId="45968"/>
    <cellStyle name="Normal 3 3 14" xfId="45969"/>
    <cellStyle name="Normal 3 3 15" xfId="45970"/>
    <cellStyle name="Normal 3 3 16" xfId="45971"/>
    <cellStyle name="Normal 3 3 17" xfId="45972"/>
    <cellStyle name="Normal 3 3 18" xfId="45973"/>
    <cellStyle name="Normal 3 3 19" xfId="45974"/>
    <cellStyle name="Normal 3 3 2" xfId="501"/>
    <cellStyle name="Normal 3 3 2 10" xfId="45975"/>
    <cellStyle name="Normal 3 3 2 10 10" xfId="45976"/>
    <cellStyle name="Normal 3 3 2 10 11" xfId="45977"/>
    <cellStyle name="Normal 3 3 2 10 12" xfId="45978"/>
    <cellStyle name="Normal 3 3 2 10 13" xfId="45979"/>
    <cellStyle name="Normal 3 3 2 10 14" xfId="45980"/>
    <cellStyle name="Normal 3 3 2 10 15" xfId="45981"/>
    <cellStyle name="Normal 3 3 2 10 16" xfId="45982"/>
    <cellStyle name="Normal 3 3 2 10 17" xfId="45983"/>
    <cellStyle name="Normal 3 3 2 10 18" xfId="45984"/>
    <cellStyle name="Normal 3 3 2 10 19" xfId="45985"/>
    <cellStyle name="Normal 3 3 2 10 2" xfId="45986"/>
    <cellStyle name="Normal 3 3 2 10 20" xfId="45987"/>
    <cellStyle name="Normal 3 3 2 10 21" xfId="45988"/>
    <cellStyle name="Normal 3 3 2 10 22" xfId="45989"/>
    <cellStyle name="Normal 3 3 2 10 3" xfId="45990"/>
    <cellStyle name="Normal 3 3 2 10 4" xfId="45991"/>
    <cellStyle name="Normal 3 3 2 10 5" xfId="45992"/>
    <cellStyle name="Normal 3 3 2 10 6" xfId="45993"/>
    <cellStyle name="Normal 3 3 2 10 7" xfId="45994"/>
    <cellStyle name="Normal 3 3 2 10 8" xfId="45995"/>
    <cellStyle name="Normal 3 3 2 10 9" xfId="45996"/>
    <cellStyle name="Normal 3 3 2 11" xfId="45997"/>
    <cellStyle name="Normal 3 3 2 11 10" xfId="45998"/>
    <cellStyle name="Normal 3 3 2 11 11" xfId="45999"/>
    <cellStyle name="Normal 3 3 2 11 12" xfId="46000"/>
    <cellStyle name="Normal 3 3 2 11 13" xfId="46001"/>
    <cellStyle name="Normal 3 3 2 11 14" xfId="46002"/>
    <cellStyle name="Normal 3 3 2 11 15" xfId="46003"/>
    <cellStyle name="Normal 3 3 2 11 16" xfId="46004"/>
    <cellStyle name="Normal 3 3 2 11 17" xfId="46005"/>
    <cellStyle name="Normal 3 3 2 11 18" xfId="46006"/>
    <cellStyle name="Normal 3 3 2 11 19" xfId="46007"/>
    <cellStyle name="Normal 3 3 2 11 2" xfId="46008"/>
    <cellStyle name="Normal 3 3 2 11 20" xfId="46009"/>
    <cellStyle name="Normal 3 3 2 11 21" xfId="46010"/>
    <cellStyle name="Normal 3 3 2 11 22" xfId="46011"/>
    <cellStyle name="Normal 3 3 2 11 3" xfId="46012"/>
    <cellStyle name="Normal 3 3 2 11 4" xfId="46013"/>
    <cellStyle name="Normal 3 3 2 11 5" xfId="46014"/>
    <cellStyle name="Normal 3 3 2 11 6" xfId="46015"/>
    <cellStyle name="Normal 3 3 2 11 7" xfId="46016"/>
    <cellStyle name="Normal 3 3 2 11 8" xfId="46017"/>
    <cellStyle name="Normal 3 3 2 11 9" xfId="46018"/>
    <cellStyle name="Normal 3 3 2 12" xfId="46019"/>
    <cellStyle name="Normal 3 3 2 12 10" xfId="46020"/>
    <cellStyle name="Normal 3 3 2 12 11" xfId="46021"/>
    <cellStyle name="Normal 3 3 2 12 12" xfId="46022"/>
    <cellStyle name="Normal 3 3 2 12 13" xfId="46023"/>
    <cellStyle name="Normal 3 3 2 12 14" xfId="46024"/>
    <cellStyle name="Normal 3 3 2 12 15" xfId="46025"/>
    <cellStyle name="Normal 3 3 2 12 16" xfId="46026"/>
    <cellStyle name="Normal 3 3 2 12 17" xfId="46027"/>
    <cellStyle name="Normal 3 3 2 12 18" xfId="46028"/>
    <cellStyle name="Normal 3 3 2 12 19" xfId="46029"/>
    <cellStyle name="Normal 3 3 2 12 2" xfId="46030"/>
    <cellStyle name="Normal 3 3 2 12 20" xfId="46031"/>
    <cellStyle name="Normal 3 3 2 12 21" xfId="46032"/>
    <cellStyle name="Normal 3 3 2 12 22" xfId="46033"/>
    <cellStyle name="Normal 3 3 2 12 3" xfId="46034"/>
    <cellStyle name="Normal 3 3 2 12 4" xfId="46035"/>
    <cellStyle name="Normal 3 3 2 12 5" xfId="46036"/>
    <cellStyle name="Normal 3 3 2 12 6" xfId="46037"/>
    <cellStyle name="Normal 3 3 2 12 7" xfId="46038"/>
    <cellStyle name="Normal 3 3 2 12 8" xfId="46039"/>
    <cellStyle name="Normal 3 3 2 12 9" xfId="46040"/>
    <cellStyle name="Normal 3 3 2 13" xfId="46041"/>
    <cellStyle name="Normal 3 3 2 13 10" xfId="46042"/>
    <cellStyle name="Normal 3 3 2 13 11" xfId="46043"/>
    <cellStyle name="Normal 3 3 2 13 12" xfId="46044"/>
    <cellStyle name="Normal 3 3 2 13 13" xfId="46045"/>
    <cellStyle name="Normal 3 3 2 13 14" xfId="46046"/>
    <cellStyle name="Normal 3 3 2 13 15" xfId="46047"/>
    <cellStyle name="Normal 3 3 2 13 16" xfId="46048"/>
    <cellStyle name="Normal 3 3 2 13 17" xfId="46049"/>
    <cellStyle name="Normal 3 3 2 13 18" xfId="46050"/>
    <cellStyle name="Normal 3 3 2 13 19" xfId="46051"/>
    <cellStyle name="Normal 3 3 2 13 2" xfId="46052"/>
    <cellStyle name="Normal 3 3 2 13 20" xfId="46053"/>
    <cellStyle name="Normal 3 3 2 13 21" xfId="46054"/>
    <cellStyle name="Normal 3 3 2 13 22" xfId="46055"/>
    <cellStyle name="Normal 3 3 2 13 3" xfId="46056"/>
    <cellStyle name="Normal 3 3 2 13 4" xfId="46057"/>
    <cellStyle name="Normal 3 3 2 13 5" xfId="46058"/>
    <cellStyle name="Normal 3 3 2 13 6" xfId="46059"/>
    <cellStyle name="Normal 3 3 2 13 7" xfId="46060"/>
    <cellStyle name="Normal 3 3 2 13 8" xfId="46061"/>
    <cellStyle name="Normal 3 3 2 13 9" xfId="46062"/>
    <cellStyle name="Normal 3 3 2 14" xfId="46063"/>
    <cellStyle name="Normal 3 3 2 14 10" xfId="46064"/>
    <cellStyle name="Normal 3 3 2 14 11" xfId="46065"/>
    <cellStyle name="Normal 3 3 2 14 12" xfId="46066"/>
    <cellStyle name="Normal 3 3 2 14 13" xfId="46067"/>
    <cellStyle name="Normal 3 3 2 14 14" xfId="46068"/>
    <cellStyle name="Normal 3 3 2 14 15" xfId="46069"/>
    <cellStyle name="Normal 3 3 2 14 16" xfId="46070"/>
    <cellStyle name="Normal 3 3 2 14 17" xfId="46071"/>
    <cellStyle name="Normal 3 3 2 14 18" xfId="46072"/>
    <cellStyle name="Normal 3 3 2 14 19" xfId="46073"/>
    <cellStyle name="Normal 3 3 2 14 2" xfId="46074"/>
    <cellStyle name="Normal 3 3 2 14 20" xfId="46075"/>
    <cellStyle name="Normal 3 3 2 14 21" xfId="46076"/>
    <cellStyle name="Normal 3 3 2 14 22" xfId="46077"/>
    <cellStyle name="Normal 3 3 2 14 3" xfId="46078"/>
    <cellStyle name="Normal 3 3 2 14 4" xfId="46079"/>
    <cellStyle name="Normal 3 3 2 14 5" xfId="46080"/>
    <cellStyle name="Normal 3 3 2 14 6" xfId="46081"/>
    <cellStyle name="Normal 3 3 2 14 7" xfId="46082"/>
    <cellStyle name="Normal 3 3 2 14 8" xfId="46083"/>
    <cellStyle name="Normal 3 3 2 14 9" xfId="46084"/>
    <cellStyle name="Normal 3 3 2 15" xfId="46085"/>
    <cellStyle name="Normal 3 3 2 15 10" xfId="46086"/>
    <cellStyle name="Normal 3 3 2 15 11" xfId="46087"/>
    <cellStyle name="Normal 3 3 2 15 12" xfId="46088"/>
    <cellStyle name="Normal 3 3 2 15 13" xfId="46089"/>
    <cellStyle name="Normal 3 3 2 15 14" xfId="46090"/>
    <cellStyle name="Normal 3 3 2 15 15" xfId="46091"/>
    <cellStyle name="Normal 3 3 2 15 16" xfId="46092"/>
    <cellStyle name="Normal 3 3 2 15 17" xfId="46093"/>
    <cellStyle name="Normal 3 3 2 15 18" xfId="46094"/>
    <cellStyle name="Normal 3 3 2 15 19" xfId="46095"/>
    <cellStyle name="Normal 3 3 2 15 2" xfId="46096"/>
    <cellStyle name="Normal 3 3 2 15 20" xfId="46097"/>
    <cellStyle name="Normal 3 3 2 15 21" xfId="46098"/>
    <cellStyle name="Normal 3 3 2 15 22" xfId="46099"/>
    <cellStyle name="Normal 3 3 2 15 3" xfId="46100"/>
    <cellStyle name="Normal 3 3 2 15 4" xfId="46101"/>
    <cellStyle name="Normal 3 3 2 15 5" xfId="46102"/>
    <cellStyle name="Normal 3 3 2 15 6" xfId="46103"/>
    <cellStyle name="Normal 3 3 2 15 7" xfId="46104"/>
    <cellStyle name="Normal 3 3 2 15 8" xfId="46105"/>
    <cellStyle name="Normal 3 3 2 15 9" xfId="46106"/>
    <cellStyle name="Normal 3 3 2 16" xfId="46107"/>
    <cellStyle name="Normal 3 3 2 16 10" xfId="46108"/>
    <cellStyle name="Normal 3 3 2 16 11" xfId="46109"/>
    <cellStyle name="Normal 3 3 2 16 12" xfId="46110"/>
    <cellStyle name="Normal 3 3 2 16 13" xfId="46111"/>
    <cellStyle name="Normal 3 3 2 16 14" xfId="46112"/>
    <cellStyle name="Normal 3 3 2 16 15" xfId="46113"/>
    <cellStyle name="Normal 3 3 2 16 16" xfId="46114"/>
    <cellStyle name="Normal 3 3 2 16 17" xfId="46115"/>
    <cellStyle name="Normal 3 3 2 16 18" xfId="46116"/>
    <cellStyle name="Normal 3 3 2 16 19" xfId="46117"/>
    <cellStyle name="Normal 3 3 2 16 2" xfId="46118"/>
    <cellStyle name="Normal 3 3 2 16 20" xfId="46119"/>
    <cellStyle name="Normal 3 3 2 16 21" xfId="46120"/>
    <cellStyle name="Normal 3 3 2 16 22" xfId="46121"/>
    <cellStyle name="Normal 3 3 2 16 3" xfId="46122"/>
    <cellStyle name="Normal 3 3 2 16 4" xfId="46123"/>
    <cellStyle name="Normal 3 3 2 16 5" xfId="46124"/>
    <cellStyle name="Normal 3 3 2 16 6" xfId="46125"/>
    <cellStyle name="Normal 3 3 2 16 7" xfId="46126"/>
    <cellStyle name="Normal 3 3 2 16 8" xfId="46127"/>
    <cellStyle name="Normal 3 3 2 16 9" xfId="46128"/>
    <cellStyle name="Normal 3 3 2 17" xfId="46129"/>
    <cellStyle name="Normal 3 3 2 17 10" xfId="46130"/>
    <cellStyle name="Normal 3 3 2 17 11" xfId="46131"/>
    <cellStyle name="Normal 3 3 2 17 12" xfId="46132"/>
    <cellStyle name="Normal 3 3 2 17 13" xfId="46133"/>
    <cellStyle name="Normal 3 3 2 17 14" xfId="46134"/>
    <cellStyle name="Normal 3 3 2 17 15" xfId="46135"/>
    <cellStyle name="Normal 3 3 2 17 16" xfId="46136"/>
    <cellStyle name="Normal 3 3 2 17 17" xfId="46137"/>
    <cellStyle name="Normal 3 3 2 17 18" xfId="46138"/>
    <cellStyle name="Normal 3 3 2 17 19" xfId="46139"/>
    <cellStyle name="Normal 3 3 2 17 2" xfId="46140"/>
    <cellStyle name="Normal 3 3 2 17 20" xfId="46141"/>
    <cellStyle name="Normal 3 3 2 17 21" xfId="46142"/>
    <cellStyle name="Normal 3 3 2 17 22" xfId="46143"/>
    <cellStyle name="Normal 3 3 2 17 3" xfId="46144"/>
    <cellStyle name="Normal 3 3 2 17 4" xfId="46145"/>
    <cellStyle name="Normal 3 3 2 17 5" xfId="46146"/>
    <cellStyle name="Normal 3 3 2 17 6" xfId="46147"/>
    <cellStyle name="Normal 3 3 2 17 7" xfId="46148"/>
    <cellStyle name="Normal 3 3 2 17 8" xfId="46149"/>
    <cellStyle name="Normal 3 3 2 17 9" xfId="46150"/>
    <cellStyle name="Normal 3 3 2 18" xfId="46151"/>
    <cellStyle name="Normal 3 3 2 18 10" xfId="46152"/>
    <cellStyle name="Normal 3 3 2 18 11" xfId="46153"/>
    <cellStyle name="Normal 3 3 2 18 12" xfId="46154"/>
    <cellStyle name="Normal 3 3 2 18 13" xfId="46155"/>
    <cellStyle name="Normal 3 3 2 18 14" xfId="46156"/>
    <cellStyle name="Normal 3 3 2 18 15" xfId="46157"/>
    <cellStyle name="Normal 3 3 2 18 16" xfId="46158"/>
    <cellStyle name="Normal 3 3 2 18 17" xfId="46159"/>
    <cellStyle name="Normal 3 3 2 18 18" xfId="46160"/>
    <cellStyle name="Normal 3 3 2 18 19" xfId="46161"/>
    <cellStyle name="Normal 3 3 2 18 2" xfId="46162"/>
    <cellStyle name="Normal 3 3 2 18 20" xfId="46163"/>
    <cellStyle name="Normal 3 3 2 18 21" xfId="46164"/>
    <cellStyle name="Normal 3 3 2 18 22" xfId="46165"/>
    <cellStyle name="Normal 3 3 2 18 3" xfId="46166"/>
    <cellStyle name="Normal 3 3 2 18 4" xfId="46167"/>
    <cellStyle name="Normal 3 3 2 18 5" xfId="46168"/>
    <cellStyle name="Normal 3 3 2 18 6" xfId="46169"/>
    <cellStyle name="Normal 3 3 2 18 7" xfId="46170"/>
    <cellStyle name="Normal 3 3 2 18 8" xfId="46171"/>
    <cellStyle name="Normal 3 3 2 18 9" xfId="46172"/>
    <cellStyle name="Normal 3 3 2 19" xfId="46173"/>
    <cellStyle name="Normal 3 3 2 19 10" xfId="46174"/>
    <cellStyle name="Normal 3 3 2 19 11" xfId="46175"/>
    <cellStyle name="Normal 3 3 2 19 12" xfId="46176"/>
    <cellStyle name="Normal 3 3 2 19 13" xfId="46177"/>
    <cellStyle name="Normal 3 3 2 19 14" xfId="46178"/>
    <cellStyle name="Normal 3 3 2 19 15" xfId="46179"/>
    <cellStyle name="Normal 3 3 2 19 16" xfId="46180"/>
    <cellStyle name="Normal 3 3 2 19 17" xfId="46181"/>
    <cellStyle name="Normal 3 3 2 19 18" xfId="46182"/>
    <cellStyle name="Normal 3 3 2 19 19" xfId="46183"/>
    <cellStyle name="Normal 3 3 2 19 2" xfId="46184"/>
    <cellStyle name="Normal 3 3 2 19 20" xfId="46185"/>
    <cellStyle name="Normal 3 3 2 19 21" xfId="46186"/>
    <cellStyle name="Normal 3 3 2 19 22" xfId="46187"/>
    <cellStyle name="Normal 3 3 2 19 3" xfId="46188"/>
    <cellStyle name="Normal 3 3 2 19 4" xfId="46189"/>
    <cellStyle name="Normal 3 3 2 19 5" xfId="46190"/>
    <cellStyle name="Normal 3 3 2 19 6" xfId="46191"/>
    <cellStyle name="Normal 3 3 2 19 7" xfId="46192"/>
    <cellStyle name="Normal 3 3 2 19 8" xfId="46193"/>
    <cellStyle name="Normal 3 3 2 19 9" xfId="46194"/>
    <cellStyle name="Normal 3 3 2 2" xfId="502"/>
    <cellStyle name="Normal 3 3 2 2 10" xfId="46195"/>
    <cellStyle name="Normal 3 3 2 2 11" xfId="46196"/>
    <cellStyle name="Normal 3 3 2 2 12" xfId="46197"/>
    <cellStyle name="Normal 3 3 2 2 13" xfId="46198"/>
    <cellStyle name="Normal 3 3 2 2 14" xfId="46199"/>
    <cellStyle name="Normal 3 3 2 2 15" xfId="46200"/>
    <cellStyle name="Normal 3 3 2 2 16" xfId="46201"/>
    <cellStyle name="Normal 3 3 2 2 17" xfId="46202"/>
    <cellStyle name="Normal 3 3 2 2 18" xfId="46203"/>
    <cellStyle name="Normal 3 3 2 2 19" xfId="46204"/>
    <cellStyle name="Normal 3 3 2 2 2" xfId="46205"/>
    <cellStyle name="Normal 3 3 2 2 2 10" xfId="46206"/>
    <cellStyle name="Normal 3 3 2 2 2 10 10" xfId="46207"/>
    <cellStyle name="Normal 3 3 2 2 2 10 11" xfId="46208"/>
    <cellStyle name="Normal 3 3 2 2 2 10 12" xfId="46209"/>
    <cellStyle name="Normal 3 3 2 2 2 10 13" xfId="46210"/>
    <cellStyle name="Normal 3 3 2 2 2 10 14" xfId="46211"/>
    <cellStyle name="Normal 3 3 2 2 2 10 15" xfId="46212"/>
    <cellStyle name="Normal 3 3 2 2 2 10 16" xfId="46213"/>
    <cellStyle name="Normal 3 3 2 2 2 10 17" xfId="46214"/>
    <cellStyle name="Normal 3 3 2 2 2 10 18" xfId="46215"/>
    <cellStyle name="Normal 3 3 2 2 2 10 19" xfId="46216"/>
    <cellStyle name="Normal 3 3 2 2 2 10 2" xfId="46217"/>
    <cellStyle name="Normal 3 3 2 2 2 10 20" xfId="46218"/>
    <cellStyle name="Normal 3 3 2 2 2 10 21" xfId="46219"/>
    <cellStyle name="Normal 3 3 2 2 2 10 22" xfId="46220"/>
    <cellStyle name="Normal 3 3 2 2 2 10 3" xfId="46221"/>
    <cellStyle name="Normal 3 3 2 2 2 10 4" xfId="46222"/>
    <cellStyle name="Normal 3 3 2 2 2 10 5" xfId="46223"/>
    <cellStyle name="Normal 3 3 2 2 2 10 6" xfId="46224"/>
    <cellStyle name="Normal 3 3 2 2 2 10 7" xfId="46225"/>
    <cellStyle name="Normal 3 3 2 2 2 10 8" xfId="46226"/>
    <cellStyle name="Normal 3 3 2 2 2 10 9" xfId="46227"/>
    <cellStyle name="Normal 3 3 2 2 2 11" xfId="46228"/>
    <cellStyle name="Normal 3 3 2 2 2 11 10" xfId="46229"/>
    <cellStyle name="Normal 3 3 2 2 2 11 11" xfId="46230"/>
    <cellStyle name="Normal 3 3 2 2 2 11 12" xfId="46231"/>
    <cellStyle name="Normal 3 3 2 2 2 11 13" xfId="46232"/>
    <cellStyle name="Normal 3 3 2 2 2 11 14" xfId="46233"/>
    <cellStyle name="Normal 3 3 2 2 2 11 15" xfId="46234"/>
    <cellStyle name="Normal 3 3 2 2 2 11 16" xfId="46235"/>
    <cellStyle name="Normal 3 3 2 2 2 11 17" xfId="46236"/>
    <cellStyle name="Normal 3 3 2 2 2 11 18" xfId="46237"/>
    <cellStyle name="Normal 3 3 2 2 2 11 19" xfId="46238"/>
    <cellStyle name="Normal 3 3 2 2 2 11 2" xfId="46239"/>
    <cellStyle name="Normal 3 3 2 2 2 11 20" xfId="46240"/>
    <cellStyle name="Normal 3 3 2 2 2 11 21" xfId="46241"/>
    <cellStyle name="Normal 3 3 2 2 2 11 22" xfId="46242"/>
    <cellStyle name="Normal 3 3 2 2 2 11 3" xfId="46243"/>
    <cellStyle name="Normal 3 3 2 2 2 11 4" xfId="46244"/>
    <cellStyle name="Normal 3 3 2 2 2 11 5" xfId="46245"/>
    <cellStyle name="Normal 3 3 2 2 2 11 6" xfId="46246"/>
    <cellStyle name="Normal 3 3 2 2 2 11 7" xfId="46247"/>
    <cellStyle name="Normal 3 3 2 2 2 11 8" xfId="46248"/>
    <cellStyle name="Normal 3 3 2 2 2 11 9" xfId="46249"/>
    <cellStyle name="Normal 3 3 2 2 2 12" xfId="46250"/>
    <cellStyle name="Normal 3 3 2 2 2 12 10" xfId="46251"/>
    <cellStyle name="Normal 3 3 2 2 2 12 11" xfId="46252"/>
    <cellStyle name="Normal 3 3 2 2 2 12 12" xfId="46253"/>
    <cellStyle name="Normal 3 3 2 2 2 12 13" xfId="46254"/>
    <cellStyle name="Normal 3 3 2 2 2 12 14" xfId="46255"/>
    <cellStyle name="Normal 3 3 2 2 2 12 15" xfId="46256"/>
    <cellStyle name="Normal 3 3 2 2 2 12 16" xfId="46257"/>
    <cellStyle name="Normal 3 3 2 2 2 12 17" xfId="46258"/>
    <cellStyle name="Normal 3 3 2 2 2 12 18" xfId="46259"/>
    <cellStyle name="Normal 3 3 2 2 2 12 19" xfId="46260"/>
    <cellStyle name="Normal 3 3 2 2 2 12 2" xfId="46261"/>
    <cellStyle name="Normal 3 3 2 2 2 12 20" xfId="46262"/>
    <cellStyle name="Normal 3 3 2 2 2 12 21" xfId="46263"/>
    <cellStyle name="Normal 3 3 2 2 2 12 22" xfId="46264"/>
    <cellStyle name="Normal 3 3 2 2 2 12 3" xfId="46265"/>
    <cellStyle name="Normal 3 3 2 2 2 12 4" xfId="46266"/>
    <cellStyle name="Normal 3 3 2 2 2 12 5" xfId="46267"/>
    <cellStyle name="Normal 3 3 2 2 2 12 6" xfId="46268"/>
    <cellStyle name="Normal 3 3 2 2 2 12 7" xfId="46269"/>
    <cellStyle name="Normal 3 3 2 2 2 12 8" xfId="46270"/>
    <cellStyle name="Normal 3 3 2 2 2 12 9" xfId="46271"/>
    <cellStyle name="Normal 3 3 2 2 2 13" xfId="46272"/>
    <cellStyle name="Normal 3 3 2 2 2 13 10" xfId="46273"/>
    <cellStyle name="Normal 3 3 2 2 2 13 11" xfId="46274"/>
    <cellStyle name="Normal 3 3 2 2 2 13 12" xfId="46275"/>
    <cellStyle name="Normal 3 3 2 2 2 13 13" xfId="46276"/>
    <cellStyle name="Normal 3 3 2 2 2 13 14" xfId="46277"/>
    <cellStyle name="Normal 3 3 2 2 2 13 15" xfId="46278"/>
    <cellStyle name="Normal 3 3 2 2 2 13 16" xfId="46279"/>
    <cellStyle name="Normal 3 3 2 2 2 13 17" xfId="46280"/>
    <cellStyle name="Normal 3 3 2 2 2 13 18" xfId="46281"/>
    <cellStyle name="Normal 3 3 2 2 2 13 19" xfId="46282"/>
    <cellStyle name="Normal 3 3 2 2 2 13 2" xfId="46283"/>
    <cellStyle name="Normal 3 3 2 2 2 13 20" xfId="46284"/>
    <cellStyle name="Normal 3 3 2 2 2 13 21" xfId="46285"/>
    <cellStyle name="Normal 3 3 2 2 2 13 22" xfId="46286"/>
    <cellStyle name="Normal 3 3 2 2 2 13 3" xfId="46287"/>
    <cellStyle name="Normal 3 3 2 2 2 13 4" xfId="46288"/>
    <cellStyle name="Normal 3 3 2 2 2 13 5" xfId="46289"/>
    <cellStyle name="Normal 3 3 2 2 2 13 6" xfId="46290"/>
    <cellStyle name="Normal 3 3 2 2 2 13 7" xfId="46291"/>
    <cellStyle name="Normal 3 3 2 2 2 13 8" xfId="46292"/>
    <cellStyle name="Normal 3 3 2 2 2 13 9" xfId="46293"/>
    <cellStyle name="Normal 3 3 2 2 2 14" xfId="46294"/>
    <cellStyle name="Normal 3 3 2 2 2 14 10" xfId="46295"/>
    <cellStyle name="Normal 3 3 2 2 2 14 11" xfId="46296"/>
    <cellStyle name="Normal 3 3 2 2 2 14 12" xfId="46297"/>
    <cellStyle name="Normal 3 3 2 2 2 14 13" xfId="46298"/>
    <cellStyle name="Normal 3 3 2 2 2 14 14" xfId="46299"/>
    <cellStyle name="Normal 3 3 2 2 2 14 15" xfId="46300"/>
    <cellStyle name="Normal 3 3 2 2 2 14 16" xfId="46301"/>
    <cellStyle name="Normal 3 3 2 2 2 14 17" xfId="46302"/>
    <cellStyle name="Normal 3 3 2 2 2 14 18" xfId="46303"/>
    <cellStyle name="Normal 3 3 2 2 2 14 19" xfId="46304"/>
    <cellStyle name="Normal 3 3 2 2 2 14 2" xfId="46305"/>
    <cellStyle name="Normal 3 3 2 2 2 14 20" xfId="46306"/>
    <cellStyle name="Normal 3 3 2 2 2 14 21" xfId="46307"/>
    <cellStyle name="Normal 3 3 2 2 2 14 22" xfId="46308"/>
    <cellStyle name="Normal 3 3 2 2 2 14 3" xfId="46309"/>
    <cellStyle name="Normal 3 3 2 2 2 14 4" xfId="46310"/>
    <cellStyle name="Normal 3 3 2 2 2 14 5" xfId="46311"/>
    <cellStyle name="Normal 3 3 2 2 2 14 6" xfId="46312"/>
    <cellStyle name="Normal 3 3 2 2 2 14 7" xfId="46313"/>
    <cellStyle name="Normal 3 3 2 2 2 14 8" xfId="46314"/>
    <cellStyle name="Normal 3 3 2 2 2 14 9" xfId="46315"/>
    <cellStyle name="Normal 3 3 2 2 2 15" xfId="46316"/>
    <cellStyle name="Normal 3 3 2 2 2 15 10" xfId="46317"/>
    <cellStyle name="Normal 3 3 2 2 2 15 11" xfId="46318"/>
    <cellStyle name="Normal 3 3 2 2 2 15 12" xfId="46319"/>
    <cellStyle name="Normal 3 3 2 2 2 15 13" xfId="46320"/>
    <cellStyle name="Normal 3 3 2 2 2 15 14" xfId="46321"/>
    <cellStyle name="Normal 3 3 2 2 2 15 15" xfId="46322"/>
    <cellStyle name="Normal 3 3 2 2 2 15 16" xfId="46323"/>
    <cellStyle name="Normal 3 3 2 2 2 15 17" xfId="46324"/>
    <cellStyle name="Normal 3 3 2 2 2 15 18" xfId="46325"/>
    <cellStyle name="Normal 3 3 2 2 2 15 19" xfId="46326"/>
    <cellStyle name="Normal 3 3 2 2 2 15 2" xfId="46327"/>
    <cellStyle name="Normal 3 3 2 2 2 15 20" xfId="46328"/>
    <cellStyle name="Normal 3 3 2 2 2 15 21" xfId="46329"/>
    <cellStyle name="Normal 3 3 2 2 2 15 22" xfId="46330"/>
    <cellStyle name="Normal 3 3 2 2 2 15 3" xfId="46331"/>
    <cellStyle name="Normal 3 3 2 2 2 15 4" xfId="46332"/>
    <cellStyle name="Normal 3 3 2 2 2 15 5" xfId="46333"/>
    <cellStyle name="Normal 3 3 2 2 2 15 6" xfId="46334"/>
    <cellStyle name="Normal 3 3 2 2 2 15 7" xfId="46335"/>
    <cellStyle name="Normal 3 3 2 2 2 15 8" xfId="46336"/>
    <cellStyle name="Normal 3 3 2 2 2 15 9" xfId="46337"/>
    <cellStyle name="Normal 3 3 2 2 2 16" xfId="46338"/>
    <cellStyle name="Normal 3 3 2 2 2 16 10" xfId="46339"/>
    <cellStyle name="Normal 3 3 2 2 2 16 11" xfId="46340"/>
    <cellStyle name="Normal 3 3 2 2 2 16 12" xfId="46341"/>
    <cellStyle name="Normal 3 3 2 2 2 16 13" xfId="46342"/>
    <cellStyle name="Normal 3 3 2 2 2 16 14" xfId="46343"/>
    <cellStyle name="Normal 3 3 2 2 2 16 15" xfId="46344"/>
    <cellStyle name="Normal 3 3 2 2 2 16 16" xfId="46345"/>
    <cellStyle name="Normal 3 3 2 2 2 16 17" xfId="46346"/>
    <cellStyle name="Normal 3 3 2 2 2 16 18" xfId="46347"/>
    <cellStyle name="Normal 3 3 2 2 2 16 19" xfId="46348"/>
    <cellStyle name="Normal 3 3 2 2 2 16 2" xfId="46349"/>
    <cellStyle name="Normal 3 3 2 2 2 16 20" xfId="46350"/>
    <cellStyle name="Normal 3 3 2 2 2 16 21" xfId="46351"/>
    <cellStyle name="Normal 3 3 2 2 2 16 22" xfId="46352"/>
    <cellStyle name="Normal 3 3 2 2 2 16 3" xfId="46353"/>
    <cellStyle name="Normal 3 3 2 2 2 16 4" xfId="46354"/>
    <cellStyle name="Normal 3 3 2 2 2 16 5" xfId="46355"/>
    <cellStyle name="Normal 3 3 2 2 2 16 6" xfId="46356"/>
    <cellStyle name="Normal 3 3 2 2 2 16 7" xfId="46357"/>
    <cellStyle name="Normal 3 3 2 2 2 16 8" xfId="46358"/>
    <cellStyle name="Normal 3 3 2 2 2 16 9" xfId="46359"/>
    <cellStyle name="Normal 3 3 2 2 2 17" xfId="46360"/>
    <cellStyle name="Normal 3 3 2 2 2 17 10" xfId="46361"/>
    <cellStyle name="Normal 3 3 2 2 2 17 11" xfId="46362"/>
    <cellStyle name="Normal 3 3 2 2 2 17 12" xfId="46363"/>
    <cellStyle name="Normal 3 3 2 2 2 17 13" xfId="46364"/>
    <cellStyle name="Normal 3 3 2 2 2 17 14" xfId="46365"/>
    <cellStyle name="Normal 3 3 2 2 2 17 15" xfId="46366"/>
    <cellStyle name="Normal 3 3 2 2 2 17 16" xfId="46367"/>
    <cellStyle name="Normal 3 3 2 2 2 17 17" xfId="46368"/>
    <cellStyle name="Normal 3 3 2 2 2 17 18" xfId="46369"/>
    <cellStyle name="Normal 3 3 2 2 2 17 19" xfId="46370"/>
    <cellStyle name="Normal 3 3 2 2 2 17 2" xfId="46371"/>
    <cellStyle name="Normal 3 3 2 2 2 17 20" xfId="46372"/>
    <cellStyle name="Normal 3 3 2 2 2 17 21" xfId="46373"/>
    <cellStyle name="Normal 3 3 2 2 2 17 22" xfId="46374"/>
    <cellStyle name="Normal 3 3 2 2 2 17 3" xfId="46375"/>
    <cellStyle name="Normal 3 3 2 2 2 17 4" xfId="46376"/>
    <cellStyle name="Normal 3 3 2 2 2 17 5" xfId="46377"/>
    <cellStyle name="Normal 3 3 2 2 2 17 6" xfId="46378"/>
    <cellStyle name="Normal 3 3 2 2 2 17 7" xfId="46379"/>
    <cellStyle name="Normal 3 3 2 2 2 17 8" xfId="46380"/>
    <cellStyle name="Normal 3 3 2 2 2 17 9" xfId="46381"/>
    <cellStyle name="Normal 3 3 2 2 2 18" xfId="46382"/>
    <cellStyle name="Normal 3 3 2 2 2 18 10" xfId="46383"/>
    <cellStyle name="Normal 3 3 2 2 2 18 11" xfId="46384"/>
    <cellStyle name="Normal 3 3 2 2 2 18 12" xfId="46385"/>
    <cellStyle name="Normal 3 3 2 2 2 18 13" xfId="46386"/>
    <cellStyle name="Normal 3 3 2 2 2 18 14" xfId="46387"/>
    <cellStyle name="Normal 3 3 2 2 2 18 15" xfId="46388"/>
    <cellStyle name="Normal 3 3 2 2 2 18 16" xfId="46389"/>
    <cellStyle name="Normal 3 3 2 2 2 18 17" xfId="46390"/>
    <cellStyle name="Normal 3 3 2 2 2 18 18" xfId="46391"/>
    <cellStyle name="Normal 3 3 2 2 2 18 19" xfId="46392"/>
    <cellStyle name="Normal 3 3 2 2 2 18 2" xfId="46393"/>
    <cellStyle name="Normal 3 3 2 2 2 18 20" xfId="46394"/>
    <cellStyle name="Normal 3 3 2 2 2 18 21" xfId="46395"/>
    <cellStyle name="Normal 3 3 2 2 2 18 22" xfId="46396"/>
    <cellStyle name="Normal 3 3 2 2 2 18 3" xfId="46397"/>
    <cellStyle name="Normal 3 3 2 2 2 18 4" xfId="46398"/>
    <cellStyle name="Normal 3 3 2 2 2 18 5" xfId="46399"/>
    <cellStyle name="Normal 3 3 2 2 2 18 6" xfId="46400"/>
    <cellStyle name="Normal 3 3 2 2 2 18 7" xfId="46401"/>
    <cellStyle name="Normal 3 3 2 2 2 18 8" xfId="46402"/>
    <cellStyle name="Normal 3 3 2 2 2 18 9" xfId="46403"/>
    <cellStyle name="Normal 3 3 2 2 2 19" xfId="46404"/>
    <cellStyle name="Normal 3 3 2 2 2 19 10" xfId="46405"/>
    <cellStyle name="Normal 3 3 2 2 2 19 11" xfId="46406"/>
    <cellStyle name="Normal 3 3 2 2 2 19 12" xfId="46407"/>
    <cellStyle name="Normal 3 3 2 2 2 19 13" xfId="46408"/>
    <cellStyle name="Normal 3 3 2 2 2 19 14" xfId="46409"/>
    <cellStyle name="Normal 3 3 2 2 2 19 15" xfId="46410"/>
    <cellStyle name="Normal 3 3 2 2 2 19 16" xfId="46411"/>
    <cellStyle name="Normal 3 3 2 2 2 19 17" xfId="46412"/>
    <cellStyle name="Normal 3 3 2 2 2 19 18" xfId="46413"/>
    <cellStyle name="Normal 3 3 2 2 2 19 19" xfId="46414"/>
    <cellStyle name="Normal 3 3 2 2 2 19 2" xfId="46415"/>
    <cellStyle name="Normal 3 3 2 2 2 19 20" xfId="46416"/>
    <cellStyle name="Normal 3 3 2 2 2 19 21" xfId="46417"/>
    <cellStyle name="Normal 3 3 2 2 2 19 22" xfId="46418"/>
    <cellStyle name="Normal 3 3 2 2 2 19 3" xfId="46419"/>
    <cellStyle name="Normal 3 3 2 2 2 19 4" xfId="46420"/>
    <cellStyle name="Normal 3 3 2 2 2 19 5" xfId="46421"/>
    <cellStyle name="Normal 3 3 2 2 2 19 6" xfId="46422"/>
    <cellStyle name="Normal 3 3 2 2 2 19 7" xfId="46423"/>
    <cellStyle name="Normal 3 3 2 2 2 19 8" xfId="46424"/>
    <cellStyle name="Normal 3 3 2 2 2 19 9" xfId="46425"/>
    <cellStyle name="Normal 3 3 2 2 2 2" xfId="46426"/>
    <cellStyle name="Normal 3 3 2 2 2 2 10" xfId="46427"/>
    <cellStyle name="Normal 3 3 2 2 2 2 11" xfId="46428"/>
    <cellStyle name="Normal 3 3 2 2 2 2 12" xfId="46429"/>
    <cellStyle name="Normal 3 3 2 2 2 2 13" xfId="46430"/>
    <cellStyle name="Normal 3 3 2 2 2 2 14" xfId="46431"/>
    <cellStyle name="Normal 3 3 2 2 2 2 15" xfId="46432"/>
    <cellStyle name="Normal 3 3 2 2 2 2 16" xfId="46433"/>
    <cellStyle name="Normal 3 3 2 2 2 2 17" xfId="46434"/>
    <cellStyle name="Normal 3 3 2 2 2 2 18" xfId="46435"/>
    <cellStyle name="Normal 3 3 2 2 2 2 19" xfId="46436"/>
    <cellStyle name="Normal 3 3 2 2 2 2 2" xfId="46437"/>
    <cellStyle name="Normal 3 3 2 2 2 2 2 10" xfId="46438"/>
    <cellStyle name="Normal 3 3 2 2 2 2 2 10 10" xfId="46439"/>
    <cellStyle name="Normal 3 3 2 2 2 2 2 10 11" xfId="46440"/>
    <cellStyle name="Normal 3 3 2 2 2 2 2 10 12" xfId="46441"/>
    <cellStyle name="Normal 3 3 2 2 2 2 2 10 13" xfId="46442"/>
    <cellStyle name="Normal 3 3 2 2 2 2 2 10 14" xfId="46443"/>
    <cellStyle name="Normal 3 3 2 2 2 2 2 10 15" xfId="46444"/>
    <cellStyle name="Normal 3 3 2 2 2 2 2 10 16" xfId="46445"/>
    <cellStyle name="Normal 3 3 2 2 2 2 2 10 17" xfId="46446"/>
    <cellStyle name="Normal 3 3 2 2 2 2 2 10 18" xfId="46447"/>
    <cellStyle name="Normal 3 3 2 2 2 2 2 10 19" xfId="46448"/>
    <cellStyle name="Normal 3 3 2 2 2 2 2 10 2" xfId="46449"/>
    <cellStyle name="Normal 3 3 2 2 2 2 2 10 20" xfId="46450"/>
    <cellStyle name="Normal 3 3 2 2 2 2 2 10 21" xfId="46451"/>
    <cellStyle name="Normal 3 3 2 2 2 2 2 10 22" xfId="46452"/>
    <cellStyle name="Normal 3 3 2 2 2 2 2 10 3" xfId="46453"/>
    <cellStyle name="Normal 3 3 2 2 2 2 2 10 4" xfId="46454"/>
    <cellStyle name="Normal 3 3 2 2 2 2 2 10 5" xfId="46455"/>
    <cellStyle name="Normal 3 3 2 2 2 2 2 10 6" xfId="46456"/>
    <cellStyle name="Normal 3 3 2 2 2 2 2 10 7" xfId="46457"/>
    <cellStyle name="Normal 3 3 2 2 2 2 2 10 8" xfId="46458"/>
    <cellStyle name="Normal 3 3 2 2 2 2 2 10 9" xfId="46459"/>
    <cellStyle name="Normal 3 3 2 2 2 2 2 11" xfId="46460"/>
    <cellStyle name="Normal 3 3 2 2 2 2 2 11 10" xfId="46461"/>
    <cellStyle name="Normal 3 3 2 2 2 2 2 11 11" xfId="46462"/>
    <cellStyle name="Normal 3 3 2 2 2 2 2 11 12" xfId="46463"/>
    <cellStyle name="Normal 3 3 2 2 2 2 2 11 13" xfId="46464"/>
    <cellStyle name="Normal 3 3 2 2 2 2 2 11 14" xfId="46465"/>
    <cellStyle name="Normal 3 3 2 2 2 2 2 11 15" xfId="46466"/>
    <cellStyle name="Normal 3 3 2 2 2 2 2 11 16" xfId="46467"/>
    <cellStyle name="Normal 3 3 2 2 2 2 2 11 17" xfId="46468"/>
    <cellStyle name="Normal 3 3 2 2 2 2 2 11 18" xfId="46469"/>
    <cellStyle name="Normal 3 3 2 2 2 2 2 11 19" xfId="46470"/>
    <cellStyle name="Normal 3 3 2 2 2 2 2 11 2" xfId="46471"/>
    <cellStyle name="Normal 3 3 2 2 2 2 2 11 20" xfId="46472"/>
    <cellStyle name="Normal 3 3 2 2 2 2 2 11 21" xfId="46473"/>
    <cellStyle name="Normal 3 3 2 2 2 2 2 11 22" xfId="46474"/>
    <cellStyle name="Normal 3 3 2 2 2 2 2 11 3" xfId="46475"/>
    <cellStyle name="Normal 3 3 2 2 2 2 2 11 4" xfId="46476"/>
    <cellStyle name="Normal 3 3 2 2 2 2 2 11 5" xfId="46477"/>
    <cellStyle name="Normal 3 3 2 2 2 2 2 11 6" xfId="46478"/>
    <cellStyle name="Normal 3 3 2 2 2 2 2 11 7" xfId="46479"/>
    <cellStyle name="Normal 3 3 2 2 2 2 2 11 8" xfId="46480"/>
    <cellStyle name="Normal 3 3 2 2 2 2 2 11 9" xfId="46481"/>
    <cellStyle name="Normal 3 3 2 2 2 2 2 12" xfId="46482"/>
    <cellStyle name="Normal 3 3 2 2 2 2 2 12 10" xfId="46483"/>
    <cellStyle name="Normal 3 3 2 2 2 2 2 12 11" xfId="46484"/>
    <cellStyle name="Normal 3 3 2 2 2 2 2 12 12" xfId="46485"/>
    <cellStyle name="Normal 3 3 2 2 2 2 2 12 13" xfId="46486"/>
    <cellStyle name="Normal 3 3 2 2 2 2 2 12 14" xfId="46487"/>
    <cellStyle name="Normal 3 3 2 2 2 2 2 12 15" xfId="46488"/>
    <cellStyle name="Normal 3 3 2 2 2 2 2 12 16" xfId="46489"/>
    <cellStyle name="Normal 3 3 2 2 2 2 2 12 17" xfId="46490"/>
    <cellStyle name="Normal 3 3 2 2 2 2 2 12 18" xfId="46491"/>
    <cellStyle name="Normal 3 3 2 2 2 2 2 12 19" xfId="46492"/>
    <cellStyle name="Normal 3 3 2 2 2 2 2 12 2" xfId="46493"/>
    <cellStyle name="Normal 3 3 2 2 2 2 2 12 20" xfId="46494"/>
    <cellStyle name="Normal 3 3 2 2 2 2 2 12 21" xfId="46495"/>
    <cellStyle name="Normal 3 3 2 2 2 2 2 12 22" xfId="46496"/>
    <cellStyle name="Normal 3 3 2 2 2 2 2 12 3" xfId="46497"/>
    <cellStyle name="Normal 3 3 2 2 2 2 2 12 4" xfId="46498"/>
    <cellStyle name="Normal 3 3 2 2 2 2 2 12 5" xfId="46499"/>
    <cellStyle name="Normal 3 3 2 2 2 2 2 12 6" xfId="46500"/>
    <cellStyle name="Normal 3 3 2 2 2 2 2 12 7" xfId="46501"/>
    <cellStyle name="Normal 3 3 2 2 2 2 2 12 8" xfId="46502"/>
    <cellStyle name="Normal 3 3 2 2 2 2 2 12 9" xfId="46503"/>
    <cellStyle name="Normal 3 3 2 2 2 2 2 13" xfId="46504"/>
    <cellStyle name="Normal 3 3 2 2 2 2 2 13 10" xfId="46505"/>
    <cellStyle name="Normal 3 3 2 2 2 2 2 13 11" xfId="46506"/>
    <cellStyle name="Normal 3 3 2 2 2 2 2 13 12" xfId="46507"/>
    <cellStyle name="Normal 3 3 2 2 2 2 2 13 13" xfId="46508"/>
    <cellStyle name="Normal 3 3 2 2 2 2 2 13 14" xfId="46509"/>
    <cellStyle name="Normal 3 3 2 2 2 2 2 13 15" xfId="46510"/>
    <cellStyle name="Normal 3 3 2 2 2 2 2 13 16" xfId="46511"/>
    <cellStyle name="Normal 3 3 2 2 2 2 2 13 17" xfId="46512"/>
    <cellStyle name="Normal 3 3 2 2 2 2 2 13 18" xfId="46513"/>
    <cellStyle name="Normal 3 3 2 2 2 2 2 13 19" xfId="46514"/>
    <cellStyle name="Normal 3 3 2 2 2 2 2 13 2" xfId="46515"/>
    <cellStyle name="Normal 3 3 2 2 2 2 2 13 20" xfId="46516"/>
    <cellStyle name="Normal 3 3 2 2 2 2 2 13 21" xfId="46517"/>
    <cellStyle name="Normal 3 3 2 2 2 2 2 13 22" xfId="46518"/>
    <cellStyle name="Normal 3 3 2 2 2 2 2 13 3" xfId="46519"/>
    <cellStyle name="Normal 3 3 2 2 2 2 2 13 4" xfId="46520"/>
    <cellStyle name="Normal 3 3 2 2 2 2 2 13 5" xfId="46521"/>
    <cellStyle name="Normal 3 3 2 2 2 2 2 13 6" xfId="46522"/>
    <cellStyle name="Normal 3 3 2 2 2 2 2 13 7" xfId="46523"/>
    <cellStyle name="Normal 3 3 2 2 2 2 2 13 8" xfId="46524"/>
    <cellStyle name="Normal 3 3 2 2 2 2 2 13 9" xfId="46525"/>
    <cellStyle name="Normal 3 3 2 2 2 2 2 14" xfId="46526"/>
    <cellStyle name="Normal 3 3 2 2 2 2 2 14 10" xfId="46527"/>
    <cellStyle name="Normal 3 3 2 2 2 2 2 14 11" xfId="46528"/>
    <cellStyle name="Normal 3 3 2 2 2 2 2 14 12" xfId="46529"/>
    <cellStyle name="Normal 3 3 2 2 2 2 2 14 13" xfId="46530"/>
    <cellStyle name="Normal 3 3 2 2 2 2 2 14 14" xfId="46531"/>
    <cellStyle name="Normal 3 3 2 2 2 2 2 14 15" xfId="46532"/>
    <cellStyle name="Normal 3 3 2 2 2 2 2 14 16" xfId="46533"/>
    <cellStyle name="Normal 3 3 2 2 2 2 2 14 17" xfId="46534"/>
    <cellStyle name="Normal 3 3 2 2 2 2 2 14 18" xfId="46535"/>
    <cellStyle name="Normal 3 3 2 2 2 2 2 14 19" xfId="46536"/>
    <cellStyle name="Normal 3 3 2 2 2 2 2 14 2" xfId="46537"/>
    <cellStyle name="Normal 3 3 2 2 2 2 2 14 20" xfId="46538"/>
    <cellStyle name="Normal 3 3 2 2 2 2 2 14 21" xfId="46539"/>
    <cellStyle name="Normal 3 3 2 2 2 2 2 14 22" xfId="46540"/>
    <cellStyle name="Normal 3 3 2 2 2 2 2 14 3" xfId="46541"/>
    <cellStyle name="Normal 3 3 2 2 2 2 2 14 4" xfId="46542"/>
    <cellStyle name="Normal 3 3 2 2 2 2 2 14 5" xfId="46543"/>
    <cellStyle name="Normal 3 3 2 2 2 2 2 14 6" xfId="46544"/>
    <cellStyle name="Normal 3 3 2 2 2 2 2 14 7" xfId="46545"/>
    <cellStyle name="Normal 3 3 2 2 2 2 2 14 8" xfId="46546"/>
    <cellStyle name="Normal 3 3 2 2 2 2 2 14 9" xfId="46547"/>
    <cellStyle name="Normal 3 3 2 2 2 2 2 15" xfId="46548"/>
    <cellStyle name="Normal 3 3 2 2 2 2 2 15 10" xfId="46549"/>
    <cellStyle name="Normal 3 3 2 2 2 2 2 15 11" xfId="46550"/>
    <cellStyle name="Normal 3 3 2 2 2 2 2 15 12" xfId="46551"/>
    <cellStyle name="Normal 3 3 2 2 2 2 2 15 13" xfId="46552"/>
    <cellStyle name="Normal 3 3 2 2 2 2 2 15 14" xfId="46553"/>
    <cellStyle name="Normal 3 3 2 2 2 2 2 15 15" xfId="46554"/>
    <cellStyle name="Normal 3 3 2 2 2 2 2 15 16" xfId="46555"/>
    <cellStyle name="Normal 3 3 2 2 2 2 2 15 17" xfId="46556"/>
    <cellStyle name="Normal 3 3 2 2 2 2 2 15 18" xfId="46557"/>
    <cellStyle name="Normal 3 3 2 2 2 2 2 15 19" xfId="46558"/>
    <cellStyle name="Normal 3 3 2 2 2 2 2 15 2" xfId="46559"/>
    <cellStyle name="Normal 3 3 2 2 2 2 2 15 20" xfId="46560"/>
    <cellStyle name="Normal 3 3 2 2 2 2 2 15 21" xfId="46561"/>
    <cellStyle name="Normal 3 3 2 2 2 2 2 15 22" xfId="46562"/>
    <cellStyle name="Normal 3 3 2 2 2 2 2 15 3" xfId="46563"/>
    <cellStyle name="Normal 3 3 2 2 2 2 2 15 4" xfId="46564"/>
    <cellStyle name="Normal 3 3 2 2 2 2 2 15 5" xfId="46565"/>
    <cellStyle name="Normal 3 3 2 2 2 2 2 15 6" xfId="46566"/>
    <cellStyle name="Normal 3 3 2 2 2 2 2 15 7" xfId="46567"/>
    <cellStyle name="Normal 3 3 2 2 2 2 2 15 8" xfId="46568"/>
    <cellStyle name="Normal 3 3 2 2 2 2 2 15 9" xfId="46569"/>
    <cellStyle name="Normal 3 3 2 2 2 2 2 16" xfId="46570"/>
    <cellStyle name="Normal 3 3 2 2 2 2 2 16 10" xfId="46571"/>
    <cellStyle name="Normal 3 3 2 2 2 2 2 16 11" xfId="46572"/>
    <cellStyle name="Normal 3 3 2 2 2 2 2 16 12" xfId="46573"/>
    <cellStyle name="Normal 3 3 2 2 2 2 2 16 13" xfId="46574"/>
    <cellStyle name="Normal 3 3 2 2 2 2 2 16 14" xfId="46575"/>
    <cellStyle name="Normal 3 3 2 2 2 2 2 16 15" xfId="46576"/>
    <cellStyle name="Normal 3 3 2 2 2 2 2 16 16" xfId="46577"/>
    <cellStyle name="Normal 3 3 2 2 2 2 2 16 17" xfId="46578"/>
    <cellStyle name="Normal 3 3 2 2 2 2 2 16 18" xfId="46579"/>
    <cellStyle name="Normal 3 3 2 2 2 2 2 16 19" xfId="46580"/>
    <cellStyle name="Normal 3 3 2 2 2 2 2 16 2" xfId="46581"/>
    <cellStyle name="Normal 3 3 2 2 2 2 2 16 20" xfId="46582"/>
    <cellStyle name="Normal 3 3 2 2 2 2 2 16 21" xfId="46583"/>
    <cellStyle name="Normal 3 3 2 2 2 2 2 16 22" xfId="46584"/>
    <cellStyle name="Normal 3 3 2 2 2 2 2 16 3" xfId="46585"/>
    <cellStyle name="Normal 3 3 2 2 2 2 2 16 4" xfId="46586"/>
    <cellStyle name="Normal 3 3 2 2 2 2 2 16 5" xfId="46587"/>
    <cellStyle name="Normal 3 3 2 2 2 2 2 16 6" xfId="46588"/>
    <cellStyle name="Normal 3 3 2 2 2 2 2 16 7" xfId="46589"/>
    <cellStyle name="Normal 3 3 2 2 2 2 2 16 8" xfId="46590"/>
    <cellStyle name="Normal 3 3 2 2 2 2 2 16 9" xfId="46591"/>
    <cellStyle name="Normal 3 3 2 2 2 2 2 17" xfId="46592"/>
    <cellStyle name="Normal 3 3 2 2 2 2 2 17 10" xfId="46593"/>
    <cellStyle name="Normal 3 3 2 2 2 2 2 17 11" xfId="46594"/>
    <cellStyle name="Normal 3 3 2 2 2 2 2 17 12" xfId="46595"/>
    <cellStyle name="Normal 3 3 2 2 2 2 2 17 13" xfId="46596"/>
    <cellStyle name="Normal 3 3 2 2 2 2 2 17 14" xfId="46597"/>
    <cellStyle name="Normal 3 3 2 2 2 2 2 17 15" xfId="46598"/>
    <cellStyle name="Normal 3 3 2 2 2 2 2 17 16" xfId="46599"/>
    <cellStyle name="Normal 3 3 2 2 2 2 2 17 17" xfId="46600"/>
    <cellStyle name="Normal 3 3 2 2 2 2 2 17 18" xfId="46601"/>
    <cellStyle name="Normal 3 3 2 2 2 2 2 17 19" xfId="46602"/>
    <cellStyle name="Normal 3 3 2 2 2 2 2 17 2" xfId="46603"/>
    <cellStyle name="Normal 3 3 2 2 2 2 2 17 20" xfId="46604"/>
    <cellStyle name="Normal 3 3 2 2 2 2 2 17 21" xfId="46605"/>
    <cellStyle name="Normal 3 3 2 2 2 2 2 17 22" xfId="46606"/>
    <cellStyle name="Normal 3 3 2 2 2 2 2 17 3" xfId="46607"/>
    <cellStyle name="Normal 3 3 2 2 2 2 2 17 4" xfId="46608"/>
    <cellStyle name="Normal 3 3 2 2 2 2 2 17 5" xfId="46609"/>
    <cellStyle name="Normal 3 3 2 2 2 2 2 17 6" xfId="46610"/>
    <cellStyle name="Normal 3 3 2 2 2 2 2 17 7" xfId="46611"/>
    <cellStyle name="Normal 3 3 2 2 2 2 2 17 8" xfId="46612"/>
    <cellStyle name="Normal 3 3 2 2 2 2 2 17 9" xfId="46613"/>
    <cellStyle name="Normal 3 3 2 2 2 2 2 18" xfId="46614"/>
    <cellStyle name="Normal 3 3 2 2 2 2 2 18 10" xfId="46615"/>
    <cellStyle name="Normal 3 3 2 2 2 2 2 18 11" xfId="46616"/>
    <cellStyle name="Normal 3 3 2 2 2 2 2 18 12" xfId="46617"/>
    <cellStyle name="Normal 3 3 2 2 2 2 2 18 13" xfId="46618"/>
    <cellStyle name="Normal 3 3 2 2 2 2 2 18 14" xfId="46619"/>
    <cellStyle name="Normal 3 3 2 2 2 2 2 18 15" xfId="46620"/>
    <cellStyle name="Normal 3 3 2 2 2 2 2 18 16" xfId="46621"/>
    <cellStyle name="Normal 3 3 2 2 2 2 2 18 17" xfId="46622"/>
    <cellStyle name="Normal 3 3 2 2 2 2 2 18 18" xfId="46623"/>
    <cellStyle name="Normal 3 3 2 2 2 2 2 18 19" xfId="46624"/>
    <cellStyle name="Normal 3 3 2 2 2 2 2 18 2" xfId="46625"/>
    <cellStyle name="Normal 3 3 2 2 2 2 2 18 20" xfId="46626"/>
    <cellStyle name="Normal 3 3 2 2 2 2 2 18 21" xfId="46627"/>
    <cellStyle name="Normal 3 3 2 2 2 2 2 18 22" xfId="46628"/>
    <cellStyle name="Normal 3 3 2 2 2 2 2 18 3" xfId="46629"/>
    <cellStyle name="Normal 3 3 2 2 2 2 2 18 4" xfId="46630"/>
    <cellStyle name="Normal 3 3 2 2 2 2 2 18 5" xfId="46631"/>
    <cellStyle name="Normal 3 3 2 2 2 2 2 18 6" xfId="46632"/>
    <cellStyle name="Normal 3 3 2 2 2 2 2 18 7" xfId="46633"/>
    <cellStyle name="Normal 3 3 2 2 2 2 2 18 8" xfId="46634"/>
    <cellStyle name="Normal 3 3 2 2 2 2 2 18 9" xfId="46635"/>
    <cellStyle name="Normal 3 3 2 2 2 2 2 19" xfId="46636"/>
    <cellStyle name="Normal 3 3 2 2 2 2 2 19 10" xfId="46637"/>
    <cellStyle name="Normal 3 3 2 2 2 2 2 19 11" xfId="46638"/>
    <cellStyle name="Normal 3 3 2 2 2 2 2 19 12" xfId="46639"/>
    <cellStyle name="Normal 3 3 2 2 2 2 2 19 13" xfId="46640"/>
    <cellStyle name="Normal 3 3 2 2 2 2 2 19 14" xfId="46641"/>
    <cellStyle name="Normal 3 3 2 2 2 2 2 19 15" xfId="46642"/>
    <cellStyle name="Normal 3 3 2 2 2 2 2 19 16" xfId="46643"/>
    <cellStyle name="Normal 3 3 2 2 2 2 2 19 17" xfId="46644"/>
    <cellStyle name="Normal 3 3 2 2 2 2 2 19 18" xfId="46645"/>
    <cellStyle name="Normal 3 3 2 2 2 2 2 19 19" xfId="46646"/>
    <cellStyle name="Normal 3 3 2 2 2 2 2 19 2" xfId="46647"/>
    <cellStyle name="Normal 3 3 2 2 2 2 2 19 20" xfId="46648"/>
    <cellStyle name="Normal 3 3 2 2 2 2 2 19 21" xfId="46649"/>
    <cellStyle name="Normal 3 3 2 2 2 2 2 19 22" xfId="46650"/>
    <cellStyle name="Normal 3 3 2 2 2 2 2 19 3" xfId="46651"/>
    <cellStyle name="Normal 3 3 2 2 2 2 2 19 4" xfId="46652"/>
    <cellStyle name="Normal 3 3 2 2 2 2 2 19 5" xfId="46653"/>
    <cellStyle name="Normal 3 3 2 2 2 2 2 19 6" xfId="46654"/>
    <cellStyle name="Normal 3 3 2 2 2 2 2 19 7" xfId="46655"/>
    <cellStyle name="Normal 3 3 2 2 2 2 2 19 8" xfId="46656"/>
    <cellStyle name="Normal 3 3 2 2 2 2 2 19 9" xfId="46657"/>
    <cellStyle name="Normal 3 3 2 2 2 2 2 2" xfId="46658"/>
    <cellStyle name="Normal 3 3 2 2 2 2 2 2 10" xfId="46659"/>
    <cellStyle name="Normal 3 3 2 2 2 2 2 2 11" xfId="46660"/>
    <cellStyle name="Normal 3 3 2 2 2 2 2 2 12" xfId="46661"/>
    <cellStyle name="Normal 3 3 2 2 2 2 2 2 13" xfId="46662"/>
    <cellStyle name="Normal 3 3 2 2 2 2 2 2 14" xfId="46663"/>
    <cellStyle name="Normal 3 3 2 2 2 2 2 2 15" xfId="46664"/>
    <cellStyle name="Normal 3 3 2 2 2 2 2 2 16" xfId="46665"/>
    <cellStyle name="Normal 3 3 2 2 2 2 2 2 17" xfId="46666"/>
    <cellStyle name="Normal 3 3 2 2 2 2 2 2 18" xfId="46667"/>
    <cellStyle name="Normal 3 3 2 2 2 2 2 2 19" xfId="46668"/>
    <cellStyle name="Normal 3 3 2 2 2 2 2 2 2" xfId="46669"/>
    <cellStyle name="Normal 3 3 2 2 2 2 2 2 20" xfId="46670"/>
    <cellStyle name="Normal 3 3 2 2 2 2 2 2 21" xfId="46671"/>
    <cellStyle name="Normal 3 3 2 2 2 2 2 2 22" xfId="46672"/>
    <cellStyle name="Normal 3 3 2 2 2 2 2 2 3" xfId="46673"/>
    <cellStyle name="Normal 3 3 2 2 2 2 2 2 4" xfId="46674"/>
    <cellStyle name="Normal 3 3 2 2 2 2 2 2 5" xfId="46675"/>
    <cellStyle name="Normal 3 3 2 2 2 2 2 2 6" xfId="46676"/>
    <cellStyle name="Normal 3 3 2 2 2 2 2 2 7" xfId="46677"/>
    <cellStyle name="Normal 3 3 2 2 2 2 2 2 8" xfId="46678"/>
    <cellStyle name="Normal 3 3 2 2 2 2 2 2 9" xfId="46679"/>
    <cellStyle name="Normal 3 3 2 2 2 2 2 20" xfId="46680"/>
    <cellStyle name="Normal 3 3 2 2 2 2 2 21" xfId="46681"/>
    <cellStyle name="Normal 3 3 2 2 2 2 2 22" xfId="46682"/>
    <cellStyle name="Normal 3 3 2 2 2 2 2 23" xfId="46683"/>
    <cellStyle name="Normal 3 3 2 2 2 2 2 24" xfId="46684"/>
    <cellStyle name="Normal 3 3 2 2 2 2 2 25" xfId="46685"/>
    <cellStyle name="Normal 3 3 2 2 2 2 2 26" xfId="46686"/>
    <cellStyle name="Normal 3 3 2 2 2 2 2 27" xfId="46687"/>
    <cellStyle name="Normal 3 3 2 2 2 2 2 28" xfId="46688"/>
    <cellStyle name="Normal 3 3 2 2 2 2 2 29" xfId="46689"/>
    <cellStyle name="Normal 3 3 2 2 2 2 2 3" xfId="46690"/>
    <cellStyle name="Normal 3 3 2 2 2 2 2 3 10" xfId="46691"/>
    <cellStyle name="Normal 3 3 2 2 2 2 2 3 11" xfId="46692"/>
    <cellStyle name="Normal 3 3 2 2 2 2 2 3 12" xfId="46693"/>
    <cellStyle name="Normal 3 3 2 2 2 2 2 3 13" xfId="46694"/>
    <cellStyle name="Normal 3 3 2 2 2 2 2 3 14" xfId="46695"/>
    <cellStyle name="Normal 3 3 2 2 2 2 2 3 15" xfId="46696"/>
    <cellStyle name="Normal 3 3 2 2 2 2 2 3 16" xfId="46697"/>
    <cellStyle name="Normal 3 3 2 2 2 2 2 3 17" xfId="46698"/>
    <cellStyle name="Normal 3 3 2 2 2 2 2 3 18" xfId="46699"/>
    <cellStyle name="Normal 3 3 2 2 2 2 2 3 19" xfId="46700"/>
    <cellStyle name="Normal 3 3 2 2 2 2 2 3 2" xfId="46701"/>
    <cellStyle name="Normal 3 3 2 2 2 2 2 3 20" xfId="46702"/>
    <cellStyle name="Normal 3 3 2 2 2 2 2 3 21" xfId="46703"/>
    <cellStyle name="Normal 3 3 2 2 2 2 2 3 22" xfId="46704"/>
    <cellStyle name="Normal 3 3 2 2 2 2 2 3 3" xfId="46705"/>
    <cellStyle name="Normal 3 3 2 2 2 2 2 3 4" xfId="46706"/>
    <cellStyle name="Normal 3 3 2 2 2 2 2 3 5" xfId="46707"/>
    <cellStyle name="Normal 3 3 2 2 2 2 2 3 6" xfId="46708"/>
    <cellStyle name="Normal 3 3 2 2 2 2 2 3 7" xfId="46709"/>
    <cellStyle name="Normal 3 3 2 2 2 2 2 3 8" xfId="46710"/>
    <cellStyle name="Normal 3 3 2 2 2 2 2 3 9" xfId="46711"/>
    <cellStyle name="Normal 3 3 2 2 2 2 2 30" xfId="46712"/>
    <cellStyle name="Normal 3 3 2 2 2 2 2 31" xfId="46713"/>
    <cellStyle name="Normal 3 3 2 2 2 2 2 32" xfId="46714"/>
    <cellStyle name="Normal 3 3 2 2 2 2 2 33" xfId="46715"/>
    <cellStyle name="Normal 3 3 2 2 2 2 2 34" xfId="46716"/>
    <cellStyle name="Normal 3 3 2 2 2 2 2 35" xfId="46717"/>
    <cellStyle name="Normal 3 3 2 2 2 2 2 36" xfId="46718"/>
    <cellStyle name="Normal 3 3 2 2 2 2 2 37" xfId="46719"/>
    <cellStyle name="Normal 3 3 2 2 2 2 2 38" xfId="46720"/>
    <cellStyle name="Normal 3 3 2 2 2 2 2 39" xfId="46721"/>
    <cellStyle name="Normal 3 3 2 2 2 2 2 4" xfId="46722"/>
    <cellStyle name="Normal 3 3 2 2 2 2 2 4 10" xfId="46723"/>
    <cellStyle name="Normal 3 3 2 2 2 2 2 4 11" xfId="46724"/>
    <cellStyle name="Normal 3 3 2 2 2 2 2 4 12" xfId="46725"/>
    <cellStyle name="Normal 3 3 2 2 2 2 2 4 13" xfId="46726"/>
    <cellStyle name="Normal 3 3 2 2 2 2 2 4 14" xfId="46727"/>
    <cellStyle name="Normal 3 3 2 2 2 2 2 4 15" xfId="46728"/>
    <cellStyle name="Normal 3 3 2 2 2 2 2 4 16" xfId="46729"/>
    <cellStyle name="Normal 3 3 2 2 2 2 2 4 17" xfId="46730"/>
    <cellStyle name="Normal 3 3 2 2 2 2 2 4 18" xfId="46731"/>
    <cellStyle name="Normal 3 3 2 2 2 2 2 4 19" xfId="46732"/>
    <cellStyle name="Normal 3 3 2 2 2 2 2 4 2" xfId="46733"/>
    <cellStyle name="Normal 3 3 2 2 2 2 2 4 20" xfId="46734"/>
    <cellStyle name="Normal 3 3 2 2 2 2 2 4 21" xfId="46735"/>
    <cellStyle name="Normal 3 3 2 2 2 2 2 4 22" xfId="46736"/>
    <cellStyle name="Normal 3 3 2 2 2 2 2 4 3" xfId="46737"/>
    <cellStyle name="Normal 3 3 2 2 2 2 2 4 4" xfId="46738"/>
    <cellStyle name="Normal 3 3 2 2 2 2 2 4 5" xfId="46739"/>
    <cellStyle name="Normal 3 3 2 2 2 2 2 4 6" xfId="46740"/>
    <cellStyle name="Normal 3 3 2 2 2 2 2 4 7" xfId="46741"/>
    <cellStyle name="Normal 3 3 2 2 2 2 2 4 8" xfId="46742"/>
    <cellStyle name="Normal 3 3 2 2 2 2 2 4 9" xfId="46743"/>
    <cellStyle name="Normal 3 3 2 2 2 2 2 40" xfId="46744"/>
    <cellStyle name="Normal 3 3 2 2 2 2 2 5" xfId="46745"/>
    <cellStyle name="Normal 3 3 2 2 2 2 2 5 10" xfId="46746"/>
    <cellStyle name="Normal 3 3 2 2 2 2 2 5 11" xfId="46747"/>
    <cellStyle name="Normal 3 3 2 2 2 2 2 5 12" xfId="46748"/>
    <cellStyle name="Normal 3 3 2 2 2 2 2 5 13" xfId="46749"/>
    <cellStyle name="Normal 3 3 2 2 2 2 2 5 14" xfId="46750"/>
    <cellStyle name="Normal 3 3 2 2 2 2 2 5 15" xfId="46751"/>
    <cellStyle name="Normal 3 3 2 2 2 2 2 5 16" xfId="46752"/>
    <cellStyle name="Normal 3 3 2 2 2 2 2 5 17" xfId="46753"/>
    <cellStyle name="Normal 3 3 2 2 2 2 2 5 18" xfId="46754"/>
    <cellStyle name="Normal 3 3 2 2 2 2 2 5 19" xfId="46755"/>
    <cellStyle name="Normal 3 3 2 2 2 2 2 5 2" xfId="46756"/>
    <cellStyle name="Normal 3 3 2 2 2 2 2 5 20" xfId="46757"/>
    <cellStyle name="Normal 3 3 2 2 2 2 2 5 21" xfId="46758"/>
    <cellStyle name="Normal 3 3 2 2 2 2 2 5 22" xfId="46759"/>
    <cellStyle name="Normal 3 3 2 2 2 2 2 5 3" xfId="46760"/>
    <cellStyle name="Normal 3 3 2 2 2 2 2 5 4" xfId="46761"/>
    <cellStyle name="Normal 3 3 2 2 2 2 2 5 5" xfId="46762"/>
    <cellStyle name="Normal 3 3 2 2 2 2 2 5 6" xfId="46763"/>
    <cellStyle name="Normal 3 3 2 2 2 2 2 5 7" xfId="46764"/>
    <cellStyle name="Normal 3 3 2 2 2 2 2 5 8" xfId="46765"/>
    <cellStyle name="Normal 3 3 2 2 2 2 2 5 9" xfId="46766"/>
    <cellStyle name="Normal 3 3 2 2 2 2 2 6" xfId="46767"/>
    <cellStyle name="Normal 3 3 2 2 2 2 2 6 10" xfId="46768"/>
    <cellStyle name="Normal 3 3 2 2 2 2 2 6 11" xfId="46769"/>
    <cellStyle name="Normal 3 3 2 2 2 2 2 6 12" xfId="46770"/>
    <cellStyle name="Normal 3 3 2 2 2 2 2 6 13" xfId="46771"/>
    <cellStyle name="Normal 3 3 2 2 2 2 2 6 14" xfId="46772"/>
    <cellStyle name="Normal 3 3 2 2 2 2 2 6 15" xfId="46773"/>
    <cellStyle name="Normal 3 3 2 2 2 2 2 6 16" xfId="46774"/>
    <cellStyle name="Normal 3 3 2 2 2 2 2 6 17" xfId="46775"/>
    <cellStyle name="Normal 3 3 2 2 2 2 2 6 18" xfId="46776"/>
    <cellStyle name="Normal 3 3 2 2 2 2 2 6 19" xfId="46777"/>
    <cellStyle name="Normal 3 3 2 2 2 2 2 6 2" xfId="46778"/>
    <cellStyle name="Normal 3 3 2 2 2 2 2 6 20" xfId="46779"/>
    <cellStyle name="Normal 3 3 2 2 2 2 2 6 21" xfId="46780"/>
    <cellStyle name="Normal 3 3 2 2 2 2 2 6 22" xfId="46781"/>
    <cellStyle name="Normal 3 3 2 2 2 2 2 6 3" xfId="46782"/>
    <cellStyle name="Normal 3 3 2 2 2 2 2 6 4" xfId="46783"/>
    <cellStyle name="Normal 3 3 2 2 2 2 2 6 5" xfId="46784"/>
    <cellStyle name="Normal 3 3 2 2 2 2 2 6 6" xfId="46785"/>
    <cellStyle name="Normal 3 3 2 2 2 2 2 6 7" xfId="46786"/>
    <cellStyle name="Normal 3 3 2 2 2 2 2 6 8" xfId="46787"/>
    <cellStyle name="Normal 3 3 2 2 2 2 2 6 9" xfId="46788"/>
    <cellStyle name="Normal 3 3 2 2 2 2 2 7" xfId="46789"/>
    <cellStyle name="Normal 3 3 2 2 2 2 2 7 10" xfId="46790"/>
    <cellStyle name="Normal 3 3 2 2 2 2 2 7 11" xfId="46791"/>
    <cellStyle name="Normal 3 3 2 2 2 2 2 7 12" xfId="46792"/>
    <cellStyle name="Normal 3 3 2 2 2 2 2 7 13" xfId="46793"/>
    <cellStyle name="Normal 3 3 2 2 2 2 2 7 14" xfId="46794"/>
    <cellStyle name="Normal 3 3 2 2 2 2 2 7 15" xfId="46795"/>
    <cellStyle name="Normal 3 3 2 2 2 2 2 7 16" xfId="46796"/>
    <cellStyle name="Normal 3 3 2 2 2 2 2 7 17" xfId="46797"/>
    <cellStyle name="Normal 3 3 2 2 2 2 2 7 18" xfId="46798"/>
    <cellStyle name="Normal 3 3 2 2 2 2 2 7 19" xfId="46799"/>
    <cellStyle name="Normal 3 3 2 2 2 2 2 7 2" xfId="46800"/>
    <cellStyle name="Normal 3 3 2 2 2 2 2 7 20" xfId="46801"/>
    <cellStyle name="Normal 3 3 2 2 2 2 2 7 21" xfId="46802"/>
    <cellStyle name="Normal 3 3 2 2 2 2 2 7 22" xfId="46803"/>
    <cellStyle name="Normal 3 3 2 2 2 2 2 7 3" xfId="46804"/>
    <cellStyle name="Normal 3 3 2 2 2 2 2 7 4" xfId="46805"/>
    <cellStyle name="Normal 3 3 2 2 2 2 2 7 5" xfId="46806"/>
    <cellStyle name="Normal 3 3 2 2 2 2 2 7 6" xfId="46807"/>
    <cellStyle name="Normal 3 3 2 2 2 2 2 7 7" xfId="46808"/>
    <cellStyle name="Normal 3 3 2 2 2 2 2 7 8" xfId="46809"/>
    <cellStyle name="Normal 3 3 2 2 2 2 2 7 9" xfId="46810"/>
    <cellStyle name="Normal 3 3 2 2 2 2 2 8" xfId="46811"/>
    <cellStyle name="Normal 3 3 2 2 2 2 2 8 10" xfId="46812"/>
    <cellStyle name="Normal 3 3 2 2 2 2 2 8 11" xfId="46813"/>
    <cellStyle name="Normal 3 3 2 2 2 2 2 8 12" xfId="46814"/>
    <cellStyle name="Normal 3 3 2 2 2 2 2 8 13" xfId="46815"/>
    <cellStyle name="Normal 3 3 2 2 2 2 2 8 14" xfId="46816"/>
    <cellStyle name="Normal 3 3 2 2 2 2 2 8 15" xfId="46817"/>
    <cellStyle name="Normal 3 3 2 2 2 2 2 8 16" xfId="46818"/>
    <cellStyle name="Normal 3 3 2 2 2 2 2 8 17" xfId="46819"/>
    <cellStyle name="Normal 3 3 2 2 2 2 2 8 18" xfId="46820"/>
    <cellStyle name="Normal 3 3 2 2 2 2 2 8 19" xfId="46821"/>
    <cellStyle name="Normal 3 3 2 2 2 2 2 8 2" xfId="46822"/>
    <cellStyle name="Normal 3 3 2 2 2 2 2 8 20" xfId="46823"/>
    <cellStyle name="Normal 3 3 2 2 2 2 2 8 21" xfId="46824"/>
    <cellStyle name="Normal 3 3 2 2 2 2 2 8 22" xfId="46825"/>
    <cellStyle name="Normal 3 3 2 2 2 2 2 8 3" xfId="46826"/>
    <cellStyle name="Normal 3 3 2 2 2 2 2 8 4" xfId="46827"/>
    <cellStyle name="Normal 3 3 2 2 2 2 2 8 5" xfId="46828"/>
    <cellStyle name="Normal 3 3 2 2 2 2 2 8 6" xfId="46829"/>
    <cellStyle name="Normal 3 3 2 2 2 2 2 8 7" xfId="46830"/>
    <cellStyle name="Normal 3 3 2 2 2 2 2 8 8" xfId="46831"/>
    <cellStyle name="Normal 3 3 2 2 2 2 2 8 9" xfId="46832"/>
    <cellStyle name="Normal 3 3 2 2 2 2 2 9" xfId="46833"/>
    <cellStyle name="Normal 3 3 2 2 2 2 2 9 10" xfId="46834"/>
    <cellStyle name="Normal 3 3 2 2 2 2 2 9 11" xfId="46835"/>
    <cellStyle name="Normal 3 3 2 2 2 2 2 9 12" xfId="46836"/>
    <cellStyle name="Normal 3 3 2 2 2 2 2 9 13" xfId="46837"/>
    <cellStyle name="Normal 3 3 2 2 2 2 2 9 14" xfId="46838"/>
    <cellStyle name="Normal 3 3 2 2 2 2 2 9 15" xfId="46839"/>
    <cellStyle name="Normal 3 3 2 2 2 2 2 9 16" xfId="46840"/>
    <cellStyle name="Normal 3 3 2 2 2 2 2 9 17" xfId="46841"/>
    <cellStyle name="Normal 3 3 2 2 2 2 2 9 18" xfId="46842"/>
    <cellStyle name="Normal 3 3 2 2 2 2 2 9 19" xfId="46843"/>
    <cellStyle name="Normal 3 3 2 2 2 2 2 9 2" xfId="46844"/>
    <cellStyle name="Normal 3 3 2 2 2 2 2 9 20" xfId="46845"/>
    <cellStyle name="Normal 3 3 2 2 2 2 2 9 21" xfId="46846"/>
    <cellStyle name="Normal 3 3 2 2 2 2 2 9 22" xfId="46847"/>
    <cellStyle name="Normal 3 3 2 2 2 2 2 9 3" xfId="46848"/>
    <cellStyle name="Normal 3 3 2 2 2 2 2 9 4" xfId="46849"/>
    <cellStyle name="Normal 3 3 2 2 2 2 2 9 5" xfId="46850"/>
    <cellStyle name="Normal 3 3 2 2 2 2 2 9 6" xfId="46851"/>
    <cellStyle name="Normal 3 3 2 2 2 2 2 9 7" xfId="46852"/>
    <cellStyle name="Normal 3 3 2 2 2 2 2 9 8" xfId="46853"/>
    <cellStyle name="Normal 3 3 2 2 2 2 2 9 9" xfId="46854"/>
    <cellStyle name="Normal 3 3 2 2 2 2 20" xfId="46855"/>
    <cellStyle name="Normal 3 3 2 2 2 2 21" xfId="46856"/>
    <cellStyle name="Normal 3 3 2 2 2 2 22" xfId="46857"/>
    <cellStyle name="Normal 3 3 2 2 2 2 23" xfId="46858"/>
    <cellStyle name="Normal 3 3 2 2 2 2 24" xfId="46859"/>
    <cellStyle name="Normal 3 3 2 2 2 2 25" xfId="46860"/>
    <cellStyle name="Normal 3 3 2 2 2 2 26" xfId="46861"/>
    <cellStyle name="Normal 3 3 2 2 2 2 27" xfId="46862"/>
    <cellStyle name="Normal 3 3 2 2 2 2 28" xfId="46863"/>
    <cellStyle name="Normal 3 3 2 2 2 2 29" xfId="46864"/>
    <cellStyle name="Normal 3 3 2 2 2 2 3" xfId="46865"/>
    <cellStyle name="Normal 3 3 2 2 2 2 30" xfId="46866"/>
    <cellStyle name="Normal 3 3 2 2 2 2 31" xfId="46867"/>
    <cellStyle name="Normal 3 3 2 2 2 2 32" xfId="46868"/>
    <cellStyle name="Normal 3 3 2 2 2 2 33" xfId="46869"/>
    <cellStyle name="Normal 3 3 2 2 2 2 34" xfId="46870"/>
    <cellStyle name="Normal 3 3 2 2 2 2 35" xfId="46871"/>
    <cellStyle name="Normal 3 3 2 2 2 2 36" xfId="46872"/>
    <cellStyle name="Normal 3 3 2 2 2 2 37" xfId="46873"/>
    <cellStyle name="Normal 3 3 2 2 2 2 38" xfId="46874"/>
    <cellStyle name="Normal 3 3 2 2 2 2 39" xfId="46875"/>
    <cellStyle name="Normal 3 3 2 2 2 2 4" xfId="46876"/>
    <cellStyle name="Normal 3 3 2 2 2 2 40" xfId="46877"/>
    <cellStyle name="Normal 3 3 2 2 2 2 5" xfId="46878"/>
    <cellStyle name="Normal 3 3 2 2 2 2 6" xfId="46879"/>
    <cellStyle name="Normal 3 3 2 2 2 2 7" xfId="46880"/>
    <cellStyle name="Normal 3 3 2 2 2 2 8" xfId="46881"/>
    <cellStyle name="Normal 3 3 2 2 2 2 9" xfId="46882"/>
    <cellStyle name="Normal 3 3 2 2 2 20" xfId="46883"/>
    <cellStyle name="Normal 3 3 2 2 2 20 10" xfId="46884"/>
    <cellStyle name="Normal 3 3 2 2 2 20 11" xfId="46885"/>
    <cellStyle name="Normal 3 3 2 2 2 20 12" xfId="46886"/>
    <cellStyle name="Normal 3 3 2 2 2 20 13" xfId="46887"/>
    <cellStyle name="Normal 3 3 2 2 2 20 14" xfId="46888"/>
    <cellStyle name="Normal 3 3 2 2 2 20 15" xfId="46889"/>
    <cellStyle name="Normal 3 3 2 2 2 20 16" xfId="46890"/>
    <cellStyle name="Normal 3 3 2 2 2 20 17" xfId="46891"/>
    <cellStyle name="Normal 3 3 2 2 2 20 18" xfId="46892"/>
    <cellStyle name="Normal 3 3 2 2 2 20 19" xfId="46893"/>
    <cellStyle name="Normal 3 3 2 2 2 20 2" xfId="46894"/>
    <cellStyle name="Normal 3 3 2 2 2 20 20" xfId="46895"/>
    <cellStyle name="Normal 3 3 2 2 2 20 21" xfId="46896"/>
    <cellStyle name="Normal 3 3 2 2 2 20 22" xfId="46897"/>
    <cellStyle name="Normal 3 3 2 2 2 20 3" xfId="46898"/>
    <cellStyle name="Normal 3 3 2 2 2 20 4" xfId="46899"/>
    <cellStyle name="Normal 3 3 2 2 2 20 5" xfId="46900"/>
    <cellStyle name="Normal 3 3 2 2 2 20 6" xfId="46901"/>
    <cellStyle name="Normal 3 3 2 2 2 20 7" xfId="46902"/>
    <cellStyle name="Normal 3 3 2 2 2 20 8" xfId="46903"/>
    <cellStyle name="Normal 3 3 2 2 2 20 9" xfId="46904"/>
    <cellStyle name="Normal 3 3 2 2 2 21" xfId="46905"/>
    <cellStyle name="Normal 3 3 2 2 2 21 10" xfId="46906"/>
    <cellStyle name="Normal 3 3 2 2 2 21 11" xfId="46907"/>
    <cellStyle name="Normal 3 3 2 2 2 21 12" xfId="46908"/>
    <cellStyle name="Normal 3 3 2 2 2 21 13" xfId="46909"/>
    <cellStyle name="Normal 3 3 2 2 2 21 14" xfId="46910"/>
    <cellStyle name="Normal 3 3 2 2 2 21 15" xfId="46911"/>
    <cellStyle name="Normal 3 3 2 2 2 21 16" xfId="46912"/>
    <cellStyle name="Normal 3 3 2 2 2 21 17" xfId="46913"/>
    <cellStyle name="Normal 3 3 2 2 2 21 18" xfId="46914"/>
    <cellStyle name="Normal 3 3 2 2 2 21 19" xfId="46915"/>
    <cellStyle name="Normal 3 3 2 2 2 21 2" xfId="46916"/>
    <cellStyle name="Normal 3 3 2 2 2 21 20" xfId="46917"/>
    <cellStyle name="Normal 3 3 2 2 2 21 21" xfId="46918"/>
    <cellStyle name="Normal 3 3 2 2 2 21 22" xfId="46919"/>
    <cellStyle name="Normal 3 3 2 2 2 21 3" xfId="46920"/>
    <cellStyle name="Normal 3 3 2 2 2 21 4" xfId="46921"/>
    <cellStyle name="Normal 3 3 2 2 2 21 5" xfId="46922"/>
    <cellStyle name="Normal 3 3 2 2 2 21 6" xfId="46923"/>
    <cellStyle name="Normal 3 3 2 2 2 21 7" xfId="46924"/>
    <cellStyle name="Normal 3 3 2 2 2 21 8" xfId="46925"/>
    <cellStyle name="Normal 3 3 2 2 2 21 9" xfId="46926"/>
    <cellStyle name="Normal 3 3 2 2 2 22" xfId="46927"/>
    <cellStyle name="Normal 3 3 2 2 2 22 10" xfId="46928"/>
    <cellStyle name="Normal 3 3 2 2 2 22 11" xfId="46929"/>
    <cellStyle name="Normal 3 3 2 2 2 22 12" xfId="46930"/>
    <cellStyle name="Normal 3 3 2 2 2 22 13" xfId="46931"/>
    <cellStyle name="Normal 3 3 2 2 2 22 14" xfId="46932"/>
    <cellStyle name="Normal 3 3 2 2 2 22 15" xfId="46933"/>
    <cellStyle name="Normal 3 3 2 2 2 22 16" xfId="46934"/>
    <cellStyle name="Normal 3 3 2 2 2 22 17" xfId="46935"/>
    <cellStyle name="Normal 3 3 2 2 2 22 18" xfId="46936"/>
    <cellStyle name="Normal 3 3 2 2 2 22 19" xfId="46937"/>
    <cellStyle name="Normal 3 3 2 2 2 22 2" xfId="46938"/>
    <cellStyle name="Normal 3 3 2 2 2 22 20" xfId="46939"/>
    <cellStyle name="Normal 3 3 2 2 2 22 21" xfId="46940"/>
    <cellStyle name="Normal 3 3 2 2 2 22 22" xfId="46941"/>
    <cellStyle name="Normal 3 3 2 2 2 22 3" xfId="46942"/>
    <cellStyle name="Normal 3 3 2 2 2 22 4" xfId="46943"/>
    <cellStyle name="Normal 3 3 2 2 2 22 5" xfId="46944"/>
    <cellStyle name="Normal 3 3 2 2 2 22 6" xfId="46945"/>
    <cellStyle name="Normal 3 3 2 2 2 22 7" xfId="46946"/>
    <cellStyle name="Normal 3 3 2 2 2 22 8" xfId="46947"/>
    <cellStyle name="Normal 3 3 2 2 2 22 9" xfId="46948"/>
    <cellStyle name="Normal 3 3 2 2 2 23" xfId="46949"/>
    <cellStyle name="Normal 3 3 2 2 2 23 10" xfId="46950"/>
    <cellStyle name="Normal 3 3 2 2 2 23 11" xfId="46951"/>
    <cellStyle name="Normal 3 3 2 2 2 23 12" xfId="46952"/>
    <cellStyle name="Normal 3 3 2 2 2 23 13" xfId="46953"/>
    <cellStyle name="Normal 3 3 2 2 2 23 14" xfId="46954"/>
    <cellStyle name="Normal 3 3 2 2 2 23 15" xfId="46955"/>
    <cellStyle name="Normal 3 3 2 2 2 23 16" xfId="46956"/>
    <cellStyle name="Normal 3 3 2 2 2 23 17" xfId="46957"/>
    <cellStyle name="Normal 3 3 2 2 2 23 18" xfId="46958"/>
    <cellStyle name="Normal 3 3 2 2 2 23 19" xfId="46959"/>
    <cellStyle name="Normal 3 3 2 2 2 23 2" xfId="46960"/>
    <cellStyle name="Normal 3 3 2 2 2 23 20" xfId="46961"/>
    <cellStyle name="Normal 3 3 2 2 2 23 21" xfId="46962"/>
    <cellStyle name="Normal 3 3 2 2 2 23 22" xfId="46963"/>
    <cellStyle name="Normal 3 3 2 2 2 23 3" xfId="46964"/>
    <cellStyle name="Normal 3 3 2 2 2 23 4" xfId="46965"/>
    <cellStyle name="Normal 3 3 2 2 2 23 5" xfId="46966"/>
    <cellStyle name="Normal 3 3 2 2 2 23 6" xfId="46967"/>
    <cellStyle name="Normal 3 3 2 2 2 23 7" xfId="46968"/>
    <cellStyle name="Normal 3 3 2 2 2 23 8" xfId="46969"/>
    <cellStyle name="Normal 3 3 2 2 2 23 9" xfId="46970"/>
    <cellStyle name="Normal 3 3 2 2 2 24" xfId="46971"/>
    <cellStyle name="Normal 3 3 2 2 2 24 10" xfId="46972"/>
    <cellStyle name="Normal 3 3 2 2 2 24 11" xfId="46973"/>
    <cellStyle name="Normal 3 3 2 2 2 24 12" xfId="46974"/>
    <cellStyle name="Normal 3 3 2 2 2 24 13" xfId="46975"/>
    <cellStyle name="Normal 3 3 2 2 2 24 14" xfId="46976"/>
    <cellStyle name="Normal 3 3 2 2 2 24 15" xfId="46977"/>
    <cellStyle name="Normal 3 3 2 2 2 24 16" xfId="46978"/>
    <cellStyle name="Normal 3 3 2 2 2 24 17" xfId="46979"/>
    <cellStyle name="Normal 3 3 2 2 2 24 18" xfId="46980"/>
    <cellStyle name="Normal 3 3 2 2 2 24 19" xfId="46981"/>
    <cellStyle name="Normal 3 3 2 2 2 24 2" xfId="46982"/>
    <cellStyle name="Normal 3 3 2 2 2 24 20" xfId="46983"/>
    <cellStyle name="Normal 3 3 2 2 2 24 21" xfId="46984"/>
    <cellStyle name="Normal 3 3 2 2 2 24 22" xfId="46985"/>
    <cellStyle name="Normal 3 3 2 2 2 24 3" xfId="46986"/>
    <cellStyle name="Normal 3 3 2 2 2 24 4" xfId="46987"/>
    <cellStyle name="Normal 3 3 2 2 2 24 5" xfId="46988"/>
    <cellStyle name="Normal 3 3 2 2 2 24 6" xfId="46989"/>
    <cellStyle name="Normal 3 3 2 2 2 24 7" xfId="46990"/>
    <cellStyle name="Normal 3 3 2 2 2 24 8" xfId="46991"/>
    <cellStyle name="Normal 3 3 2 2 2 24 9" xfId="46992"/>
    <cellStyle name="Normal 3 3 2 2 2 25" xfId="46993"/>
    <cellStyle name="Normal 3 3 2 2 2 26" xfId="46994"/>
    <cellStyle name="Normal 3 3 2 2 2 27" xfId="46995"/>
    <cellStyle name="Normal 3 3 2 2 2 28" xfId="46996"/>
    <cellStyle name="Normal 3 3 2 2 2 29" xfId="46997"/>
    <cellStyle name="Normal 3 3 2 2 2 3" xfId="46998"/>
    <cellStyle name="Normal 3 3 2 2 2 3 10" xfId="46999"/>
    <cellStyle name="Normal 3 3 2 2 2 3 11" xfId="47000"/>
    <cellStyle name="Normal 3 3 2 2 2 3 12" xfId="47001"/>
    <cellStyle name="Normal 3 3 2 2 2 3 13" xfId="47002"/>
    <cellStyle name="Normal 3 3 2 2 2 3 14" xfId="47003"/>
    <cellStyle name="Normal 3 3 2 2 2 3 15" xfId="47004"/>
    <cellStyle name="Normal 3 3 2 2 2 3 16" xfId="47005"/>
    <cellStyle name="Normal 3 3 2 2 2 3 17" xfId="47006"/>
    <cellStyle name="Normal 3 3 2 2 2 3 18" xfId="47007"/>
    <cellStyle name="Normal 3 3 2 2 2 3 19" xfId="47008"/>
    <cellStyle name="Normal 3 3 2 2 2 3 2" xfId="47009"/>
    <cellStyle name="Normal 3 3 2 2 2 3 20" xfId="47010"/>
    <cellStyle name="Normal 3 3 2 2 2 3 21" xfId="47011"/>
    <cellStyle name="Normal 3 3 2 2 2 3 22" xfId="47012"/>
    <cellStyle name="Normal 3 3 2 2 2 3 3" xfId="47013"/>
    <cellStyle name="Normal 3 3 2 2 2 3 4" xfId="47014"/>
    <cellStyle name="Normal 3 3 2 2 2 3 5" xfId="47015"/>
    <cellStyle name="Normal 3 3 2 2 2 3 6" xfId="47016"/>
    <cellStyle name="Normal 3 3 2 2 2 3 7" xfId="47017"/>
    <cellStyle name="Normal 3 3 2 2 2 3 8" xfId="47018"/>
    <cellStyle name="Normal 3 3 2 2 2 3 9" xfId="47019"/>
    <cellStyle name="Normal 3 3 2 2 2 30" xfId="47020"/>
    <cellStyle name="Normal 3 3 2 2 2 31" xfId="47021"/>
    <cellStyle name="Normal 3 3 2 2 2 32" xfId="47022"/>
    <cellStyle name="Normal 3 3 2 2 2 33" xfId="47023"/>
    <cellStyle name="Normal 3 3 2 2 2 34" xfId="47024"/>
    <cellStyle name="Normal 3 3 2 2 2 35" xfId="47025"/>
    <cellStyle name="Normal 3 3 2 2 2 36" xfId="47026"/>
    <cellStyle name="Normal 3 3 2 2 2 37" xfId="47027"/>
    <cellStyle name="Normal 3 3 2 2 2 38" xfId="47028"/>
    <cellStyle name="Normal 3 3 2 2 2 39" xfId="47029"/>
    <cellStyle name="Normal 3 3 2 2 2 4" xfId="47030"/>
    <cellStyle name="Normal 3 3 2 2 2 4 10" xfId="47031"/>
    <cellStyle name="Normal 3 3 2 2 2 4 11" xfId="47032"/>
    <cellStyle name="Normal 3 3 2 2 2 4 12" xfId="47033"/>
    <cellStyle name="Normal 3 3 2 2 2 4 13" xfId="47034"/>
    <cellStyle name="Normal 3 3 2 2 2 4 14" xfId="47035"/>
    <cellStyle name="Normal 3 3 2 2 2 4 15" xfId="47036"/>
    <cellStyle name="Normal 3 3 2 2 2 4 16" xfId="47037"/>
    <cellStyle name="Normal 3 3 2 2 2 4 17" xfId="47038"/>
    <cellStyle name="Normal 3 3 2 2 2 4 18" xfId="47039"/>
    <cellStyle name="Normal 3 3 2 2 2 4 19" xfId="47040"/>
    <cellStyle name="Normal 3 3 2 2 2 4 2" xfId="47041"/>
    <cellStyle name="Normal 3 3 2 2 2 4 20" xfId="47042"/>
    <cellStyle name="Normal 3 3 2 2 2 4 21" xfId="47043"/>
    <cellStyle name="Normal 3 3 2 2 2 4 22" xfId="47044"/>
    <cellStyle name="Normal 3 3 2 2 2 4 3" xfId="47045"/>
    <cellStyle name="Normal 3 3 2 2 2 4 4" xfId="47046"/>
    <cellStyle name="Normal 3 3 2 2 2 4 5" xfId="47047"/>
    <cellStyle name="Normal 3 3 2 2 2 4 6" xfId="47048"/>
    <cellStyle name="Normal 3 3 2 2 2 4 7" xfId="47049"/>
    <cellStyle name="Normal 3 3 2 2 2 4 8" xfId="47050"/>
    <cellStyle name="Normal 3 3 2 2 2 4 9" xfId="47051"/>
    <cellStyle name="Normal 3 3 2 2 2 40" xfId="47052"/>
    <cellStyle name="Normal 3 3 2 2 2 41" xfId="47053"/>
    <cellStyle name="Normal 3 3 2 2 2 42" xfId="47054"/>
    <cellStyle name="Normal 3 3 2 2 2 43" xfId="47055"/>
    <cellStyle name="Normal 3 3 2 2 2 44" xfId="47056"/>
    <cellStyle name="Normal 3 3 2 2 2 45" xfId="47057"/>
    <cellStyle name="Normal 3 3 2 2 2 5" xfId="47058"/>
    <cellStyle name="Normal 3 3 2 2 2 5 10" xfId="47059"/>
    <cellStyle name="Normal 3 3 2 2 2 5 11" xfId="47060"/>
    <cellStyle name="Normal 3 3 2 2 2 5 12" xfId="47061"/>
    <cellStyle name="Normal 3 3 2 2 2 5 13" xfId="47062"/>
    <cellStyle name="Normal 3 3 2 2 2 5 14" xfId="47063"/>
    <cellStyle name="Normal 3 3 2 2 2 5 15" xfId="47064"/>
    <cellStyle name="Normal 3 3 2 2 2 5 16" xfId="47065"/>
    <cellStyle name="Normal 3 3 2 2 2 5 17" xfId="47066"/>
    <cellStyle name="Normal 3 3 2 2 2 5 18" xfId="47067"/>
    <cellStyle name="Normal 3 3 2 2 2 5 19" xfId="47068"/>
    <cellStyle name="Normal 3 3 2 2 2 5 2" xfId="47069"/>
    <cellStyle name="Normal 3 3 2 2 2 5 20" xfId="47070"/>
    <cellStyle name="Normal 3 3 2 2 2 5 21" xfId="47071"/>
    <cellStyle name="Normal 3 3 2 2 2 5 22" xfId="47072"/>
    <cellStyle name="Normal 3 3 2 2 2 5 3" xfId="47073"/>
    <cellStyle name="Normal 3 3 2 2 2 5 4" xfId="47074"/>
    <cellStyle name="Normal 3 3 2 2 2 5 5" xfId="47075"/>
    <cellStyle name="Normal 3 3 2 2 2 5 6" xfId="47076"/>
    <cellStyle name="Normal 3 3 2 2 2 5 7" xfId="47077"/>
    <cellStyle name="Normal 3 3 2 2 2 5 8" xfId="47078"/>
    <cellStyle name="Normal 3 3 2 2 2 5 9" xfId="47079"/>
    <cellStyle name="Normal 3 3 2 2 2 6" xfId="47080"/>
    <cellStyle name="Normal 3 3 2 2 2 6 10" xfId="47081"/>
    <cellStyle name="Normal 3 3 2 2 2 6 11" xfId="47082"/>
    <cellStyle name="Normal 3 3 2 2 2 6 12" xfId="47083"/>
    <cellStyle name="Normal 3 3 2 2 2 6 13" xfId="47084"/>
    <cellStyle name="Normal 3 3 2 2 2 6 14" xfId="47085"/>
    <cellStyle name="Normal 3 3 2 2 2 6 15" xfId="47086"/>
    <cellStyle name="Normal 3 3 2 2 2 6 16" xfId="47087"/>
    <cellStyle name="Normal 3 3 2 2 2 6 17" xfId="47088"/>
    <cellStyle name="Normal 3 3 2 2 2 6 18" xfId="47089"/>
    <cellStyle name="Normal 3 3 2 2 2 6 19" xfId="47090"/>
    <cellStyle name="Normal 3 3 2 2 2 6 2" xfId="47091"/>
    <cellStyle name="Normal 3 3 2 2 2 6 20" xfId="47092"/>
    <cellStyle name="Normal 3 3 2 2 2 6 21" xfId="47093"/>
    <cellStyle name="Normal 3 3 2 2 2 6 22" xfId="47094"/>
    <cellStyle name="Normal 3 3 2 2 2 6 3" xfId="47095"/>
    <cellStyle name="Normal 3 3 2 2 2 6 4" xfId="47096"/>
    <cellStyle name="Normal 3 3 2 2 2 6 5" xfId="47097"/>
    <cellStyle name="Normal 3 3 2 2 2 6 6" xfId="47098"/>
    <cellStyle name="Normal 3 3 2 2 2 6 7" xfId="47099"/>
    <cellStyle name="Normal 3 3 2 2 2 6 8" xfId="47100"/>
    <cellStyle name="Normal 3 3 2 2 2 6 9" xfId="47101"/>
    <cellStyle name="Normal 3 3 2 2 2 7" xfId="47102"/>
    <cellStyle name="Normal 3 3 2 2 2 7 10" xfId="47103"/>
    <cellStyle name="Normal 3 3 2 2 2 7 11" xfId="47104"/>
    <cellStyle name="Normal 3 3 2 2 2 7 12" xfId="47105"/>
    <cellStyle name="Normal 3 3 2 2 2 7 13" xfId="47106"/>
    <cellStyle name="Normal 3 3 2 2 2 7 14" xfId="47107"/>
    <cellStyle name="Normal 3 3 2 2 2 7 15" xfId="47108"/>
    <cellStyle name="Normal 3 3 2 2 2 7 16" xfId="47109"/>
    <cellStyle name="Normal 3 3 2 2 2 7 17" xfId="47110"/>
    <cellStyle name="Normal 3 3 2 2 2 7 18" xfId="47111"/>
    <cellStyle name="Normal 3 3 2 2 2 7 19" xfId="47112"/>
    <cellStyle name="Normal 3 3 2 2 2 7 2" xfId="47113"/>
    <cellStyle name="Normal 3 3 2 2 2 7 20" xfId="47114"/>
    <cellStyle name="Normal 3 3 2 2 2 7 21" xfId="47115"/>
    <cellStyle name="Normal 3 3 2 2 2 7 22" xfId="47116"/>
    <cellStyle name="Normal 3 3 2 2 2 7 3" xfId="47117"/>
    <cellStyle name="Normal 3 3 2 2 2 7 4" xfId="47118"/>
    <cellStyle name="Normal 3 3 2 2 2 7 5" xfId="47119"/>
    <cellStyle name="Normal 3 3 2 2 2 7 6" xfId="47120"/>
    <cellStyle name="Normal 3 3 2 2 2 7 7" xfId="47121"/>
    <cellStyle name="Normal 3 3 2 2 2 7 8" xfId="47122"/>
    <cellStyle name="Normal 3 3 2 2 2 7 9" xfId="47123"/>
    <cellStyle name="Normal 3 3 2 2 2 8" xfId="47124"/>
    <cellStyle name="Normal 3 3 2 2 2 8 10" xfId="47125"/>
    <cellStyle name="Normal 3 3 2 2 2 8 11" xfId="47126"/>
    <cellStyle name="Normal 3 3 2 2 2 8 12" xfId="47127"/>
    <cellStyle name="Normal 3 3 2 2 2 8 13" xfId="47128"/>
    <cellStyle name="Normal 3 3 2 2 2 8 14" xfId="47129"/>
    <cellStyle name="Normal 3 3 2 2 2 8 15" xfId="47130"/>
    <cellStyle name="Normal 3 3 2 2 2 8 16" xfId="47131"/>
    <cellStyle name="Normal 3 3 2 2 2 8 17" xfId="47132"/>
    <cellStyle name="Normal 3 3 2 2 2 8 18" xfId="47133"/>
    <cellStyle name="Normal 3 3 2 2 2 8 19" xfId="47134"/>
    <cellStyle name="Normal 3 3 2 2 2 8 2" xfId="47135"/>
    <cellStyle name="Normal 3 3 2 2 2 8 20" xfId="47136"/>
    <cellStyle name="Normal 3 3 2 2 2 8 21" xfId="47137"/>
    <cellStyle name="Normal 3 3 2 2 2 8 22" xfId="47138"/>
    <cellStyle name="Normal 3 3 2 2 2 8 3" xfId="47139"/>
    <cellStyle name="Normal 3 3 2 2 2 8 4" xfId="47140"/>
    <cellStyle name="Normal 3 3 2 2 2 8 5" xfId="47141"/>
    <cellStyle name="Normal 3 3 2 2 2 8 6" xfId="47142"/>
    <cellStyle name="Normal 3 3 2 2 2 8 7" xfId="47143"/>
    <cellStyle name="Normal 3 3 2 2 2 8 8" xfId="47144"/>
    <cellStyle name="Normal 3 3 2 2 2 8 9" xfId="47145"/>
    <cellStyle name="Normal 3 3 2 2 2 9" xfId="47146"/>
    <cellStyle name="Normal 3 3 2 2 2 9 10" xfId="47147"/>
    <cellStyle name="Normal 3 3 2 2 2 9 11" xfId="47148"/>
    <cellStyle name="Normal 3 3 2 2 2 9 12" xfId="47149"/>
    <cellStyle name="Normal 3 3 2 2 2 9 13" xfId="47150"/>
    <cellStyle name="Normal 3 3 2 2 2 9 14" xfId="47151"/>
    <cellStyle name="Normal 3 3 2 2 2 9 15" xfId="47152"/>
    <cellStyle name="Normal 3 3 2 2 2 9 16" xfId="47153"/>
    <cellStyle name="Normal 3 3 2 2 2 9 17" xfId="47154"/>
    <cellStyle name="Normal 3 3 2 2 2 9 18" xfId="47155"/>
    <cellStyle name="Normal 3 3 2 2 2 9 19" xfId="47156"/>
    <cellStyle name="Normal 3 3 2 2 2 9 2" xfId="47157"/>
    <cellStyle name="Normal 3 3 2 2 2 9 20" xfId="47158"/>
    <cellStyle name="Normal 3 3 2 2 2 9 21" xfId="47159"/>
    <cellStyle name="Normal 3 3 2 2 2 9 22" xfId="47160"/>
    <cellStyle name="Normal 3 3 2 2 2 9 3" xfId="47161"/>
    <cellStyle name="Normal 3 3 2 2 2 9 4" xfId="47162"/>
    <cellStyle name="Normal 3 3 2 2 2 9 5" xfId="47163"/>
    <cellStyle name="Normal 3 3 2 2 2 9 6" xfId="47164"/>
    <cellStyle name="Normal 3 3 2 2 2 9 7" xfId="47165"/>
    <cellStyle name="Normal 3 3 2 2 2 9 8" xfId="47166"/>
    <cellStyle name="Normal 3 3 2 2 2 9 9" xfId="47167"/>
    <cellStyle name="Normal 3 3 2 2 20" xfId="47168"/>
    <cellStyle name="Normal 3 3 2 2 21" xfId="47169"/>
    <cellStyle name="Normal 3 3 2 2 22" xfId="47170"/>
    <cellStyle name="Normal 3 3 2 2 23" xfId="47171"/>
    <cellStyle name="Normal 3 3 2 2 24" xfId="47172"/>
    <cellStyle name="Normal 3 3 2 2 25" xfId="47173"/>
    <cellStyle name="Normal 3 3 2 2 26" xfId="47174"/>
    <cellStyle name="Normal 3 3 2 2 27" xfId="47175"/>
    <cellStyle name="Normal 3 3 2 2 28" xfId="47176"/>
    <cellStyle name="Normal 3 3 2 2 29" xfId="47177"/>
    <cellStyle name="Normal 3 3 2 2 3" xfId="47178"/>
    <cellStyle name="Normal 3 3 2 2 3 10" xfId="47179"/>
    <cellStyle name="Normal 3 3 2 2 3 10 10" xfId="47180"/>
    <cellStyle name="Normal 3 3 2 2 3 10 11" xfId="47181"/>
    <cellStyle name="Normal 3 3 2 2 3 10 12" xfId="47182"/>
    <cellStyle name="Normal 3 3 2 2 3 10 13" xfId="47183"/>
    <cellStyle name="Normal 3 3 2 2 3 10 14" xfId="47184"/>
    <cellStyle name="Normal 3 3 2 2 3 10 15" xfId="47185"/>
    <cellStyle name="Normal 3 3 2 2 3 10 16" xfId="47186"/>
    <cellStyle name="Normal 3 3 2 2 3 10 17" xfId="47187"/>
    <cellStyle name="Normal 3 3 2 2 3 10 18" xfId="47188"/>
    <cellStyle name="Normal 3 3 2 2 3 10 19" xfId="47189"/>
    <cellStyle name="Normal 3 3 2 2 3 10 2" xfId="47190"/>
    <cellStyle name="Normal 3 3 2 2 3 10 20" xfId="47191"/>
    <cellStyle name="Normal 3 3 2 2 3 10 21" xfId="47192"/>
    <cellStyle name="Normal 3 3 2 2 3 10 22" xfId="47193"/>
    <cellStyle name="Normal 3 3 2 2 3 10 3" xfId="47194"/>
    <cellStyle name="Normal 3 3 2 2 3 10 4" xfId="47195"/>
    <cellStyle name="Normal 3 3 2 2 3 10 5" xfId="47196"/>
    <cellStyle name="Normal 3 3 2 2 3 10 6" xfId="47197"/>
    <cellStyle name="Normal 3 3 2 2 3 10 7" xfId="47198"/>
    <cellStyle name="Normal 3 3 2 2 3 10 8" xfId="47199"/>
    <cellStyle name="Normal 3 3 2 2 3 10 9" xfId="47200"/>
    <cellStyle name="Normal 3 3 2 2 3 11" xfId="47201"/>
    <cellStyle name="Normal 3 3 2 2 3 11 10" xfId="47202"/>
    <cellStyle name="Normal 3 3 2 2 3 11 11" xfId="47203"/>
    <cellStyle name="Normal 3 3 2 2 3 11 12" xfId="47204"/>
    <cellStyle name="Normal 3 3 2 2 3 11 13" xfId="47205"/>
    <cellStyle name="Normal 3 3 2 2 3 11 14" xfId="47206"/>
    <cellStyle name="Normal 3 3 2 2 3 11 15" xfId="47207"/>
    <cellStyle name="Normal 3 3 2 2 3 11 16" xfId="47208"/>
    <cellStyle name="Normal 3 3 2 2 3 11 17" xfId="47209"/>
    <cellStyle name="Normal 3 3 2 2 3 11 18" xfId="47210"/>
    <cellStyle name="Normal 3 3 2 2 3 11 19" xfId="47211"/>
    <cellStyle name="Normal 3 3 2 2 3 11 2" xfId="47212"/>
    <cellStyle name="Normal 3 3 2 2 3 11 20" xfId="47213"/>
    <cellStyle name="Normal 3 3 2 2 3 11 21" xfId="47214"/>
    <cellStyle name="Normal 3 3 2 2 3 11 22" xfId="47215"/>
    <cellStyle name="Normal 3 3 2 2 3 11 3" xfId="47216"/>
    <cellStyle name="Normal 3 3 2 2 3 11 4" xfId="47217"/>
    <cellStyle name="Normal 3 3 2 2 3 11 5" xfId="47218"/>
    <cellStyle name="Normal 3 3 2 2 3 11 6" xfId="47219"/>
    <cellStyle name="Normal 3 3 2 2 3 11 7" xfId="47220"/>
    <cellStyle name="Normal 3 3 2 2 3 11 8" xfId="47221"/>
    <cellStyle name="Normal 3 3 2 2 3 11 9" xfId="47222"/>
    <cellStyle name="Normal 3 3 2 2 3 12" xfId="47223"/>
    <cellStyle name="Normal 3 3 2 2 3 12 10" xfId="47224"/>
    <cellStyle name="Normal 3 3 2 2 3 12 11" xfId="47225"/>
    <cellStyle name="Normal 3 3 2 2 3 12 12" xfId="47226"/>
    <cellStyle name="Normal 3 3 2 2 3 12 13" xfId="47227"/>
    <cellStyle name="Normal 3 3 2 2 3 12 14" xfId="47228"/>
    <cellStyle name="Normal 3 3 2 2 3 12 15" xfId="47229"/>
    <cellStyle name="Normal 3 3 2 2 3 12 16" xfId="47230"/>
    <cellStyle name="Normal 3 3 2 2 3 12 17" xfId="47231"/>
    <cellStyle name="Normal 3 3 2 2 3 12 18" xfId="47232"/>
    <cellStyle name="Normal 3 3 2 2 3 12 19" xfId="47233"/>
    <cellStyle name="Normal 3 3 2 2 3 12 2" xfId="47234"/>
    <cellStyle name="Normal 3 3 2 2 3 12 20" xfId="47235"/>
    <cellStyle name="Normal 3 3 2 2 3 12 21" xfId="47236"/>
    <cellStyle name="Normal 3 3 2 2 3 12 22" xfId="47237"/>
    <cellStyle name="Normal 3 3 2 2 3 12 3" xfId="47238"/>
    <cellStyle name="Normal 3 3 2 2 3 12 4" xfId="47239"/>
    <cellStyle name="Normal 3 3 2 2 3 12 5" xfId="47240"/>
    <cellStyle name="Normal 3 3 2 2 3 12 6" xfId="47241"/>
    <cellStyle name="Normal 3 3 2 2 3 12 7" xfId="47242"/>
    <cellStyle name="Normal 3 3 2 2 3 12 8" xfId="47243"/>
    <cellStyle name="Normal 3 3 2 2 3 12 9" xfId="47244"/>
    <cellStyle name="Normal 3 3 2 2 3 13" xfId="47245"/>
    <cellStyle name="Normal 3 3 2 2 3 13 10" xfId="47246"/>
    <cellStyle name="Normal 3 3 2 2 3 13 11" xfId="47247"/>
    <cellStyle name="Normal 3 3 2 2 3 13 12" xfId="47248"/>
    <cellStyle name="Normal 3 3 2 2 3 13 13" xfId="47249"/>
    <cellStyle name="Normal 3 3 2 2 3 13 14" xfId="47250"/>
    <cellStyle name="Normal 3 3 2 2 3 13 15" xfId="47251"/>
    <cellStyle name="Normal 3 3 2 2 3 13 16" xfId="47252"/>
    <cellStyle name="Normal 3 3 2 2 3 13 17" xfId="47253"/>
    <cellStyle name="Normal 3 3 2 2 3 13 18" xfId="47254"/>
    <cellStyle name="Normal 3 3 2 2 3 13 19" xfId="47255"/>
    <cellStyle name="Normal 3 3 2 2 3 13 2" xfId="47256"/>
    <cellStyle name="Normal 3 3 2 2 3 13 20" xfId="47257"/>
    <cellStyle name="Normal 3 3 2 2 3 13 21" xfId="47258"/>
    <cellStyle name="Normal 3 3 2 2 3 13 22" xfId="47259"/>
    <cellStyle name="Normal 3 3 2 2 3 13 3" xfId="47260"/>
    <cellStyle name="Normal 3 3 2 2 3 13 4" xfId="47261"/>
    <cellStyle name="Normal 3 3 2 2 3 13 5" xfId="47262"/>
    <cellStyle name="Normal 3 3 2 2 3 13 6" xfId="47263"/>
    <cellStyle name="Normal 3 3 2 2 3 13 7" xfId="47264"/>
    <cellStyle name="Normal 3 3 2 2 3 13 8" xfId="47265"/>
    <cellStyle name="Normal 3 3 2 2 3 13 9" xfId="47266"/>
    <cellStyle name="Normal 3 3 2 2 3 14" xfId="47267"/>
    <cellStyle name="Normal 3 3 2 2 3 14 10" xfId="47268"/>
    <cellStyle name="Normal 3 3 2 2 3 14 11" xfId="47269"/>
    <cellStyle name="Normal 3 3 2 2 3 14 12" xfId="47270"/>
    <cellStyle name="Normal 3 3 2 2 3 14 13" xfId="47271"/>
    <cellStyle name="Normal 3 3 2 2 3 14 14" xfId="47272"/>
    <cellStyle name="Normal 3 3 2 2 3 14 15" xfId="47273"/>
    <cellStyle name="Normal 3 3 2 2 3 14 16" xfId="47274"/>
    <cellStyle name="Normal 3 3 2 2 3 14 17" xfId="47275"/>
    <cellStyle name="Normal 3 3 2 2 3 14 18" xfId="47276"/>
    <cellStyle name="Normal 3 3 2 2 3 14 19" xfId="47277"/>
    <cellStyle name="Normal 3 3 2 2 3 14 2" xfId="47278"/>
    <cellStyle name="Normal 3 3 2 2 3 14 20" xfId="47279"/>
    <cellStyle name="Normal 3 3 2 2 3 14 21" xfId="47280"/>
    <cellStyle name="Normal 3 3 2 2 3 14 22" xfId="47281"/>
    <cellStyle name="Normal 3 3 2 2 3 14 3" xfId="47282"/>
    <cellStyle name="Normal 3 3 2 2 3 14 4" xfId="47283"/>
    <cellStyle name="Normal 3 3 2 2 3 14 5" xfId="47284"/>
    <cellStyle name="Normal 3 3 2 2 3 14 6" xfId="47285"/>
    <cellStyle name="Normal 3 3 2 2 3 14 7" xfId="47286"/>
    <cellStyle name="Normal 3 3 2 2 3 14 8" xfId="47287"/>
    <cellStyle name="Normal 3 3 2 2 3 14 9" xfId="47288"/>
    <cellStyle name="Normal 3 3 2 2 3 15" xfId="47289"/>
    <cellStyle name="Normal 3 3 2 2 3 15 10" xfId="47290"/>
    <cellStyle name="Normal 3 3 2 2 3 15 11" xfId="47291"/>
    <cellStyle name="Normal 3 3 2 2 3 15 12" xfId="47292"/>
    <cellStyle name="Normal 3 3 2 2 3 15 13" xfId="47293"/>
    <cellStyle name="Normal 3 3 2 2 3 15 14" xfId="47294"/>
    <cellStyle name="Normal 3 3 2 2 3 15 15" xfId="47295"/>
    <cellStyle name="Normal 3 3 2 2 3 15 16" xfId="47296"/>
    <cellStyle name="Normal 3 3 2 2 3 15 17" xfId="47297"/>
    <cellStyle name="Normal 3 3 2 2 3 15 18" xfId="47298"/>
    <cellStyle name="Normal 3 3 2 2 3 15 19" xfId="47299"/>
    <cellStyle name="Normal 3 3 2 2 3 15 2" xfId="47300"/>
    <cellStyle name="Normal 3 3 2 2 3 15 20" xfId="47301"/>
    <cellStyle name="Normal 3 3 2 2 3 15 21" xfId="47302"/>
    <cellStyle name="Normal 3 3 2 2 3 15 22" xfId="47303"/>
    <cellStyle name="Normal 3 3 2 2 3 15 3" xfId="47304"/>
    <cellStyle name="Normal 3 3 2 2 3 15 4" xfId="47305"/>
    <cellStyle name="Normal 3 3 2 2 3 15 5" xfId="47306"/>
    <cellStyle name="Normal 3 3 2 2 3 15 6" xfId="47307"/>
    <cellStyle name="Normal 3 3 2 2 3 15 7" xfId="47308"/>
    <cellStyle name="Normal 3 3 2 2 3 15 8" xfId="47309"/>
    <cellStyle name="Normal 3 3 2 2 3 15 9" xfId="47310"/>
    <cellStyle name="Normal 3 3 2 2 3 16" xfId="47311"/>
    <cellStyle name="Normal 3 3 2 2 3 16 10" xfId="47312"/>
    <cellStyle name="Normal 3 3 2 2 3 16 11" xfId="47313"/>
    <cellStyle name="Normal 3 3 2 2 3 16 12" xfId="47314"/>
    <cellStyle name="Normal 3 3 2 2 3 16 13" xfId="47315"/>
    <cellStyle name="Normal 3 3 2 2 3 16 14" xfId="47316"/>
    <cellStyle name="Normal 3 3 2 2 3 16 15" xfId="47317"/>
    <cellStyle name="Normal 3 3 2 2 3 16 16" xfId="47318"/>
    <cellStyle name="Normal 3 3 2 2 3 16 17" xfId="47319"/>
    <cellStyle name="Normal 3 3 2 2 3 16 18" xfId="47320"/>
    <cellStyle name="Normal 3 3 2 2 3 16 19" xfId="47321"/>
    <cellStyle name="Normal 3 3 2 2 3 16 2" xfId="47322"/>
    <cellStyle name="Normal 3 3 2 2 3 16 20" xfId="47323"/>
    <cellStyle name="Normal 3 3 2 2 3 16 21" xfId="47324"/>
    <cellStyle name="Normal 3 3 2 2 3 16 22" xfId="47325"/>
    <cellStyle name="Normal 3 3 2 2 3 16 3" xfId="47326"/>
    <cellStyle name="Normal 3 3 2 2 3 16 4" xfId="47327"/>
    <cellStyle name="Normal 3 3 2 2 3 16 5" xfId="47328"/>
    <cellStyle name="Normal 3 3 2 2 3 16 6" xfId="47329"/>
    <cellStyle name="Normal 3 3 2 2 3 16 7" xfId="47330"/>
    <cellStyle name="Normal 3 3 2 2 3 16 8" xfId="47331"/>
    <cellStyle name="Normal 3 3 2 2 3 16 9" xfId="47332"/>
    <cellStyle name="Normal 3 3 2 2 3 17" xfId="47333"/>
    <cellStyle name="Normal 3 3 2 2 3 17 10" xfId="47334"/>
    <cellStyle name="Normal 3 3 2 2 3 17 11" xfId="47335"/>
    <cellStyle name="Normal 3 3 2 2 3 17 12" xfId="47336"/>
    <cellStyle name="Normal 3 3 2 2 3 17 13" xfId="47337"/>
    <cellStyle name="Normal 3 3 2 2 3 17 14" xfId="47338"/>
    <cellStyle name="Normal 3 3 2 2 3 17 15" xfId="47339"/>
    <cellStyle name="Normal 3 3 2 2 3 17 16" xfId="47340"/>
    <cellStyle name="Normal 3 3 2 2 3 17 17" xfId="47341"/>
    <cellStyle name="Normal 3 3 2 2 3 17 18" xfId="47342"/>
    <cellStyle name="Normal 3 3 2 2 3 17 19" xfId="47343"/>
    <cellStyle name="Normal 3 3 2 2 3 17 2" xfId="47344"/>
    <cellStyle name="Normal 3 3 2 2 3 17 20" xfId="47345"/>
    <cellStyle name="Normal 3 3 2 2 3 17 21" xfId="47346"/>
    <cellStyle name="Normal 3 3 2 2 3 17 22" xfId="47347"/>
    <cellStyle name="Normal 3 3 2 2 3 17 3" xfId="47348"/>
    <cellStyle name="Normal 3 3 2 2 3 17 4" xfId="47349"/>
    <cellStyle name="Normal 3 3 2 2 3 17 5" xfId="47350"/>
    <cellStyle name="Normal 3 3 2 2 3 17 6" xfId="47351"/>
    <cellStyle name="Normal 3 3 2 2 3 17 7" xfId="47352"/>
    <cellStyle name="Normal 3 3 2 2 3 17 8" xfId="47353"/>
    <cellStyle name="Normal 3 3 2 2 3 17 9" xfId="47354"/>
    <cellStyle name="Normal 3 3 2 2 3 18" xfId="47355"/>
    <cellStyle name="Normal 3 3 2 2 3 18 10" xfId="47356"/>
    <cellStyle name="Normal 3 3 2 2 3 18 11" xfId="47357"/>
    <cellStyle name="Normal 3 3 2 2 3 18 12" xfId="47358"/>
    <cellStyle name="Normal 3 3 2 2 3 18 13" xfId="47359"/>
    <cellStyle name="Normal 3 3 2 2 3 18 14" xfId="47360"/>
    <cellStyle name="Normal 3 3 2 2 3 18 15" xfId="47361"/>
    <cellStyle name="Normal 3 3 2 2 3 18 16" xfId="47362"/>
    <cellStyle name="Normal 3 3 2 2 3 18 17" xfId="47363"/>
    <cellStyle name="Normal 3 3 2 2 3 18 18" xfId="47364"/>
    <cellStyle name="Normal 3 3 2 2 3 18 19" xfId="47365"/>
    <cellStyle name="Normal 3 3 2 2 3 18 2" xfId="47366"/>
    <cellStyle name="Normal 3 3 2 2 3 18 20" xfId="47367"/>
    <cellStyle name="Normal 3 3 2 2 3 18 21" xfId="47368"/>
    <cellStyle name="Normal 3 3 2 2 3 18 22" xfId="47369"/>
    <cellStyle name="Normal 3 3 2 2 3 18 3" xfId="47370"/>
    <cellStyle name="Normal 3 3 2 2 3 18 4" xfId="47371"/>
    <cellStyle name="Normal 3 3 2 2 3 18 5" xfId="47372"/>
    <cellStyle name="Normal 3 3 2 2 3 18 6" xfId="47373"/>
    <cellStyle name="Normal 3 3 2 2 3 18 7" xfId="47374"/>
    <cellStyle name="Normal 3 3 2 2 3 18 8" xfId="47375"/>
    <cellStyle name="Normal 3 3 2 2 3 18 9" xfId="47376"/>
    <cellStyle name="Normal 3 3 2 2 3 19" xfId="47377"/>
    <cellStyle name="Normal 3 3 2 2 3 19 10" xfId="47378"/>
    <cellStyle name="Normal 3 3 2 2 3 19 11" xfId="47379"/>
    <cellStyle name="Normal 3 3 2 2 3 19 12" xfId="47380"/>
    <cellStyle name="Normal 3 3 2 2 3 19 13" xfId="47381"/>
    <cellStyle name="Normal 3 3 2 2 3 19 14" xfId="47382"/>
    <cellStyle name="Normal 3 3 2 2 3 19 15" xfId="47383"/>
    <cellStyle name="Normal 3 3 2 2 3 19 16" xfId="47384"/>
    <cellStyle name="Normal 3 3 2 2 3 19 17" xfId="47385"/>
    <cellStyle name="Normal 3 3 2 2 3 19 18" xfId="47386"/>
    <cellStyle name="Normal 3 3 2 2 3 19 19" xfId="47387"/>
    <cellStyle name="Normal 3 3 2 2 3 19 2" xfId="47388"/>
    <cellStyle name="Normal 3 3 2 2 3 19 20" xfId="47389"/>
    <cellStyle name="Normal 3 3 2 2 3 19 21" xfId="47390"/>
    <cellStyle name="Normal 3 3 2 2 3 19 22" xfId="47391"/>
    <cellStyle name="Normal 3 3 2 2 3 19 3" xfId="47392"/>
    <cellStyle name="Normal 3 3 2 2 3 19 4" xfId="47393"/>
    <cellStyle name="Normal 3 3 2 2 3 19 5" xfId="47394"/>
    <cellStyle name="Normal 3 3 2 2 3 19 6" xfId="47395"/>
    <cellStyle name="Normal 3 3 2 2 3 19 7" xfId="47396"/>
    <cellStyle name="Normal 3 3 2 2 3 19 8" xfId="47397"/>
    <cellStyle name="Normal 3 3 2 2 3 19 9" xfId="47398"/>
    <cellStyle name="Normal 3 3 2 2 3 2" xfId="47399"/>
    <cellStyle name="Normal 3 3 2 2 3 2 10" xfId="47400"/>
    <cellStyle name="Normal 3 3 2 2 3 2 11" xfId="47401"/>
    <cellStyle name="Normal 3 3 2 2 3 2 12" xfId="47402"/>
    <cellStyle name="Normal 3 3 2 2 3 2 13" xfId="47403"/>
    <cellStyle name="Normal 3 3 2 2 3 2 14" xfId="47404"/>
    <cellStyle name="Normal 3 3 2 2 3 2 15" xfId="47405"/>
    <cellStyle name="Normal 3 3 2 2 3 2 16" xfId="47406"/>
    <cellStyle name="Normal 3 3 2 2 3 2 17" xfId="47407"/>
    <cellStyle name="Normal 3 3 2 2 3 2 18" xfId="47408"/>
    <cellStyle name="Normal 3 3 2 2 3 2 19" xfId="47409"/>
    <cellStyle name="Normal 3 3 2 2 3 2 2" xfId="47410"/>
    <cellStyle name="Normal 3 3 2 2 3 2 20" xfId="47411"/>
    <cellStyle name="Normal 3 3 2 2 3 2 21" xfId="47412"/>
    <cellStyle name="Normal 3 3 2 2 3 2 22" xfId="47413"/>
    <cellStyle name="Normal 3 3 2 2 3 2 23" xfId="47414"/>
    <cellStyle name="Normal 3 3 2 2 3 2 24" xfId="47415"/>
    <cellStyle name="Normal 3 3 2 2 3 2 25" xfId="47416"/>
    <cellStyle name="Normal 3 3 2 2 3 2 26" xfId="47417"/>
    <cellStyle name="Normal 3 3 2 2 3 2 27" xfId="47418"/>
    <cellStyle name="Normal 3 3 2 2 3 2 28" xfId="47419"/>
    <cellStyle name="Normal 3 3 2 2 3 2 29" xfId="47420"/>
    <cellStyle name="Normal 3 3 2 2 3 2 3" xfId="47421"/>
    <cellStyle name="Normal 3 3 2 2 3 2 30" xfId="47422"/>
    <cellStyle name="Normal 3 3 2 2 3 2 31" xfId="47423"/>
    <cellStyle name="Normal 3 3 2 2 3 2 32" xfId="47424"/>
    <cellStyle name="Normal 3 3 2 2 3 2 33" xfId="47425"/>
    <cellStyle name="Normal 3 3 2 2 3 2 34" xfId="47426"/>
    <cellStyle name="Normal 3 3 2 2 3 2 35" xfId="47427"/>
    <cellStyle name="Normal 3 3 2 2 3 2 36" xfId="47428"/>
    <cellStyle name="Normal 3 3 2 2 3 2 37" xfId="47429"/>
    <cellStyle name="Normal 3 3 2 2 3 2 38" xfId="47430"/>
    <cellStyle name="Normal 3 3 2 2 3 2 39" xfId="47431"/>
    <cellStyle name="Normal 3 3 2 2 3 2 4" xfId="47432"/>
    <cellStyle name="Normal 3 3 2 2 3 2 40" xfId="47433"/>
    <cellStyle name="Normal 3 3 2 2 3 2 5" xfId="47434"/>
    <cellStyle name="Normal 3 3 2 2 3 2 6" xfId="47435"/>
    <cellStyle name="Normal 3 3 2 2 3 2 7" xfId="47436"/>
    <cellStyle name="Normal 3 3 2 2 3 2 8" xfId="47437"/>
    <cellStyle name="Normal 3 3 2 2 3 2 9" xfId="47438"/>
    <cellStyle name="Normal 3 3 2 2 3 20" xfId="47439"/>
    <cellStyle name="Normal 3 3 2 2 3 21" xfId="47440"/>
    <cellStyle name="Normal 3 3 2 2 3 22" xfId="47441"/>
    <cellStyle name="Normal 3 3 2 2 3 23" xfId="47442"/>
    <cellStyle name="Normal 3 3 2 2 3 24" xfId="47443"/>
    <cellStyle name="Normal 3 3 2 2 3 25" xfId="47444"/>
    <cellStyle name="Normal 3 3 2 2 3 26" xfId="47445"/>
    <cellStyle name="Normal 3 3 2 2 3 27" xfId="47446"/>
    <cellStyle name="Normal 3 3 2 2 3 28" xfId="47447"/>
    <cellStyle name="Normal 3 3 2 2 3 29" xfId="47448"/>
    <cellStyle name="Normal 3 3 2 2 3 3" xfId="47449"/>
    <cellStyle name="Normal 3 3 2 2 3 3 10" xfId="47450"/>
    <cellStyle name="Normal 3 3 2 2 3 3 11" xfId="47451"/>
    <cellStyle name="Normal 3 3 2 2 3 3 12" xfId="47452"/>
    <cellStyle name="Normal 3 3 2 2 3 3 13" xfId="47453"/>
    <cellStyle name="Normal 3 3 2 2 3 3 14" xfId="47454"/>
    <cellStyle name="Normal 3 3 2 2 3 3 15" xfId="47455"/>
    <cellStyle name="Normal 3 3 2 2 3 3 16" xfId="47456"/>
    <cellStyle name="Normal 3 3 2 2 3 3 17" xfId="47457"/>
    <cellStyle name="Normal 3 3 2 2 3 3 18" xfId="47458"/>
    <cellStyle name="Normal 3 3 2 2 3 3 19" xfId="47459"/>
    <cellStyle name="Normal 3 3 2 2 3 3 2" xfId="47460"/>
    <cellStyle name="Normal 3 3 2 2 3 3 20" xfId="47461"/>
    <cellStyle name="Normal 3 3 2 2 3 3 21" xfId="47462"/>
    <cellStyle name="Normal 3 3 2 2 3 3 22" xfId="47463"/>
    <cellStyle name="Normal 3 3 2 2 3 3 3" xfId="47464"/>
    <cellStyle name="Normal 3 3 2 2 3 3 4" xfId="47465"/>
    <cellStyle name="Normal 3 3 2 2 3 3 5" xfId="47466"/>
    <cellStyle name="Normal 3 3 2 2 3 3 6" xfId="47467"/>
    <cellStyle name="Normal 3 3 2 2 3 3 7" xfId="47468"/>
    <cellStyle name="Normal 3 3 2 2 3 3 8" xfId="47469"/>
    <cellStyle name="Normal 3 3 2 2 3 3 9" xfId="47470"/>
    <cellStyle name="Normal 3 3 2 2 3 30" xfId="47471"/>
    <cellStyle name="Normal 3 3 2 2 3 31" xfId="47472"/>
    <cellStyle name="Normal 3 3 2 2 3 32" xfId="47473"/>
    <cellStyle name="Normal 3 3 2 2 3 33" xfId="47474"/>
    <cellStyle name="Normal 3 3 2 2 3 34" xfId="47475"/>
    <cellStyle name="Normal 3 3 2 2 3 35" xfId="47476"/>
    <cellStyle name="Normal 3 3 2 2 3 36" xfId="47477"/>
    <cellStyle name="Normal 3 3 2 2 3 37" xfId="47478"/>
    <cellStyle name="Normal 3 3 2 2 3 38" xfId="47479"/>
    <cellStyle name="Normal 3 3 2 2 3 39" xfId="47480"/>
    <cellStyle name="Normal 3 3 2 2 3 4" xfId="47481"/>
    <cellStyle name="Normal 3 3 2 2 3 4 10" xfId="47482"/>
    <cellStyle name="Normal 3 3 2 2 3 4 11" xfId="47483"/>
    <cellStyle name="Normal 3 3 2 2 3 4 12" xfId="47484"/>
    <cellStyle name="Normal 3 3 2 2 3 4 13" xfId="47485"/>
    <cellStyle name="Normal 3 3 2 2 3 4 14" xfId="47486"/>
    <cellStyle name="Normal 3 3 2 2 3 4 15" xfId="47487"/>
    <cellStyle name="Normal 3 3 2 2 3 4 16" xfId="47488"/>
    <cellStyle name="Normal 3 3 2 2 3 4 17" xfId="47489"/>
    <cellStyle name="Normal 3 3 2 2 3 4 18" xfId="47490"/>
    <cellStyle name="Normal 3 3 2 2 3 4 19" xfId="47491"/>
    <cellStyle name="Normal 3 3 2 2 3 4 2" xfId="47492"/>
    <cellStyle name="Normal 3 3 2 2 3 4 20" xfId="47493"/>
    <cellStyle name="Normal 3 3 2 2 3 4 21" xfId="47494"/>
    <cellStyle name="Normal 3 3 2 2 3 4 22" xfId="47495"/>
    <cellStyle name="Normal 3 3 2 2 3 4 3" xfId="47496"/>
    <cellStyle name="Normal 3 3 2 2 3 4 4" xfId="47497"/>
    <cellStyle name="Normal 3 3 2 2 3 4 5" xfId="47498"/>
    <cellStyle name="Normal 3 3 2 2 3 4 6" xfId="47499"/>
    <cellStyle name="Normal 3 3 2 2 3 4 7" xfId="47500"/>
    <cellStyle name="Normal 3 3 2 2 3 4 8" xfId="47501"/>
    <cellStyle name="Normal 3 3 2 2 3 4 9" xfId="47502"/>
    <cellStyle name="Normal 3 3 2 2 3 40" xfId="47503"/>
    <cellStyle name="Normal 3 3 2 2 3 5" xfId="47504"/>
    <cellStyle name="Normal 3 3 2 2 3 5 10" xfId="47505"/>
    <cellStyle name="Normal 3 3 2 2 3 5 11" xfId="47506"/>
    <cellStyle name="Normal 3 3 2 2 3 5 12" xfId="47507"/>
    <cellStyle name="Normal 3 3 2 2 3 5 13" xfId="47508"/>
    <cellStyle name="Normal 3 3 2 2 3 5 14" xfId="47509"/>
    <cellStyle name="Normal 3 3 2 2 3 5 15" xfId="47510"/>
    <cellStyle name="Normal 3 3 2 2 3 5 16" xfId="47511"/>
    <cellStyle name="Normal 3 3 2 2 3 5 17" xfId="47512"/>
    <cellStyle name="Normal 3 3 2 2 3 5 18" xfId="47513"/>
    <cellStyle name="Normal 3 3 2 2 3 5 19" xfId="47514"/>
    <cellStyle name="Normal 3 3 2 2 3 5 2" xfId="47515"/>
    <cellStyle name="Normal 3 3 2 2 3 5 20" xfId="47516"/>
    <cellStyle name="Normal 3 3 2 2 3 5 21" xfId="47517"/>
    <cellStyle name="Normal 3 3 2 2 3 5 22" xfId="47518"/>
    <cellStyle name="Normal 3 3 2 2 3 5 3" xfId="47519"/>
    <cellStyle name="Normal 3 3 2 2 3 5 4" xfId="47520"/>
    <cellStyle name="Normal 3 3 2 2 3 5 5" xfId="47521"/>
    <cellStyle name="Normal 3 3 2 2 3 5 6" xfId="47522"/>
    <cellStyle name="Normal 3 3 2 2 3 5 7" xfId="47523"/>
    <cellStyle name="Normal 3 3 2 2 3 5 8" xfId="47524"/>
    <cellStyle name="Normal 3 3 2 2 3 5 9" xfId="47525"/>
    <cellStyle name="Normal 3 3 2 2 3 6" xfId="47526"/>
    <cellStyle name="Normal 3 3 2 2 3 6 10" xfId="47527"/>
    <cellStyle name="Normal 3 3 2 2 3 6 11" xfId="47528"/>
    <cellStyle name="Normal 3 3 2 2 3 6 12" xfId="47529"/>
    <cellStyle name="Normal 3 3 2 2 3 6 13" xfId="47530"/>
    <cellStyle name="Normal 3 3 2 2 3 6 14" xfId="47531"/>
    <cellStyle name="Normal 3 3 2 2 3 6 15" xfId="47532"/>
    <cellStyle name="Normal 3 3 2 2 3 6 16" xfId="47533"/>
    <cellStyle name="Normal 3 3 2 2 3 6 17" xfId="47534"/>
    <cellStyle name="Normal 3 3 2 2 3 6 18" xfId="47535"/>
    <cellStyle name="Normal 3 3 2 2 3 6 19" xfId="47536"/>
    <cellStyle name="Normal 3 3 2 2 3 6 2" xfId="47537"/>
    <cellStyle name="Normal 3 3 2 2 3 6 20" xfId="47538"/>
    <cellStyle name="Normal 3 3 2 2 3 6 21" xfId="47539"/>
    <cellStyle name="Normal 3 3 2 2 3 6 22" xfId="47540"/>
    <cellStyle name="Normal 3 3 2 2 3 6 3" xfId="47541"/>
    <cellStyle name="Normal 3 3 2 2 3 6 4" xfId="47542"/>
    <cellStyle name="Normal 3 3 2 2 3 6 5" xfId="47543"/>
    <cellStyle name="Normal 3 3 2 2 3 6 6" xfId="47544"/>
    <cellStyle name="Normal 3 3 2 2 3 6 7" xfId="47545"/>
    <cellStyle name="Normal 3 3 2 2 3 6 8" xfId="47546"/>
    <cellStyle name="Normal 3 3 2 2 3 6 9" xfId="47547"/>
    <cellStyle name="Normal 3 3 2 2 3 7" xfId="47548"/>
    <cellStyle name="Normal 3 3 2 2 3 7 10" xfId="47549"/>
    <cellStyle name="Normal 3 3 2 2 3 7 11" xfId="47550"/>
    <cellStyle name="Normal 3 3 2 2 3 7 12" xfId="47551"/>
    <cellStyle name="Normal 3 3 2 2 3 7 13" xfId="47552"/>
    <cellStyle name="Normal 3 3 2 2 3 7 14" xfId="47553"/>
    <cellStyle name="Normal 3 3 2 2 3 7 15" xfId="47554"/>
    <cellStyle name="Normal 3 3 2 2 3 7 16" xfId="47555"/>
    <cellStyle name="Normal 3 3 2 2 3 7 17" xfId="47556"/>
    <cellStyle name="Normal 3 3 2 2 3 7 18" xfId="47557"/>
    <cellStyle name="Normal 3 3 2 2 3 7 19" xfId="47558"/>
    <cellStyle name="Normal 3 3 2 2 3 7 2" xfId="47559"/>
    <cellStyle name="Normal 3 3 2 2 3 7 20" xfId="47560"/>
    <cellStyle name="Normal 3 3 2 2 3 7 21" xfId="47561"/>
    <cellStyle name="Normal 3 3 2 2 3 7 22" xfId="47562"/>
    <cellStyle name="Normal 3 3 2 2 3 7 3" xfId="47563"/>
    <cellStyle name="Normal 3 3 2 2 3 7 4" xfId="47564"/>
    <cellStyle name="Normal 3 3 2 2 3 7 5" xfId="47565"/>
    <cellStyle name="Normal 3 3 2 2 3 7 6" xfId="47566"/>
    <cellStyle name="Normal 3 3 2 2 3 7 7" xfId="47567"/>
    <cellStyle name="Normal 3 3 2 2 3 7 8" xfId="47568"/>
    <cellStyle name="Normal 3 3 2 2 3 7 9" xfId="47569"/>
    <cellStyle name="Normal 3 3 2 2 3 8" xfId="47570"/>
    <cellStyle name="Normal 3 3 2 2 3 8 10" xfId="47571"/>
    <cellStyle name="Normal 3 3 2 2 3 8 11" xfId="47572"/>
    <cellStyle name="Normal 3 3 2 2 3 8 12" xfId="47573"/>
    <cellStyle name="Normal 3 3 2 2 3 8 13" xfId="47574"/>
    <cellStyle name="Normal 3 3 2 2 3 8 14" xfId="47575"/>
    <cellStyle name="Normal 3 3 2 2 3 8 15" xfId="47576"/>
    <cellStyle name="Normal 3 3 2 2 3 8 16" xfId="47577"/>
    <cellStyle name="Normal 3 3 2 2 3 8 17" xfId="47578"/>
    <cellStyle name="Normal 3 3 2 2 3 8 18" xfId="47579"/>
    <cellStyle name="Normal 3 3 2 2 3 8 19" xfId="47580"/>
    <cellStyle name="Normal 3 3 2 2 3 8 2" xfId="47581"/>
    <cellStyle name="Normal 3 3 2 2 3 8 20" xfId="47582"/>
    <cellStyle name="Normal 3 3 2 2 3 8 21" xfId="47583"/>
    <cellStyle name="Normal 3 3 2 2 3 8 22" xfId="47584"/>
    <cellStyle name="Normal 3 3 2 2 3 8 3" xfId="47585"/>
    <cellStyle name="Normal 3 3 2 2 3 8 4" xfId="47586"/>
    <cellStyle name="Normal 3 3 2 2 3 8 5" xfId="47587"/>
    <cellStyle name="Normal 3 3 2 2 3 8 6" xfId="47588"/>
    <cellStyle name="Normal 3 3 2 2 3 8 7" xfId="47589"/>
    <cellStyle name="Normal 3 3 2 2 3 8 8" xfId="47590"/>
    <cellStyle name="Normal 3 3 2 2 3 8 9" xfId="47591"/>
    <cellStyle name="Normal 3 3 2 2 3 9" xfId="47592"/>
    <cellStyle name="Normal 3 3 2 2 3 9 10" xfId="47593"/>
    <cellStyle name="Normal 3 3 2 2 3 9 11" xfId="47594"/>
    <cellStyle name="Normal 3 3 2 2 3 9 12" xfId="47595"/>
    <cellStyle name="Normal 3 3 2 2 3 9 13" xfId="47596"/>
    <cellStyle name="Normal 3 3 2 2 3 9 14" xfId="47597"/>
    <cellStyle name="Normal 3 3 2 2 3 9 15" xfId="47598"/>
    <cellStyle name="Normal 3 3 2 2 3 9 16" xfId="47599"/>
    <cellStyle name="Normal 3 3 2 2 3 9 17" xfId="47600"/>
    <cellStyle name="Normal 3 3 2 2 3 9 18" xfId="47601"/>
    <cellStyle name="Normal 3 3 2 2 3 9 19" xfId="47602"/>
    <cellStyle name="Normal 3 3 2 2 3 9 2" xfId="47603"/>
    <cellStyle name="Normal 3 3 2 2 3 9 20" xfId="47604"/>
    <cellStyle name="Normal 3 3 2 2 3 9 21" xfId="47605"/>
    <cellStyle name="Normal 3 3 2 2 3 9 22" xfId="47606"/>
    <cellStyle name="Normal 3 3 2 2 3 9 3" xfId="47607"/>
    <cellStyle name="Normal 3 3 2 2 3 9 4" xfId="47608"/>
    <cellStyle name="Normal 3 3 2 2 3 9 5" xfId="47609"/>
    <cellStyle name="Normal 3 3 2 2 3 9 6" xfId="47610"/>
    <cellStyle name="Normal 3 3 2 2 3 9 7" xfId="47611"/>
    <cellStyle name="Normal 3 3 2 2 3 9 8" xfId="47612"/>
    <cellStyle name="Normal 3 3 2 2 3 9 9" xfId="47613"/>
    <cellStyle name="Normal 3 3 2 2 30" xfId="47614"/>
    <cellStyle name="Normal 3 3 2 2 31" xfId="47615"/>
    <cellStyle name="Normal 3 3 2 2 32" xfId="47616"/>
    <cellStyle name="Normal 3 3 2 2 33" xfId="47617"/>
    <cellStyle name="Normal 3 3 2 2 34" xfId="47618"/>
    <cellStyle name="Normal 3 3 2 2 35" xfId="47619"/>
    <cellStyle name="Normal 3 3 2 2 36" xfId="47620"/>
    <cellStyle name="Normal 3 3 2 2 37" xfId="47621"/>
    <cellStyle name="Normal 3 3 2 2 38" xfId="47622"/>
    <cellStyle name="Normal 3 3 2 2 39" xfId="47623"/>
    <cellStyle name="Normal 3 3 2 2 4" xfId="47624"/>
    <cellStyle name="Normal 3 3 2 2 4 10" xfId="47625"/>
    <cellStyle name="Normal 3 3 2 2 4 11" xfId="47626"/>
    <cellStyle name="Normal 3 3 2 2 4 12" xfId="47627"/>
    <cellStyle name="Normal 3 3 2 2 4 13" xfId="47628"/>
    <cellStyle name="Normal 3 3 2 2 4 14" xfId="47629"/>
    <cellStyle name="Normal 3 3 2 2 4 15" xfId="47630"/>
    <cellStyle name="Normal 3 3 2 2 4 16" xfId="47631"/>
    <cellStyle name="Normal 3 3 2 2 4 17" xfId="47632"/>
    <cellStyle name="Normal 3 3 2 2 4 18" xfId="47633"/>
    <cellStyle name="Normal 3 3 2 2 4 19" xfId="47634"/>
    <cellStyle name="Normal 3 3 2 2 4 2" xfId="47635"/>
    <cellStyle name="Normal 3 3 2 2 4 20" xfId="47636"/>
    <cellStyle name="Normal 3 3 2 2 4 21" xfId="47637"/>
    <cellStyle name="Normal 3 3 2 2 4 22" xfId="47638"/>
    <cellStyle name="Normal 3 3 2 2 4 3" xfId="47639"/>
    <cellStyle name="Normal 3 3 2 2 4 4" xfId="47640"/>
    <cellStyle name="Normal 3 3 2 2 4 5" xfId="47641"/>
    <cellStyle name="Normal 3 3 2 2 4 6" xfId="47642"/>
    <cellStyle name="Normal 3 3 2 2 4 7" xfId="47643"/>
    <cellStyle name="Normal 3 3 2 2 4 8" xfId="47644"/>
    <cellStyle name="Normal 3 3 2 2 4 9" xfId="47645"/>
    <cellStyle name="Normal 3 3 2 2 40" xfId="47646"/>
    <cellStyle name="Normal 3 3 2 2 41" xfId="47647"/>
    <cellStyle name="Normal 3 3 2 2 42" xfId="47648"/>
    <cellStyle name="Normal 3 3 2 2 43" xfId="47649"/>
    <cellStyle name="Normal 3 3 2 2 44" xfId="47650"/>
    <cellStyle name="Normal 3 3 2 2 45" xfId="47651"/>
    <cellStyle name="Normal 3 3 2 2 5" xfId="47652"/>
    <cellStyle name="Normal 3 3 2 2 5 10" xfId="47653"/>
    <cellStyle name="Normal 3 3 2 2 5 11" xfId="47654"/>
    <cellStyle name="Normal 3 3 2 2 5 12" xfId="47655"/>
    <cellStyle name="Normal 3 3 2 2 5 13" xfId="47656"/>
    <cellStyle name="Normal 3 3 2 2 5 14" xfId="47657"/>
    <cellStyle name="Normal 3 3 2 2 5 15" xfId="47658"/>
    <cellStyle name="Normal 3 3 2 2 5 16" xfId="47659"/>
    <cellStyle name="Normal 3 3 2 2 5 17" xfId="47660"/>
    <cellStyle name="Normal 3 3 2 2 5 18" xfId="47661"/>
    <cellStyle name="Normal 3 3 2 2 5 19" xfId="47662"/>
    <cellStyle name="Normal 3 3 2 2 5 2" xfId="47663"/>
    <cellStyle name="Normal 3 3 2 2 5 20" xfId="47664"/>
    <cellStyle name="Normal 3 3 2 2 5 21" xfId="47665"/>
    <cellStyle name="Normal 3 3 2 2 5 22" xfId="47666"/>
    <cellStyle name="Normal 3 3 2 2 5 3" xfId="47667"/>
    <cellStyle name="Normal 3 3 2 2 5 4" xfId="47668"/>
    <cellStyle name="Normal 3 3 2 2 5 5" xfId="47669"/>
    <cellStyle name="Normal 3 3 2 2 5 6" xfId="47670"/>
    <cellStyle name="Normal 3 3 2 2 5 7" xfId="47671"/>
    <cellStyle name="Normal 3 3 2 2 5 8" xfId="47672"/>
    <cellStyle name="Normal 3 3 2 2 5 9" xfId="47673"/>
    <cellStyle name="Normal 3 3 2 2 6" xfId="47674"/>
    <cellStyle name="Normal 3 3 2 2 6 10" xfId="47675"/>
    <cellStyle name="Normal 3 3 2 2 6 11" xfId="47676"/>
    <cellStyle name="Normal 3 3 2 2 6 12" xfId="47677"/>
    <cellStyle name="Normal 3 3 2 2 6 13" xfId="47678"/>
    <cellStyle name="Normal 3 3 2 2 6 14" xfId="47679"/>
    <cellStyle name="Normal 3 3 2 2 6 15" xfId="47680"/>
    <cellStyle name="Normal 3 3 2 2 6 16" xfId="47681"/>
    <cellStyle name="Normal 3 3 2 2 6 17" xfId="47682"/>
    <cellStyle name="Normal 3 3 2 2 6 18" xfId="47683"/>
    <cellStyle name="Normal 3 3 2 2 6 19" xfId="47684"/>
    <cellStyle name="Normal 3 3 2 2 6 2" xfId="47685"/>
    <cellStyle name="Normal 3 3 2 2 6 20" xfId="47686"/>
    <cellStyle name="Normal 3 3 2 2 6 21" xfId="47687"/>
    <cellStyle name="Normal 3 3 2 2 6 22" xfId="47688"/>
    <cellStyle name="Normal 3 3 2 2 6 3" xfId="47689"/>
    <cellStyle name="Normal 3 3 2 2 6 4" xfId="47690"/>
    <cellStyle name="Normal 3 3 2 2 6 5" xfId="47691"/>
    <cellStyle name="Normal 3 3 2 2 6 6" xfId="47692"/>
    <cellStyle name="Normal 3 3 2 2 6 7" xfId="47693"/>
    <cellStyle name="Normal 3 3 2 2 6 8" xfId="47694"/>
    <cellStyle name="Normal 3 3 2 2 6 9" xfId="47695"/>
    <cellStyle name="Normal 3 3 2 2 7" xfId="47696"/>
    <cellStyle name="Normal 3 3 2 2 8" xfId="47697"/>
    <cellStyle name="Normal 3 3 2 2 9" xfId="47698"/>
    <cellStyle name="Normal 3 3 2 20" xfId="47699"/>
    <cellStyle name="Normal 3 3 2 20 10" xfId="47700"/>
    <cellStyle name="Normal 3 3 2 20 11" xfId="47701"/>
    <cellStyle name="Normal 3 3 2 20 12" xfId="47702"/>
    <cellStyle name="Normal 3 3 2 20 13" xfId="47703"/>
    <cellStyle name="Normal 3 3 2 20 14" xfId="47704"/>
    <cellStyle name="Normal 3 3 2 20 15" xfId="47705"/>
    <cellStyle name="Normal 3 3 2 20 16" xfId="47706"/>
    <cellStyle name="Normal 3 3 2 20 17" xfId="47707"/>
    <cellStyle name="Normal 3 3 2 20 18" xfId="47708"/>
    <cellStyle name="Normal 3 3 2 20 19" xfId="47709"/>
    <cellStyle name="Normal 3 3 2 20 2" xfId="47710"/>
    <cellStyle name="Normal 3 3 2 20 20" xfId="47711"/>
    <cellStyle name="Normal 3 3 2 20 21" xfId="47712"/>
    <cellStyle name="Normal 3 3 2 20 22" xfId="47713"/>
    <cellStyle name="Normal 3 3 2 20 3" xfId="47714"/>
    <cellStyle name="Normal 3 3 2 20 4" xfId="47715"/>
    <cellStyle name="Normal 3 3 2 20 5" xfId="47716"/>
    <cellStyle name="Normal 3 3 2 20 6" xfId="47717"/>
    <cellStyle name="Normal 3 3 2 20 7" xfId="47718"/>
    <cellStyle name="Normal 3 3 2 20 8" xfId="47719"/>
    <cellStyle name="Normal 3 3 2 20 9" xfId="47720"/>
    <cellStyle name="Normal 3 3 2 21" xfId="47721"/>
    <cellStyle name="Normal 3 3 2 21 10" xfId="47722"/>
    <cellStyle name="Normal 3 3 2 21 11" xfId="47723"/>
    <cellStyle name="Normal 3 3 2 21 12" xfId="47724"/>
    <cellStyle name="Normal 3 3 2 21 13" xfId="47725"/>
    <cellStyle name="Normal 3 3 2 21 14" xfId="47726"/>
    <cellStyle name="Normal 3 3 2 21 15" xfId="47727"/>
    <cellStyle name="Normal 3 3 2 21 16" xfId="47728"/>
    <cellStyle name="Normal 3 3 2 21 17" xfId="47729"/>
    <cellStyle name="Normal 3 3 2 21 18" xfId="47730"/>
    <cellStyle name="Normal 3 3 2 21 19" xfId="47731"/>
    <cellStyle name="Normal 3 3 2 21 2" xfId="47732"/>
    <cellStyle name="Normal 3 3 2 21 20" xfId="47733"/>
    <cellStyle name="Normal 3 3 2 21 21" xfId="47734"/>
    <cellStyle name="Normal 3 3 2 21 22" xfId="47735"/>
    <cellStyle name="Normal 3 3 2 21 3" xfId="47736"/>
    <cellStyle name="Normal 3 3 2 21 4" xfId="47737"/>
    <cellStyle name="Normal 3 3 2 21 5" xfId="47738"/>
    <cellStyle name="Normal 3 3 2 21 6" xfId="47739"/>
    <cellStyle name="Normal 3 3 2 21 7" xfId="47740"/>
    <cellStyle name="Normal 3 3 2 21 8" xfId="47741"/>
    <cellStyle name="Normal 3 3 2 21 9" xfId="47742"/>
    <cellStyle name="Normal 3 3 2 22" xfId="47743"/>
    <cellStyle name="Normal 3 3 2 22 10" xfId="47744"/>
    <cellStyle name="Normal 3 3 2 22 11" xfId="47745"/>
    <cellStyle name="Normal 3 3 2 22 12" xfId="47746"/>
    <cellStyle name="Normal 3 3 2 22 13" xfId="47747"/>
    <cellStyle name="Normal 3 3 2 22 14" xfId="47748"/>
    <cellStyle name="Normal 3 3 2 22 15" xfId="47749"/>
    <cellStyle name="Normal 3 3 2 22 16" xfId="47750"/>
    <cellStyle name="Normal 3 3 2 22 17" xfId="47751"/>
    <cellStyle name="Normal 3 3 2 22 18" xfId="47752"/>
    <cellStyle name="Normal 3 3 2 22 19" xfId="47753"/>
    <cellStyle name="Normal 3 3 2 22 2" xfId="47754"/>
    <cellStyle name="Normal 3 3 2 22 20" xfId="47755"/>
    <cellStyle name="Normal 3 3 2 22 21" xfId="47756"/>
    <cellStyle name="Normal 3 3 2 22 22" xfId="47757"/>
    <cellStyle name="Normal 3 3 2 22 3" xfId="47758"/>
    <cellStyle name="Normal 3 3 2 22 4" xfId="47759"/>
    <cellStyle name="Normal 3 3 2 22 5" xfId="47760"/>
    <cellStyle name="Normal 3 3 2 22 6" xfId="47761"/>
    <cellStyle name="Normal 3 3 2 22 7" xfId="47762"/>
    <cellStyle name="Normal 3 3 2 22 8" xfId="47763"/>
    <cellStyle name="Normal 3 3 2 22 9" xfId="47764"/>
    <cellStyle name="Normal 3 3 2 23" xfId="47765"/>
    <cellStyle name="Normal 3 3 2 23 10" xfId="47766"/>
    <cellStyle name="Normal 3 3 2 23 11" xfId="47767"/>
    <cellStyle name="Normal 3 3 2 23 12" xfId="47768"/>
    <cellStyle name="Normal 3 3 2 23 13" xfId="47769"/>
    <cellStyle name="Normal 3 3 2 23 14" xfId="47770"/>
    <cellStyle name="Normal 3 3 2 23 15" xfId="47771"/>
    <cellStyle name="Normal 3 3 2 23 16" xfId="47772"/>
    <cellStyle name="Normal 3 3 2 23 17" xfId="47773"/>
    <cellStyle name="Normal 3 3 2 23 18" xfId="47774"/>
    <cellStyle name="Normal 3 3 2 23 19" xfId="47775"/>
    <cellStyle name="Normal 3 3 2 23 2" xfId="47776"/>
    <cellStyle name="Normal 3 3 2 23 20" xfId="47777"/>
    <cellStyle name="Normal 3 3 2 23 21" xfId="47778"/>
    <cellStyle name="Normal 3 3 2 23 22" xfId="47779"/>
    <cellStyle name="Normal 3 3 2 23 3" xfId="47780"/>
    <cellStyle name="Normal 3 3 2 23 4" xfId="47781"/>
    <cellStyle name="Normal 3 3 2 23 5" xfId="47782"/>
    <cellStyle name="Normal 3 3 2 23 6" xfId="47783"/>
    <cellStyle name="Normal 3 3 2 23 7" xfId="47784"/>
    <cellStyle name="Normal 3 3 2 23 8" xfId="47785"/>
    <cellStyle name="Normal 3 3 2 23 9" xfId="47786"/>
    <cellStyle name="Normal 3 3 2 24" xfId="47787"/>
    <cellStyle name="Normal 3 3 2 24 10" xfId="47788"/>
    <cellStyle name="Normal 3 3 2 24 11" xfId="47789"/>
    <cellStyle name="Normal 3 3 2 24 12" xfId="47790"/>
    <cellStyle name="Normal 3 3 2 24 13" xfId="47791"/>
    <cellStyle name="Normal 3 3 2 24 14" xfId="47792"/>
    <cellStyle name="Normal 3 3 2 24 15" xfId="47793"/>
    <cellStyle name="Normal 3 3 2 24 16" xfId="47794"/>
    <cellStyle name="Normal 3 3 2 24 17" xfId="47795"/>
    <cellStyle name="Normal 3 3 2 24 18" xfId="47796"/>
    <cellStyle name="Normal 3 3 2 24 19" xfId="47797"/>
    <cellStyle name="Normal 3 3 2 24 2" xfId="47798"/>
    <cellStyle name="Normal 3 3 2 24 20" xfId="47799"/>
    <cellStyle name="Normal 3 3 2 24 21" xfId="47800"/>
    <cellStyle name="Normal 3 3 2 24 22" xfId="47801"/>
    <cellStyle name="Normal 3 3 2 24 3" xfId="47802"/>
    <cellStyle name="Normal 3 3 2 24 4" xfId="47803"/>
    <cellStyle name="Normal 3 3 2 24 5" xfId="47804"/>
    <cellStyle name="Normal 3 3 2 24 6" xfId="47805"/>
    <cellStyle name="Normal 3 3 2 24 7" xfId="47806"/>
    <cellStyle name="Normal 3 3 2 24 8" xfId="47807"/>
    <cellStyle name="Normal 3 3 2 24 9" xfId="47808"/>
    <cellStyle name="Normal 3 3 2 25" xfId="47809"/>
    <cellStyle name="Normal 3 3 2 25 10" xfId="47810"/>
    <cellStyle name="Normal 3 3 2 25 11" xfId="47811"/>
    <cellStyle name="Normal 3 3 2 25 12" xfId="47812"/>
    <cellStyle name="Normal 3 3 2 25 13" xfId="47813"/>
    <cellStyle name="Normal 3 3 2 25 14" xfId="47814"/>
    <cellStyle name="Normal 3 3 2 25 15" xfId="47815"/>
    <cellStyle name="Normal 3 3 2 25 16" xfId="47816"/>
    <cellStyle name="Normal 3 3 2 25 17" xfId="47817"/>
    <cellStyle name="Normal 3 3 2 25 18" xfId="47818"/>
    <cellStyle name="Normal 3 3 2 25 19" xfId="47819"/>
    <cellStyle name="Normal 3 3 2 25 2" xfId="47820"/>
    <cellStyle name="Normal 3 3 2 25 20" xfId="47821"/>
    <cellStyle name="Normal 3 3 2 25 21" xfId="47822"/>
    <cellStyle name="Normal 3 3 2 25 22" xfId="47823"/>
    <cellStyle name="Normal 3 3 2 25 3" xfId="47824"/>
    <cellStyle name="Normal 3 3 2 25 4" xfId="47825"/>
    <cellStyle name="Normal 3 3 2 25 5" xfId="47826"/>
    <cellStyle name="Normal 3 3 2 25 6" xfId="47827"/>
    <cellStyle name="Normal 3 3 2 25 7" xfId="47828"/>
    <cellStyle name="Normal 3 3 2 25 8" xfId="47829"/>
    <cellStyle name="Normal 3 3 2 25 9" xfId="47830"/>
    <cellStyle name="Normal 3 3 2 26" xfId="47831"/>
    <cellStyle name="Normal 3 3 2 27" xfId="47832"/>
    <cellStyle name="Normal 3 3 2 28" xfId="47833"/>
    <cellStyle name="Normal 3 3 2 29" xfId="47834"/>
    <cellStyle name="Normal 3 3 2 3" xfId="47835"/>
    <cellStyle name="Normal 3 3 2 3 10" xfId="47836"/>
    <cellStyle name="Normal 3 3 2 3 11" xfId="47837"/>
    <cellStyle name="Normal 3 3 2 3 12" xfId="47838"/>
    <cellStyle name="Normal 3 3 2 3 13" xfId="47839"/>
    <cellStyle name="Normal 3 3 2 3 14" xfId="47840"/>
    <cellStyle name="Normal 3 3 2 3 15" xfId="47841"/>
    <cellStyle name="Normal 3 3 2 3 16" xfId="47842"/>
    <cellStyle name="Normal 3 3 2 3 17" xfId="47843"/>
    <cellStyle name="Normal 3 3 2 3 18" xfId="47844"/>
    <cellStyle name="Normal 3 3 2 3 19" xfId="47845"/>
    <cellStyle name="Normal 3 3 2 3 2" xfId="47846"/>
    <cellStyle name="Normal 3 3 2 3 2 10" xfId="47847"/>
    <cellStyle name="Normal 3 3 2 3 2 10 10" xfId="47848"/>
    <cellStyle name="Normal 3 3 2 3 2 10 11" xfId="47849"/>
    <cellStyle name="Normal 3 3 2 3 2 10 12" xfId="47850"/>
    <cellStyle name="Normal 3 3 2 3 2 10 13" xfId="47851"/>
    <cellStyle name="Normal 3 3 2 3 2 10 14" xfId="47852"/>
    <cellStyle name="Normal 3 3 2 3 2 10 15" xfId="47853"/>
    <cellStyle name="Normal 3 3 2 3 2 10 16" xfId="47854"/>
    <cellStyle name="Normal 3 3 2 3 2 10 17" xfId="47855"/>
    <cellStyle name="Normal 3 3 2 3 2 10 18" xfId="47856"/>
    <cellStyle name="Normal 3 3 2 3 2 10 19" xfId="47857"/>
    <cellStyle name="Normal 3 3 2 3 2 10 2" xfId="47858"/>
    <cellStyle name="Normal 3 3 2 3 2 10 20" xfId="47859"/>
    <cellStyle name="Normal 3 3 2 3 2 10 21" xfId="47860"/>
    <cellStyle name="Normal 3 3 2 3 2 10 22" xfId="47861"/>
    <cellStyle name="Normal 3 3 2 3 2 10 3" xfId="47862"/>
    <cellStyle name="Normal 3 3 2 3 2 10 4" xfId="47863"/>
    <cellStyle name="Normal 3 3 2 3 2 10 5" xfId="47864"/>
    <cellStyle name="Normal 3 3 2 3 2 10 6" xfId="47865"/>
    <cellStyle name="Normal 3 3 2 3 2 10 7" xfId="47866"/>
    <cellStyle name="Normal 3 3 2 3 2 10 8" xfId="47867"/>
    <cellStyle name="Normal 3 3 2 3 2 10 9" xfId="47868"/>
    <cellStyle name="Normal 3 3 2 3 2 11" xfId="47869"/>
    <cellStyle name="Normal 3 3 2 3 2 11 10" xfId="47870"/>
    <cellStyle name="Normal 3 3 2 3 2 11 11" xfId="47871"/>
    <cellStyle name="Normal 3 3 2 3 2 11 12" xfId="47872"/>
    <cellStyle name="Normal 3 3 2 3 2 11 13" xfId="47873"/>
    <cellStyle name="Normal 3 3 2 3 2 11 14" xfId="47874"/>
    <cellStyle name="Normal 3 3 2 3 2 11 15" xfId="47875"/>
    <cellStyle name="Normal 3 3 2 3 2 11 16" xfId="47876"/>
    <cellStyle name="Normal 3 3 2 3 2 11 17" xfId="47877"/>
    <cellStyle name="Normal 3 3 2 3 2 11 18" xfId="47878"/>
    <cellStyle name="Normal 3 3 2 3 2 11 19" xfId="47879"/>
    <cellStyle name="Normal 3 3 2 3 2 11 2" xfId="47880"/>
    <cellStyle name="Normal 3 3 2 3 2 11 20" xfId="47881"/>
    <cellStyle name="Normal 3 3 2 3 2 11 21" xfId="47882"/>
    <cellStyle name="Normal 3 3 2 3 2 11 22" xfId="47883"/>
    <cellStyle name="Normal 3 3 2 3 2 11 3" xfId="47884"/>
    <cellStyle name="Normal 3 3 2 3 2 11 4" xfId="47885"/>
    <cellStyle name="Normal 3 3 2 3 2 11 5" xfId="47886"/>
    <cellStyle name="Normal 3 3 2 3 2 11 6" xfId="47887"/>
    <cellStyle name="Normal 3 3 2 3 2 11 7" xfId="47888"/>
    <cellStyle name="Normal 3 3 2 3 2 11 8" xfId="47889"/>
    <cellStyle name="Normal 3 3 2 3 2 11 9" xfId="47890"/>
    <cellStyle name="Normal 3 3 2 3 2 12" xfId="47891"/>
    <cellStyle name="Normal 3 3 2 3 2 12 10" xfId="47892"/>
    <cellStyle name="Normal 3 3 2 3 2 12 11" xfId="47893"/>
    <cellStyle name="Normal 3 3 2 3 2 12 12" xfId="47894"/>
    <cellStyle name="Normal 3 3 2 3 2 12 13" xfId="47895"/>
    <cellStyle name="Normal 3 3 2 3 2 12 14" xfId="47896"/>
    <cellStyle name="Normal 3 3 2 3 2 12 15" xfId="47897"/>
    <cellStyle name="Normal 3 3 2 3 2 12 16" xfId="47898"/>
    <cellStyle name="Normal 3 3 2 3 2 12 17" xfId="47899"/>
    <cellStyle name="Normal 3 3 2 3 2 12 18" xfId="47900"/>
    <cellStyle name="Normal 3 3 2 3 2 12 19" xfId="47901"/>
    <cellStyle name="Normal 3 3 2 3 2 12 2" xfId="47902"/>
    <cellStyle name="Normal 3 3 2 3 2 12 20" xfId="47903"/>
    <cellStyle name="Normal 3 3 2 3 2 12 21" xfId="47904"/>
    <cellStyle name="Normal 3 3 2 3 2 12 22" xfId="47905"/>
    <cellStyle name="Normal 3 3 2 3 2 12 3" xfId="47906"/>
    <cellStyle name="Normal 3 3 2 3 2 12 4" xfId="47907"/>
    <cellStyle name="Normal 3 3 2 3 2 12 5" xfId="47908"/>
    <cellStyle name="Normal 3 3 2 3 2 12 6" xfId="47909"/>
    <cellStyle name="Normal 3 3 2 3 2 12 7" xfId="47910"/>
    <cellStyle name="Normal 3 3 2 3 2 12 8" xfId="47911"/>
    <cellStyle name="Normal 3 3 2 3 2 12 9" xfId="47912"/>
    <cellStyle name="Normal 3 3 2 3 2 13" xfId="47913"/>
    <cellStyle name="Normal 3 3 2 3 2 13 10" xfId="47914"/>
    <cellStyle name="Normal 3 3 2 3 2 13 11" xfId="47915"/>
    <cellStyle name="Normal 3 3 2 3 2 13 12" xfId="47916"/>
    <cellStyle name="Normal 3 3 2 3 2 13 13" xfId="47917"/>
    <cellStyle name="Normal 3 3 2 3 2 13 14" xfId="47918"/>
    <cellStyle name="Normal 3 3 2 3 2 13 15" xfId="47919"/>
    <cellStyle name="Normal 3 3 2 3 2 13 16" xfId="47920"/>
    <cellStyle name="Normal 3 3 2 3 2 13 17" xfId="47921"/>
    <cellStyle name="Normal 3 3 2 3 2 13 18" xfId="47922"/>
    <cellStyle name="Normal 3 3 2 3 2 13 19" xfId="47923"/>
    <cellStyle name="Normal 3 3 2 3 2 13 2" xfId="47924"/>
    <cellStyle name="Normal 3 3 2 3 2 13 20" xfId="47925"/>
    <cellStyle name="Normal 3 3 2 3 2 13 21" xfId="47926"/>
    <cellStyle name="Normal 3 3 2 3 2 13 22" xfId="47927"/>
    <cellStyle name="Normal 3 3 2 3 2 13 3" xfId="47928"/>
    <cellStyle name="Normal 3 3 2 3 2 13 4" xfId="47929"/>
    <cellStyle name="Normal 3 3 2 3 2 13 5" xfId="47930"/>
    <cellStyle name="Normal 3 3 2 3 2 13 6" xfId="47931"/>
    <cellStyle name="Normal 3 3 2 3 2 13 7" xfId="47932"/>
    <cellStyle name="Normal 3 3 2 3 2 13 8" xfId="47933"/>
    <cellStyle name="Normal 3 3 2 3 2 13 9" xfId="47934"/>
    <cellStyle name="Normal 3 3 2 3 2 14" xfId="47935"/>
    <cellStyle name="Normal 3 3 2 3 2 14 10" xfId="47936"/>
    <cellStyle name="Normal 3 3 2 3 2 14 11" xfId="47937"/>
    <cellStyle name="Normal 3 3 2 3 2 14 12" xfId="47938"/>
    <cellStyle name="Normal 3 3 2 3 2 14 13" xfId="47939"/>
    <cellStyle name="Normal 3 3 2 3 2 14 14" xfId="47940"/>
    <cellStyle name="Normal 3 3 2 3 2 14 15" xfId="47941"/>
    <cellStyle name="Normal 3 3 2 3 2 14 16" xfId="47942"/>
    <cellStyle name="Normal 3 3 2 3 2 14 17" xfId="47943"/>
    <cellStyle name="Normal 3 3 2 3 2 14 18" xfId="47944"/>
    <cellStyle name="Normal 3 3 2 3 2 14 19" xfId="47945"/>
    <cellStyle name="Normal 3 3 2 3 2 14 2" xfId="47946"/>
    <cellStyle name="Normal 3 3 2 3 2 14 20" xfId="47947"/>
    <cellStyle name="Normal 3 3 2 3 2 14 21" xfId="47948"/>
    <cellStyle name="Normal 3 3 2 3 2 14 22" xfId="47949"/>
    <cellStyle name="Normal 3 3 2 3 2 14 3" xfId="47950"/>
    <cellStyle name="Normal 3 3 2 3 2 14 4" xfId="47951"/>
    <cellStyle name="Normal 3 3 2 3 2 14 5" xfId="47952"/>
    <cellStyle name="Normal 3 3 2 3 2 14 6" xfId="47953"/>
    <cellStyle name="Normal 3 3 2 3 2 14 7" xfId="47954"/>
    <cellStyle name="Normal 3 3 2 3 2 14 8" xfId="47955"/>
    <cellStyle name="Normal 3 3 2 3 2 14 9" xfId="47956"/>
    <cellStyle name="Normal 3 3 2 3 2 15" xfId="47957"/>
    <cellStyle name="Normal 3 3 2 3 2 15 10" xfId="47958"/>
    <cellStyle name="Normal 3 3 2 3 2 15 11" xfId="47959"/>
    <cellStyle name="Normal 3 3 2 3 2 15 12" xfId="47960"/>
    <cellStyle name="Normal 3 3 2 3 2 15 13" xfId="47961"/>
    <cellStyle name="Normal 3 3 2 3 2 15 14" xfId="47962"/>
    <cellStyle name="Normal 3 3 2 3 2 15 15" xfId="47963"/>
    <cellStyle name="Normal 3 3 2 3 2 15 16" xfId="47964"/>
    <cellStyle name="Normal 3 3 2 3 2 15 17" xfId="47965"/>
    <cellStyle name="Normal 3 3 2 3 2 15 18" xfId="47966"/>
    <cellStyle name="Normal 3 3 2 3 2 15 19" xfId="47967"/>
    <cellStyle name="Normal 3 3 2 3 2 15 2" xfId="47968"/>
    <cellStyle name="Normal 3 3 2 3 2 15 20" xfId="47969"/>
    <cellStyle name="Normal 3 3 2 3 2 15 21" xfId="47970"/>
    <cellStyle name="Normal 3 3 2 3 2 15 22" xfId="47971"/>
    <cellStyle name="Normal 3 3 2 3 2 15 3" xfId="47972"/>
    <cellStyle name="Normal 3 3 2 3 2 15 4" xfId="47973"/>
    <cellStyle name="Normal 3 3 2 3 2 15 5" xfId="47974"/>
    <cellStyle name="Normal 3 3 2 3 2 15 6" xfId="47975"/>
    <cellStyle name="Normal 3 3 2 3 2 15 7" xfId="47976"/>
    <cellStyle name="Normal 3 3 2 3 2 15 8" xfId="47977"/>
    <cellStyle name="Normal 3 3 2 3 2 15 9" xfId="47978"/>
    <cellStyle name="Normal 3 3 2 3 2 16" xfId="47979"/>
    <cellStyle name="Normal 3 3 2 3 2 16 10" xfId="47980"/>
    <cellStyle name="Normal 3 3 2 3 2 16 11" xfId="47981"/>
    <cellStyle name="Normal 3 3 2 3 2 16 12" xfId="47982"/>
    <cellStyle name="Normal 3 3 2 3 2 16 13" xfId="47983"/>
    <cellStyle name="Normal 3 3 2 3 2 16 14" xfId="47984"/>
    <cellStyle name="Normal 3 3 2 3 2 16 15" xfId="47985"/>
    <cellStyle name="Normal 3 3 2 3 2 16 16" xfId="47986"/>
    <cellStyle name="Normal 3 3 2 3 2 16 17" xfId="47987"/>
    <cellStyle name="Normal 3 3 2 3 2 16 18" xfId="47988"/>
    <cellStyle name="Normal 3 3 2 3 2 16 19" xfId="47989"/>
    <cellStyle name="Normal 3 3 2 3 2 16 2" xfId="47990"/>
    <cellStyle name="Normal 3 3 2 3 2 16 20" xfId="47991"/>
    <cellStyle name="Normal 3 3 2 3 2 16 21" xfId="47992"/>
    <cellStyle name="Normal 3 3 2 3 2 16 22" xfId="47993"/>
    <cellStyle name="Normal 3 3 2 3 2 16 3" xfId="47994"/>
    <cellStyle name="Normal 3 3 2 3 2 16 4" xfId="47995"/>
    <cellStyle name="Normal 3 3 2 3 2 16 5" xfId="47996"/>
    <cellStyle name="Normal 3 3 2 3 2 16 6" xfId="47997"/>
    <cellStyle name="Normal 3 3 2 3 2 16 7" xfId="47998"/>
    <cellStyle name="Normal 3 3 2 3 2 16 8" xfId="47999"/>
    <cellStyle name="Normal 3 3 2 3 2 16 9" xfId="48000"/>
    <cellStyle name="Normal 3 3 2 3 2 17" xfId="48001"/>
    <cellStyle name="Normal 3 3 2 3 2 17 10" xfId="48002"/>
    <cellStyle name="Normal 3 3 2 3 2 17 11" xfId="48003"/>
    <cellStyle name="Normal 3 3 2 3 2 17 12" xfId="48004"/>
    <cellStyle name="Normal 3 3 2 3 2 17 13" xfId="48005"/>
    <cellStyle name="Normal 3 3 2 3 2 17 14" xfId="48006"/>
    <cellStyle name="Normal 3 3 2 3 2 17 15" xfId="48007"/>
    <cellStyle name="Normal 3 3 2 3 2 17 16" xfId="48008"/>
    <cellStyle name="Normal 3 3 2 3 2 17 17" xfId="48009"/>
    <cellStyle name="Normal 3 3 2 3 2 17 18" xfId="48010"/>
    <cellStyle name="Normal 3 3 2 3 2 17 19" xfId="48011"/>
    <cellStyle name="Normal 3 3 2 3 2 17 2" xfId="48012"/>
    <cellStyle name="Normal 3 3 2 3 2 17 20" xfId="48013"/>
    <cellStyle name="Normal 3 3 2 3 2 17 21" xfId="48014"/>
    <cellStyle name="Normal 3 3 2 3 2 17 22" xfId="48015"/>
    <cellStyle name="Normal 3 3 2 3 2 17 3" xfId="48016"/>
    <cellStyle name="Normal 3 3 2 3 2 17 4" xfId="48017"/>
    <cellStyle name="Normal 3 3 2 3 2 17 5" xfId="48018"/>
    <cellStyle name="Normal 3 3 2 3 2 17 6" xfId="48019"/>
    <cellStyle name="Normal 3 3 2 3 2 17 7" xfId="48020"/>
    <cellStyle name="Normal 3 3 2 3 2 17 8" xfId="48021"/>
    <cellStyle name="Normal 3 3 2 3 2 17 9" xfId="48022"/>
    <cellStyle name="Normal 3 3 2 3 2 18" xfId="48023"/>
    <cellStyle name="Normal 3 3 2 3 2 18 10" xfId="48024"/>
    <cellStyle name="Normal 3 3 2 3 2 18 11" xfId="48025"/>
    <cellStyle name="Normal 3 3 2 3 2 18 12" xfId="48026"/>
    <cellStyle name="Normal 3 3 2 3 2 18 13" xfId="48027"/>
    <cellStyle name="Normal 3 3 2 3 2 18 14" xfId="48028"/>
    <cellStyle name="Normal 3 3 2 3 2 18 15" xfId="48029"/>
    <cellStyle name="Normal 3 3 2 3 2 18 16" xfId="48030"/>
    <cellStyle name="Normal 3 3 2 3 2 18 17" xfId="48031"/>
    <cellStyle name="Normal 3 3 2 3 2 18 18" xfId="48032"/>
    <cellStyle name="Normal 3 3 2 3 2 18 19" xfId="48033"/>
    <cellStyle name="Normal 3 3 2 3 2 18 2" xfId="48034"/>
    <cellStyle name="Normal 3 3 2 3 2 18 20" xfId="48035"/>
    <cellStyle name="Normal 3 3 2 3 2 18 21" xfId="48036"/>
    <cellStyle name="Normal 3 3 2 3 2 18 22" xfId="48037"/>
    <cellStyle name="Normal 3 3 2 3 2 18 3" xfId="48038"/>
    <cellStyle name="Normal 3 3 2 3 2 18 4" xfId="48039"/>
    <cellStyle name="Normal 3 3 2 3 2 18 5" xfId="48040"/>
    <cellStyle name="Normal 3 3 2 3 2 18 6" xfId="48041"/>
    <cellStyle name="Normal 3 3 2 3 2 18 7" xfId="48042"/>
    <cellStyle name="Normal 3 3 2 3 2 18 8" xfId="48043"/>
    <cellStyle name="Normal 3 3 2 3 2 18 9" xfId="48044"/>
    <cellStyle name="Normal 3 3 2 3 2 19" xfId="48045"/>
    <cellStyle name="Normal 3 3 2 3 2 19 10" xfId="48046"/>
    <cellStyle name="Normal 3 3 2 3 2 19 11" xfId="48047"/>
    <cellStyle name="Normal 3 3 2 3 2 19 12" xfId="48048"/>
    <cellStyle name="Normal 3 3 2 3 2 19 13" xfId="48049"/>
    <cellStyle name="Normal 3 3 2 3 2 19 14" xfId="48050"/>
    <cellStyle name="Normal 3 3 2 3 2 19 15" xfId="48051"/>
    <cellStyle name="Normal 3 3 2 3 2 19 16" xfId="48052"/>
    <cellStyle name="Normal 3 3 2 3 2 19 17" xfId="48053"/>
    <cellStyle name="Normal 3 3 2 3 2 19 18" xfId="48054"/>
    <cellStyle name="Normal 3 3 2 3 2 19 19" xfId="48055"/>
    <cellStyle name="Normal 3 3 2 3 2 19 2" xfId="48056"/>
    <cellStyle name="Normal 3 3 2 3 2 19 20" xfId="48057"/>
    <cellStyle name="Normal 3 3 2 3 2 19 21" xfId="48058"/>
    <cellStyle name="Normal 3 3 2 3 2 19 22" xfId="48059"/>
    <cellStyle name="Normal 3 3 2 3 2 19 3" xfId="48060"/>
    <cellStyle name="Normal 3 3 2 3 2 19 4" xfId="48061"/>
    <cellStyle name="Normal 3 3 2 3 2 19 5" xfId="48062"/>
    <cellStyle name="Normal 3 3 2 3 2 19 6" xfId="48063"/>
    <cellStyle name="Normal 3 3 2 3 2 19 7" xfId="48064"/>
    <cellStyle name="Normal 3 3 2 3 2 19 8" xfId="48065"/>
    <cellStyle name="Normal 3 3 2 3 2 19 9" xfId="48066"/>
    <cellStyle name="Normal 3 3 2 3 2 2" xfId="48067"/>
    <cellStyle name="Normal 3 3 2 3 2 2 10" xfId="48068"/>
    <cellStyle name="Normal 3 3 2 3 2 2 11" xfId="48069"/>
    <cellStyle name="Normal 3 3 2 3 2 2 12" xfId="48070"/>
    <cellStyle name="Normal 3 3 2 3 2 2 13" xfId="48071"/>
    <cellStyle name="Normal 3 3 2 3 2 2 14" xfId="48072"/>
    <cellStyle name="Normal 3 3 2 3 2 2 15" xfId="48073"/>
    <cellStyle name="Normal 3 3 2 3 2 2 16" xfId="48074"/>
    <cellStyle name="Normal 3 3 2 3 2 2 17" xfId="48075"/>
    <cellStyle name="Normal 3 3 2 3 2 2 18" xfId="48076"/>
    <cellStyle name="Normal 3 3 2 3 2 2 19" xfId="48077"/>
    <cellStyle name="Normal 3 3 2 3 2 2 2" xfId="48078"/>
    <cellStyle name="Normal 3 3 2 3 2 2 20" xfId="48079"/>
    <cellStyle name="Normal 3 3 2 3 2 2 21" xfId="48080"/>
    <cellStyle name="Normal 3 3 2 3 2 2 22" xfId="48081"/>
    <cellStyle name="Normal 3 3 2 3 2 2 3" xfId="48082"/>
    <cellStyle name="Normal 3 3 2 3 2 2 4" xfId="48083"/>
    <cellStyle name="Normal 3 3 2 3 2 2 5" xfId="48084"/>
    <cellStyle name="Normal 3 3 2 3 2 2 6" xfId="48085"/>
    <cellStyle name="Normal 3 3 2 3 2 2 7" xfId="48086"/>
    <cellStyle name="Normal 3 3 2 3 2 2 8" xfId="48087"/>
    <cellStyle name="Normal 3 3 2 3 2 2 9" xfId="48088"/>
    <cellStyle name="Normal 3 3 2 3 2 20" xfId="48089"/>
    <cellStyle name="Normal 3 3 2 3 2 21" xfId="48090"/>
    <cellStyle name="Normal 3 3 2 3 2 22" xfId="48091"/>
    <cellStyle name="Normal 3 3 2 3 2 23" xfId="48092"/>
    <cellStyle name="Normal 3 3 2 3 2 24" xfId="48093"/>
    <cellStyle name="Normal 3 3 2 3 2 25" xfId="48094"/>
    <cellStyle name="Normal 3 3 2 3 2 26" xfId="48095"/>
    <cellStyle name="Normal 3 3 2 3 2 27" xfId="48096"/>
    <cellStyle name="Normal 3 3 2 3 2 28" xfId="48097"/>
    <cellStyle name="Normal 3 3 2 3 2 29" xfId="48098"/>
    <cellStyle name="Normal 3 3 2 3 2 3" xfId="48099"/>
    <cellStyle name="Normal 3 3 2 3 2 3 10" xfId="48100"/>
    <cellStyle name="Normal 3 3 2 3 2 3 11" xfId="48101"/>
    <cellStyle name="Normal 3 3 2 3 2 3 12" xfId="48102"/>
    <cellStyle name="Normal 3 3 2 3 2 3 13" xfId="48103"/>
    <cellStyle name="Normal 3 3 2 3 2 3 14" xfId="48104"/>
    <cellStyle name="Normal 3 3 2 3 2 3 15" xfId="48105"/>
    <cellStyle name="Normal 3 3 2 3 2 3 16" xfId="48106"/>
    <cellStyle name="Normal 3 3 2 3 2 3 17" xfId="48107"/>
    <cellStyle name="Normal 3 3 2 3 2 3 18" xfId="48108"/>
    <cellStyle name="Normal 3 3 2 3 2 3 19" xfId="48109"/>
    <cellStyle name="Normal 3 3 2 3 2 3 2" xfId="48110"/>
    <cellStyle name="Normal 3 3 2 3 2 3 20" xfId="48111"/>
    <cellStyle name="Normal 3 3 2 3 2 3 21" xfId="48112"/>
    <cellStyle name="Normal 3 3 2 3 2 3 22" xfId="48113"/>
    <cellStyle name="Normal 3 3 2 3 2 3 3" xfId="48114"/>
    <cellStyle name="Normal 3 3 2 3 2 3 4" xfId="48115"/>
    <cellStyle name="Normal 3 3 2 3 2 3 5" xfId="48116"/>
    <cellStyle name="Normal 3 3 2 3 2 3 6" xfId="48117"/>
    <cellStyle name="Normal 3 3 2 3 2 3 7" xfId="48118"/>
    <cellStyle name="Normal 3 3 2 3 2 3 8" xfId="48119"/>
    <cellStyle name="Normal 3 3 2 3 2 3 9" xfId="48120"/>
    <cellStyle name="Normal 3 3 2 3 2 30" xfId="48121"/>
    <cellStyle name="Normal 3 3 2 3 2 31" xfId="48122"/>
    <cellStyle name="Normal 3 3 2 3 2 32" xfId="48123"/>
    <cellStyle name="Normal 3 3 2 3 2 33" xfId="48124"/>
    <cellStyle name="Normal 3 3 2 3 2 34" xfId="48125"/>
    <cellStyle name="Normal 3 3 2 3 2 35" xfId="48126"/>
    <cellStyle name="Normal 3 3 2 3 2 36" xfId="48127"/>
    <cellStyle name="Normal 3 3 2 3 2 37" xfId="48128"/>
    <cellStyle name="Normal 3 3 2 3 2 38" xfId="48129"/>
    <cellStyle name="Normal 3 3 2 3 2 39" xfId="48130"/>
    <cellStyle name="Normal 3 3 2 3 2 4" xfId="48131"/>
    <cellStyle name="Normal 3 3 2 3 2 4 10" xfId="48132"/>
    <cellStyle name="Normal 3 3 2 3 2 4 11" xfId="48133"/>
    <cellStyle name="Normal 3 3 2 3 2 4 12" xfId="48134"/>
    <cellStyle name="Normal 3 3 2 3 2 4 13" xfId="48135"/>
    <cellStyle name="Normal 3 3 2 3 2 4 14" xfId="48136"/>
    <cellStyle name="Normal 3 3 2 3 2 4 15" xfId="48137"/>
    <cellStyle name="Normal 3 3 2 3 2 4 16" xfId="48138"/>
    <cellStyle name="Normal 3 3 2 3 2 4 17" xfId="48139"/>
    <cellStyle name="Normal 3 3 2 3 2 4 18" xfId="48140"/>
    <cellStyle name="Normal 3 3 2 3 2 4 19" xfId="48141"/>
    <cellStyle name="Normal 3 3 2 3 2 4 2" xfId="48142"/>
    <cellStyle name="Normal 3 3 2 3 2 4 20" xfId="48143"/>
    <cellStyle name="Normal 3 3 2 3 2 4 21" xfId="48144"/>
    <cellStyle name="Normal 3 3 2 3 2 4 22" xfId="48145"/>
    <cellStyle name="Normal 3 3 2 3 2 4 3" xfId="48146"/>
    <cellStyle name="Normal 3 3 2 3 2 4 4" xfId="48147"/>
    <cellStyle name="Normal 3 3 2 3 2 4 5" xfId="48148"/>
    <cellStyle name="Normal 3 3 2 3 2 4 6" xfId="48149"/>
    <cellStyle name="Normal 3 3 2 3 2 4 7" xfId="48150"/>
    <cellStyle name="Normal 3 3 2 3 2 4 8" xfId="48151"/>
    <cellStyle name="Normal 3 3 2 3 2 4 9" xfId="48152"/>
    <cellStyle name="Normal 3 3 2 3 2 40" xfId="48153"/>
    <cellStyle name="Normal 3 3 2 3 2 5" xfId="48154"/>
    <cellStyle name="Normal 3 3 2 3 2 5 10" xfId="48155"/>
    <cellStyle name="Normal 3 3 2 3 2 5 11" xfId="48156"/>
    <cellStyle name="Normal 3 3 2 3 2 5 12" xfId="48157"/>
    <cellStyle name="Normal 3 3 2 3 2 5 13" xfId="48158"/>
    <cellStyle name="Normal 3 3 2 3 2 5 14" xfId="48159"/>
    <cellStyle name="Normal 3 3 2 3 2 5 15" xfId="48160"/>
    <cellStyle name="Normal 3 3 2 3 2 5 16" xfId="48161"/>
    <cellStyle name="Normal 3 3 2 3 2 5 17" xfId="48162"/>
    <cellStyle name="Normal 3 3 2 3 2 5 18" xfId="48163"/>
    <cellStyle name="Normal 3 3 2 3 2 5 19" xfId="48164"/>
    <cellStyle name="Normal 3 3 2 3 2 5 2" xfId="48165"/>
    <cellStyle name="Normal 3 3 2 3 2 5 20" xfId="48166"/>
    <cellStyle name="Normal 3 3 2 3 2 5 21" xfId="48167"/>
    <cellStyle name="Normal 3 3 2 3 2 5 22" xfId="48168"/>
    <cellStyle name="Normal 3 3 2 3 2 5 3" xfId="48169"/>
    <cellStyle name="Normal 3 3 2 3 2 5 4" xfId="48170"/>
    <cellStyle name="Normal 3 3 2 3 2 5 5" xfId="48171"/>
    <cellStyle name="Normal 3 3 2 3 2 5 6" xfId="48172"/>
    <cellStyle name="Normal 3 3 2 3 2 5 7" xfId="48173"/>
    <cellStyle name="Normal 3 3 2 3 2 5 8" xfId="48174"/>
    <cellStyle name="Normal 3 3 2 3 2 5 9" xfId="48175"/>
    <cellStyle name="Normal 3 3 2 3 2 6" xfId="48176"/>
    <cellStyle name="Normal 3 3 2 3 2 6 10" xfId="48177"/>
    <cellStyle name="Normal 3 3 2 3 2 6 11" xfId="48178"/>
    <cellStyle name="Normal 3 3 2 3 2 6 12" xfId="48179"/>
    <cellStyle name="Normal 3 3 2 3 2 6 13" xfId="48180"/>
    <cellStyle name="Normal 3 3 2 3 2 6 14" xfId="48181"/>
    <cellStyle name="Normal 3 3 2 3 2 6 15" xfId="48182"/>
    <cellStyle name="Normal 3 3 2 3 2 6 16" xfId="48183"/>
    <cellStyle name="Normal 3 3 2 3 2 6 17" xfId="48184"/>
    <cellStyle name="Normal 3 3 2 3 2 6 18" xfId="48185"/>
    <cellStyle name="Normal 3 3 2 3 2 6 19" xfId="48186"/>
    <cellStyle name="Normal 3 3 2 3 2 6 2" xfId="48187"/>
    <cellStyle name="Normal 3 3 2 3 2 6 20" xfId="48188"/>
    <cellStyle name="Normal 3 3 2 3 2 6 21" xfId="48189"/>
    <cellStyle name="Normal 3 3 2 3 2 6 22" xfId="48190"/>
    <cellStyle name="Normal 3 3 2 3 2 6 3" xfId="48191"/>
    <cellStyle name="Normal 3 3 2 3 2 6 4" xfId="48192"/>
    <cellStyle name="Normal 3 3 2 3 2 6 5" xfId="48193"/>
    <cellStyle name="Normal 3 3 2 3 2 6 6" xfId="48194"/>
    <cellStyle name="Normal 3 3 2 3 2 6 7" xfId="48195"/>
    <cellStyle name="Normal 3 3 2 3 2 6 8" xfId="48196"/>
    <cellStyle name="Normal 3 3 2 3 2 6 9" xfId="48197"/>
    <cellStyle name="Normal 3 3 2 3 2 7" xfId="48198"/>
    <cellStyle name="Normal 3 3 2 3 2 7 10" xfId="48199"/>
    <cellStyle name="Normal 3 3 2 3 2 7 11" xfId="48200"/>
    <cellStyle name="Normal 3 3 2 3 2 7 12" xfId="48201"/>
    <cellStyle name="Normal 3 3 2 3 2 7 13" xfId="48202"/>
    <cellStyle name="Normal 3 3 2 3 2 7 14" xfId="48203"/>
    <cellStyle name="Normal 3 3 2 3 2 7 15" xfId="48204"/>
    <cellStyle name="Normal 3 3 2 3 2 7 16" xfId="48205"/>
    <cellStyle name="Normal 3 3 2 3 2 7 17" xfId="48206"/>
    <cellStyle name="Normal 3 3 2 3 2 7 18" xfId="48207"/>
    <cellStyle name="Normal 3 3 2 3 2 7 19" xfId="48208"/>
    <cellStyle name="Normal 3 3 2 3 2 7 2" xfId="48209"/>
    <cellStyle name="Normal 3 3 2 3 2 7 20" xfId="48210"/>
    <cellStyle name="Normal 3 3 2 3 2 7 21" xfId="48211"/>
    <cellStyle name="Normal 3 3 2 3 2 7 22" xfId="48212"/>
    <cellStyle name="Normal 3 3 2 3 2 7 3" xfId="48213"/>
    <cellStyle name="Normal 3 3 2 3 2 7 4" xfId="48214"/>
    <cellStyle name="Normal 3 3 2 3 2 7 5" xfId="48215"/>
    <cellStyle name="Normal 3 3 2 3 2 7 6" xfId="48216"/>
    <cellStyle name="Normal 3 3 2 3 2 7 7" xfId="48217"/>
    <cellStyle name="Normal 3 3 2 3 2 7 8" xfId="48218"/>
    <cellStyle name="Normal 3 3 2 3 2 7 9" xfId="48219"/>
    <cellStyle name="Normal 3 3 2 3 2 8" xfId="48220"/>
    <cellStyle name="Normal 3 3 2 3 2 8 10" xfId="48221"/>
    <cellStyle name="Normal 3 3 2 3 2 8 11" xfId="48222"/>
    <cellStyle name="Normal 3 3 2 3 2 8 12" xfId="48223"/>
    <cellStyle name="Normal 3 3 2 3 2 8 13" xfId="48224"/>
    <cellStyle name="Normal 3 3 2 3 2 8 14" xfId="48225"/>
    <cellStyle name="Normal 3 3 2 3 2 8 15" xfId="48226"/>
    <cellStyle name="Normal 3 3 2 3 2 8 16" xfId="48227"/>
    <cellStyle name="Normal 3 3 2 3 2 8 17" xfId="48228"/>
    <cellStyle name="Normal 3 3 2 3 2 8 18" xfId="48229"/>
    <cellStyle name="Normal 3 3 2 3 2 8 19" xfId="48230"/>
    <cellStyle name="Normal 3 3 2 3 2 8 2" xfId="48231"/>
    <cellStyle name="Normal 3 3 2 3 2 8 20" xfId="48232"/>
    <cellStyle name="Normal 3 3 2 3 2 8 21" xfId="48233"/>
    <cellStyle name="Normal 3 3 2 3 2 8 22" xfId="48234"/>
    <cellStyle name="Normal 3 3 2 3 2 8 3" xfId="48235"/>
    <cellStyle name="Normal 3 3 2 3 2 8 4" xfId="48236"/>
    <cellStyle name="Normal 3 3 2 3 2 8 5" xfId="48237"/>
    <cellStyle name="Normal 3 3 2 3 2 8 6" xfId="48238"/>
    <cellStyle name="Normal 3 3 2 3 2 8 7" xfId="48239"/>
    <cellStyle name="Normal 3 3 2 3 2 8 8" xfId="48240"/>
    <cellStyle name="Normal 3 3 2 3 2 8 9" xfId="48241"/>
    <cellStyle name="Normal 3 3 2 3 2 9" xfId="48242"/>
    <cellStyle name="Normal 3 3 2 3 2 9 10" xfId="48243"/>
    <cellStyle name="Normal 3 3 2 3 2 9 11" xfId="48244"/>
    <cellStyle name="Normal 3 3 2 3 2 9 12" xfId="48245"/>
    <cellStyle name="Normal 3 3 2 3 2 9 13" xfId="48246"/>
    <cellStyle name="Normal 3 3 2 3 2 9 14" xfId="48247"/>
    <cellStyle name="Normal 3 3 2 3 2 9 15" xfId="48248"/>
    <cellStyle name="Normal 3 3 2 3 2 9 16" xfId="48249"/>
    <cellStyle name="Normal 3 3 2 3 2 9 17" xfId="48250"/>
    <cellStyle name="Normal 3 3 2 3 2 9 18" xfId="48251"/>
    <cellStyle name="Normal 3 3 2 3 2 9 19" xfId="48252"/>
    <cellStyle name="Normal 3 3 2 3 2 9 2" xfId="48253"/>
    <cellStyle name="Normal 3 3 2 3 2 9 20" xfId="48254"/>
    <cellStyle name="Normal 3 3 2 3 2 9 21" xfId="48255"/>
    <cellStyle name="Normal 3 3 2 3 2 9 22" xfId="48256"/>
    <cellStyle name="Normal 3 3 2 3 2 9 3" xfId="48257"/>
    <cellStyle name="Normal 3 3 2 3 2 9 4" xfId="48258"/>
    <cellStyle name="Normal 3 3 2 3 2 9 5" xfId="48259"/>
    <cellStyle name="Normal 3 3 2 3 2 9 6" xfId="48260"/>
    <cellStyle name="Normal 3 3 2 3 2 9 7" xfId="48261"/>
    <cellStyle name="Normal 3 3 2 3 2 9 8" xfId="48262"/>
    <cellStyle name="Normal 3 3 2 3 2 9 9" xfId="48263"/>
    <cellStyle name="Normal 3 3 2 3 20" xfId="48264"/>
    <cellStyle name="Normal 3 3 2 3 21" xfId="48265"/>
    <cellStyle name="Normal 3 3 2 3 22" xfId="48266"/>
    <cellStyle name="Normal 3 3 2 3 23" xfId="48267"/>
    <cellStyle name="Normal 3 3 2 3 24" xfId="48268"/>
    <cellStyle name="Normal 3 3 2 3 25" xfId="48269"/>
    <cellStyle name="Normal 3 3 2 3 26" xfId="48270"/>
    <cellStyle name="Normal 3 3 2 3 27" xfId="48271"/>
    <cellStyle name="Normal 3 3 2 3 28" xfId="48272"/>
    <cellStyle name="Normal 3 3 2 3 29" xfId="48273"/>
    <cellStyle name="Normal 3 3 2 3 3" xfId="48274"/>
    <cellStyle name="Normal 3 3 2 3 30" xfId="48275"/>
    <cellStyle name="Normal 3 3 2 3 31" xfId="48276"/>
    <cellStyle name="Normal 3 3 2 3 32" xfId="48277"/>
    <cellStyle name="Normal 3 3 2 3 33" xfId="48278"/>
    <cellStyle name="Normal 3 3 2 3 34" xfId="48279"/>
    <cellStyle name="Normal 3 3 2 3 35" xfId="48280"/>
    <cellStyle name="Normal 3 3 2 3 36" xfId="48281"/>
    <cellStyle name="Normal 3 3 2 3 37" xfId="48282"/>
    <cellStyle name="Normal 3 3 2 3 38" xfId="48283"/>
    <cellStyle name="Normal 3 3 2 3 39" xfId="48284"/>
    <cellStyle name="Normal 3 3 2 3 4" xfId="48285"/>
    <cellStyle name="Normal 3 3 2 3 40" xfId="48286"/>
    <cellStyle name="Normal 3 3 2 3 5" xfId="48287"/>
    <cellStyle name="Normal 3 3 2 3 6" xfId="48288"/>
    <cellStyle name="Normal 3 3 2 3 7" xfId="48289"/>
    <cellStyle name="Normal 3 3 2 3 8" xfId="48290"/>
    <cellStyle name="Normal 3 3 2 3 9" xfId="48291"/>
    <cellStyle name="Normal 3 3 2 30" xfId="48292"/>
    <cellStyle name="Normal 3 3 2 31" xfId="48293"/>
    <cellStyle name="Normal 3 3 2 32" xfId="48294"/>
    <cellStyle name="Normal 3 3 2 33" xfId="48295"/>
    <cellStyle name="Normal 3 3 2 34" xfId="48296"/>
    <cellStyle name="Normal 3 3 2 35" xfId="48297"/>
    <cellStyle name="Normal 3 3 2 36" xfId="48298"/>
    <cellStyle name="Normal 3 3 2 37" xfId="48299"/>
    <cellStyle name="Normal 3 3 2 38" xfId="48300"/>
    <cellStyle name="Normal 3 3 2 39" xfId="48301"/>
    <cellStyle name="Normal 3 3 2 4" xfId="48302"/>
    <cellStyle name="Normal 3 3 2 4 10" xfId="48303"/>
    <cellStyle name="Normal 3 3 2 4 11" xfId="48304"/>
    <cellStyle name="Normal 3 3 2 4 12" xfId="48305"/>
    <cellStyle name="Normal 3 3 2 4 13" xfId="48306"/>
    <cellStyle name="Normal 3 3 2 4 14" xfId="48307"/>
    <cellStyle name="Normal 3 3 2 4 15" xfId="48308"/>
    <cellStyle name="Normal 3 3 2 4 16" xfId="48309"/>
    <cellStyle name="Normal 3 3 2 4 17" xfId="48310"/>
    <cellStyle name="Normal 3 3 2 4 18" xfId="48311"/>
    <cellStyle name="Normal 3 3 2 4 19" xfId="48312"/>
    <cellStyle name="Normal 3 3 2 4 2" xfId="48313"/>
    <cellStyle name="Normal 3 3 2 4 20" xfId="48314"/>
    <cellStyle name="Normal 3 3 2 4 21" xfId="48315"/>
    <cellStyle name="Normal 3 3 2 4 22" xfId="48316"/>
    <cellStyle name="Normal 3 3 2 4 3" xfId="48317"/>
    <cellStyle name="Normal 3 3 2 4 4" xfId="48318"/>
    <cellStyle name="Normal 3 3 2 4 5" xfId="48319"/>
    <cellStyle name="Normal 3 3 2 4 6" xfId="48320"/>
    <cellStyle name="Normal 3 3 2 4 7" xfId="48321"/>
    <cellStyle name="Normal 3 3 2 4 8" xfId="48322"/>
    <cellStyle name="Normal 3 3 2 4 9" xfId="48323"/>
    <cellStyle name="Normal 3 3 2 40" xfId="48324"/>
    <cellStyle name="Normal 3 3 2 41" xfId="48325"/>
    <cellStyle name="Normal 3 3 2 42" xfId="48326"/>
    <cellStyle name="Normal 3 3 2 43" xfId="48327"/>
    <cellStyle name="Normal 3 3 2 44" xfId="48328"/>
    <cellStyle name="Normal 3 3 2 45" xfId="48329"/>
    <cellStyle name="Normal 3 3 2 46" xfId="48330"/>
    <cellStyle name="Normal 3 3 2 5" xfId="48331"/>
    <cellStyle name="Normal 3 3 2 5 10" xfId="48332"/>
    <cellStyle name="Normal 3 3 2 5 11" xfId="48333"/>
    <cellStyle name="Normal 3 3 2 5 12" xfId="48334"/>
    <cellStyle name="Normal 3 3 2 5 13" xfId="48335"/>
    <cellStyle name="Normal 3 3 2 5 14" xfId="48336"/>
    <cellStyle name="Normal 3 3 2 5 15" xfId="48337"/>
    <cellStyle name="Normal 3 3 2 5 16" xfId="48338"/>
    <cellStyle name="Normal 3 3 2 5 17" xfId="48339"/>
    <cellStyle name="Normal 3 3 2 5 18" xfId="48340"/>
    <cellStyle name="Normal 3 3 2 5 19" xfId="48341"/>
    <cellStyle name="Normal 3 3 2 5 2" xfId="48342"/>
    <cellStyle name="Normal 3 3 2 5 20" xfId="48343"/>
    <cellStyle name="Normal 3 3 2 5 21" xfId="48344"/>
    <cellStyle name="Normal 3 3 2 5 22" xfId="48345"/>
    <cellStyle name="Normal 3 3 2 5 3" xfId="48346"/>
    <cellStyle name="Normal 3 3 2 5 4" xfId="48347"/>
    <cellStyle name="Normal 3 3 2 5 5" xfId="48348"/>
    <cellStyle name="Normal 3 3 2 5 6" xfId="48349"/>
    <cellStyle name="Normal 3 3 2 5 7" xfId="48350"/>
    <cellStyle name="Normal 3 3 2 5 8" xfId="48351"/>
    <cellStyle name="Normal 3 3 2 5 9" xfId="48352"/>
    <cellStyle name="Normal 3 3 2 6" xfId="48353"/>
    <cellStyle name="Normal 3 3 2 6 10" xfId="48354"/>
    <cellStyle name="Normal 3 3 2 6 11" xfId="48355"/>
    <cellStyle name="Normal 3 3 2 6 12" xfId="48356"/>
    <cellStyle name="Normal 3 3 2 6 13" xfId="48357"/>
    <cellStyle name="Normal 3 3 2 6 14" xfId="48358"/>
    <cellStyle name="Normal 3 3 2 6 15" xfId="48359"/>
    <cellStyle name="Normal 3 3 2 6 16" xfId="48360"/>
    <cellStyle name="Normal 3 3 2 6 17" xfId="48361"/>
    <cellStyle name="Normal 3 3 2 6 18" xfId="48362"/>
    <cellStyle name="Normal 3 3 2 6 19" xfId="48363"/>
    <cellStyle name="Normal 3 3 2 6 2" xfId="48364"/>
    <cellStyle name="Normal 3 3 2 6 20" xfId="48365"/>
    <cellStyle name="Normal 3 3 2 6 21" xfId="48366"/>
    <cellStyle name="Normal 3 3 2 6 22" xfId="48367"/>
    <cellStyle name="Normal 3 3 2 6 3" xfId="48368"/>
    <cellStyle name="Normal 3 3 2 6 4" xfId="48369"/>
    <cellStyle name="Normal 3 3 2 6 5" xfId="48370"/>
    <cellStyle name="Normal 3 3 2 6 6" xfId="48371"/>
    <cellStyle name="Normal 3 3 2 6 7" xfId="48372"/>
    <cellStyle name="Normal 3 3 2 6 8" xfId="48373"/>
    <cellStyle name="Normal 3 3 2 6 9" xfId="48374"/>
    <cellStyle name="Normal 3 3 2 7" xfId="48375"/>
    <cellStyle name="Normal 3 3 2 7 10" xfId="48376"/>
    <cellStyle name="Normal 3 3 2 7 11" xfId="48377"/>
    <cellStyle name="Normal 3 3 2 7 12" xfId="48378"/>
    <cellStyle name="Normal 3 3 2 7 13" xfId="48379"/>
    <cellStyle name="Normal 3 3 2 7 14" xfId="48380"/>
    <cellStyle name="Normal 3 3 2 7 15" xfId="48381"/>
    <cellStyle name="Normal 3 3 2 7 16" xfId="48382"/>
    <cellStyle name="Normal 3 3 2 7 17" xfId="48383"/>
    <cellStyle name="Normal 3 3 2 7 18" xfId="48384"/>
    <cellStyle name="Normal 3 3 2 7 19" xfId="48385"/>
    <cellStyle name="Normal 3 3 2 7 2" xfId="48386"/>
    <cellStyle name="Normal 3 3 2 7 20" xfId="48387"/>
    <cellStyle name="Normal 3 3 2 7 21" xfId="48388"/>
    <cellStyle name="Normal 3 3 2 7 22" xfId="48389"/>
    <cellStyle name="Normal 3 3 2 7 3" xfId="48390"/>
    <cellStyle name="Normal 3 3 2 7 4" xfId="48391"/>
    <cellStyle name="Normal 3 3 2 7 5" xfId="48392"/>
    <cellStyle name="Normal 3 3 2 7 6" xfId="48393"/>
    <cellStyle name="Normal 3 3 2 7 7" xfId="48394"/>
    <cellStyle name="Normal 3 3 2 7 8" xfId="48395"/>
    <cellStyle name="Normal 3 3 2 7 9" xfId="48396"/>
    <cellStyle name="Normal 3 3 2 8" xfId="48397"/>
    <cellStyle name="Normal 3 3 2 8 10" xfId="48398"/>
    <cellStyle name="Normal 3 3 2 8 11" xfId="48399"/>
    <cellStyle name="Normal 3 3 2 8 12" xfId="48400"/>
    <cellStyle name="Normal 3 3 2 8 13" xfId="48401"/>
    <cellStyle name="Normal 3 3 2 8 14" xfId="48402"/>
    <cellStyle name="Normal 3 3 2 8 15" xfId="48403"/>
    <cellStyle name="Normal 3 3 2 8 16" xfId="48404"/>
    <cellStyle name="Normal 3 3 2 8 17" xfId="48405"/>
    <cellStyle name="Normal 3 3 2 8 18" xfId="48406"/>
    <cellStyle name="Normal 3 3 2 8 19" xfId="48407"/>
    <cellStyle name="Normal 3 3 2 8 2" xfId="48408"/>
    <cellStyle name="Normal 3 3 2 8 20" xfId="48409"/>
    <cellStyle name="Normal 3 3 2 8 21" xfId="48410"/>
    <cellStyle name="Normal 3 3 2 8 22" xfId="48411"/>
    <cellStyle name="Normal 3 3 2 8 3" xfId="48412"/>
    <cellStyle name="Normal 3 3 2 8 4" xfId="48413"/>
    <cellStyle name="Normal 3 3 2 8 5" xfId="48414"/>
    <cellStyle name="Normal 3 3 2 8 6" xfId="48415"/>
    <cellStyle name="Normal 3 3 2 8 7" xfId="48416"/>
    <cellStyle name="Normal 3 3 2 8 8" xfId="48417"/>
    <cellStyle name="Normal 3 3 2 8 9" xfId="48418"/>
    <cellStyle name="Normal 3 3 2 9" xfId="48419"/>
    <cellStyle name="Normal 3 3 2 9 10" xfId="48420"/>
    <cellStyle name="Normal 3 3 2 9 11" xfId="48421"/>
    <cellStyle name="Normal 3 3 2 9 12" xfId="48422"/>
    <cellStyle name="Normal 3 3 2 9 13" xfId="48423"/>
    <cellStyle name="Normal 3 3 2 9 14" xfId="48424"/>
    <cellStyle name="Normal 3 3 2 9 15" xfId="48425"/>
    <cellStyle name="Normal 3 3 2 9 16" xfId="48426"/>
    <cellStyle name="Normal 3 3 2 9 17" xfId="48427"/>
    <cellStyle name="Normal 3 3 2 9 18" xfId="48428"/>
    <cellStyle name="Normal 3 3 2 9 19" xfId="48429"/>
    <cellStyle name="Normal 3 3 2 9 2" xfId="48430"/>
    <cellStyle name="Normal 3 3 2 9 20" xfId="48431"/>
    <cellStyle name="Normal 3 3 2 9 21" xfId="48432"/>
    <cellStyle name="Normal 3 3 2 9 22" xfId="48433"/>
    <cellStyle name="Normal 3 3 2 9 3" xfId="48434"/>
    <cellStyle name="Normal 3 3 2 9 4" xfId="48435"/>
    <cellStyle name="Normal 3 3 2 9 5" xfId="48436"/>
    <cellStyle name="Normal 3 3 2 9 6" xfId="48437"/>
    <cellStyle name="Normal 3 3 2 9 7" xfId="48438"/>
    <cellStyle name="Normal 3 3 2 9 8" xfId="48439"/>
    <cellStyle name="Normal 3 3 2 9 9" xfId="48440"/>
    <cellStyle name="Normal 3 3 20" xfId="48441"/>
    <cellStyle name="Normal 3 3 21" xfId="48442"/>
    <cellStyle name="Normal 3 3 22" xfId="48443"/>
    <cellStyle name="Normal 3 3 23" xfId="48444"/>
    <cellStyle name="Normal 3 3 24" xfId="48445"/>
    <cellStyle name="Normal 3 3 25" xfId="48446"/>
    <cellStyle name="Normal 3 3 26" xfId="48447"/>
    <cellStyle name="Normal 3 3 27" xfId="48448"/>
    <cellStyle name="Normal 3 3 28" xfId="48449"/>
    <cellStyle name="Normal 3 3 29" xfId="48450"/>
    <cellStyle name="Normal 3 3 3" xfId="503"/>
    <cellStyle name="Normal 3 3 3 10" xfId="48451"/>
    <cellStyle name="Normal 3 3 3 10 10" xfId="48452"/>
    <cellStyle name="Normal 3 3 3 10 11" xfId="48453"/>
    <cellStyle name="Normal 3 3 3 10 12" xfId="48454"/>
    <cellStyle name="Normal 3 3 3 10 13" xfId="48455"/>
    <cellStyle name="Normal 3 3 3 10 14" xfId="48456"/>
    <cellStyle name="Normal 3 3 3 10 15" xfId="48457"/>
    <cellStyle name="Normal 3 3 3 10 16" xfId="48458"/>
    <cellStyle name="Normal 3 3 3 10 17" xfId="48459"/>
    <cellStyle name="Normal 3 3 3 10 18" xfId="48460"/>
    <cellStyle name="Normal 3 3 3 10 19" xfId="48461"/>
    <cellStyle name="Normal 3 3 3 10 2" xfId="48462"/>
    <cellStyle name="Normal 3 3 3 10 20" xfId="48463"/>
    <cellStyle name="Normal 3 3 3 10 21" xfId="48464"/>
    <cellStyle name="Normal 3 3 3 10 22" xfId="48465"/>
    <cellStyle name="Normal 3 3 3 10 3" xfId="48466"/>
    <cellStyle name="Normal 3 3 3 10 4" xfId="48467"/>
    <cellStyle name="Normal 3 3 3 10 5" xfId="48468"/>
    <cellStyle name="Normal 3 3 3 10 6" xfId="48469"/>
    <cellStyle name="Normal 3 3 3 10 7" xfId="48470"/>
    <cellStyle name="Normal 3 3 3 10 8" xfId="48471"/>
    <cellStyle name="Normal 3 3 3 10 9" xfId="48472"/>
    <cellStyle name="Normal 3 3 3 11" xfId="48473"/>
    <cellStyle name="Normal 3 3 3 11 10" xfId="48474"/>
    <cellStyle name="Normal 3 3 3 11 11" xfId="48475"/>
    <cellStyle name="Normal 3 3 3 11 12" xfId="48476"/>
    <cellStyle name="Normal 3 3 3 11 13" xfId="48477"/>
    <cellStyle name="Normal 3 3 3 11 14" xfId="48478"/>
    <cellStyle name="Normal 3 3 3 11 15" xfId="48479"/>
    <cellStyle name="Normal 3 3 3 11 16" xfId="48480"/>
    <cellStyle name="Normal 3 3 3 11 17" xfId="48481"/>
    <cellStyle name="Normal 3 3 3 11 18" xfId="48482"/>
    <cellStyle name="Normal 3 3 3 11 19" xfId="48483"/>
    <cellStyle name="Normal 3 3 3 11 2" xfId="48484"/>
    <cellStyle name="Normal 3 3 3 11 20" xfId="48485"/>
    <cellStyle name="Normal 3 3 3 11 21" xfId="48486"/>
    <cellStyle name="Normal 3 3 3 11 22" xfId="48487"/>
    <cellStyle name="Normal 3 3 3 11 3" xfId="48488"/>
    <cellStyle name="Normal 3 3 3 11 4" xfId="48489"/>
    <cellStyle name="Normal 3 3 3 11 5" xfId="48490"/>
    <cellStyle name="Normal 3 3 3 11 6" xfId="48491"/>
    <cellStyle name="Normal 3 3 3 11 7" xfId="48492"/>
    <cellStyle name="Normal 3 3 3 11 8" xfId="48493"/>
    <cellStyle name="Normal 3 3 3 11 9" xfId="48494"/>
    <cellStyle name="Normal 3 3 3 12" xfId="48495"/>
    <cellStyle name="Normal 3 3 3 12 10" xfId="48496"/>
    <cellStyle name="Normal 3 3 3 12 11" xfId="48497"/>
    <cellStyle name="Normal 3 3 3 12 12" xfId="48498"/>
    <cellStyle name="Normal 3 3 3 12 13" xfId="48499"/>
    <cellStyle name="Normal 3 3 3 12 14" xfId="48500"/>
    <cellStyle name="Normal 3 3 3 12 15" xfId="48501"/>
    <cellStyle name="Normal 3 3 3 12 16" xfId="48502"/>
    <cellStyle name="Normal 3 3 3 12 17" xfId="48503"/>
    <cellStyle name="Normal 3 3 3 12 18" xfId="48504"/>
    <cellStyle name="Normal 3 3 3 12 19" xfId="48505"/>
    <cellStyle name="Normal 3 3 3 12 2" xfId="48506"/>
    <cellStyle name="Normal 3 3 3 12 20" xfId="48507"/>
    <cellStyle name="Normal 3 3 3 12 21" xfId="48508"/>
    <cellStyle name="Normal 3 3 3 12 22" xfId="48509"/>
    <cellStyle name="Normal 3 3 3 12 3" xfId="48510"/>
    <cellStyle name="Normal 3 3 3 12 4" xfId="48511"/>
    <cellStyle name="Normal 3 3 3 12 5" xfId="48512"/>
    <cellStyle name="Normal 3 3 3 12 6" xfId="48513"/>
    <cellStyle name="Normal 3 3 3 12 7" xfId="48514"/>
    <cellStyle name="Normal 3 3 3 12 8" xfId="48515"/>
    <cellStyle name="Normal 3 3 3 12 9" xfId="48516"/>
    <cellStyle name="Normal 3 3 3 13" xfId="48517"/>
    <cellStyle name="Normal 3 3 3 13 10" xfId="48518"/>
    <cellStyle name="Normal 3 3 3 13 11" xfId="48519"/>
    <cellStyle name="Normal 3 3 3 13 12" xfId="48520"/>
    <cellStyle name="Normal 3 3 3 13 13" xfId="48521"/>
    <cellStyle name="Normal 3 3 3 13 14" xfId="48522"/>
    <cellStyle name="Normal 3 3 3 13 15" xfId="48523"/>
    <cellStyle name="Normal 3 3 3 13 16" xfId="48524"/>
    <cellStyle name="Normal 3 3 3 13 17" xfId="48525"/>
    <cellStyle name="Normal 3 3 3 13 18" xfId="48526"/>
    <cellStyle name="Normal 3 3 3 13 19" xfId="48527"/>
    <cellStyle name="Normal 3 3 3 13 2" xfId="48528"/>
    <cellStyle name="Normal 3 3 3 13 20" xfId="48529"/>
    <cellStyle name="Normal 3 3 3 13 21" xfId="48530"/>
    <cellStyle name="Normal 3 3 3 13 22" xfId="48531"/>
    <cellStyle name="Normal 3 3 3 13 3" xfId="48532"/>
    <cellStyle name="Normal 3 3 3 13 4" xfId="48533"/>
    <cellStyle name="Normal 3 3 3 13 5" xfId="48534"/>
    <cellStyle name="Normal 3 3 3 13 6" xfId="48535"/>
    <cellStyle name="Normal 3 3 3 13 7" xfId="48536"/>
    <cellStyle name="Normal 3 3 3 13 8" xfId="48537"/>
    <cellStyle name="Normal 3 3 3 13 9" xfId="48538"/>
    <cellStyle name="Normal 3 3 3 14" xfId="48539"/>
    <cellStyle name="Normal 3 3 3 14 10" xfId="48540"/>
    <cellStyle name="Normal 3 3 3 14 11" xfId="48541"/>
    <cellStyle name="Normal 3 3 3 14 12" xfId="48542"/>
    <cellStyle name="Normal 3 3 3 14 13" xfId="48543"/>
    <cellStyle name="Normal 3 3 3 14 14" xfId="48544"/>
    <cellStyle name="Normal 3 3 3 14 15" xfId="48545"/>
    <cellStyle name="Normal 3 3 3 14 16" xfId="48546"/>
    <cellStyle name="Normal 3 3 3 14 17" xfId="48547"/>
    <cellStyle name="Normal 3 3 3 14 18" xfId="48548"/>
    <cellStyle name="Normal 3 3 3 14 19" xfId="48549"/>
    <cellStyle name="Normal 3 3 3 14 2" xfId="48550"/>
    <cellStyle name="Normal 3 3 3 14 20" xfId="48551"/>
    <cellStyle name="Normal 3 3 3 14 21" xfId="48552"/>
    <cellStyle name="Normal 3 3 3 14 22" xfId="48553"/>
    <cellStyle name="Normal 3 3 3 14 3" xfId="48554"/>
    <cellStyle name="Normal 3 3 3 14 4" xfId="48555"/>
    <cellStyle name="Normal 3 3 3 14 5" xfId="48556"/>
    <cellStyle name="Normal 3 3 3 14 6" xfId="48557"/>
    <cellStyle name="Normal 3 3 3 14 7" xfId="48558"/>
    <cellStyle name="Normal 3 3 3 14 8" xfId="48559"/>
    <cellStyle name="Normal 3 3 3 14 9" xfId="48560"/>
    <cellStyle name="Normal 3 3 3 15" xfId="48561"/>
    <cellStyle name="Normal 3 3 3 15 10" xfId="48562"/>
    <cellStyle name="Normal 3 3 3 15 11" xfId="48563"/>
    <cellStyle name="Normal 3 3 3 15 12" xfId="48564"/>
    <cellStyle name="Normal 3 3 3 15 13" xfId="48565"/>
    <cellStyle name="Normal 3 3 3 15 14" xfId="48566"/>
    <cellStyle name="Normal 3 3 3 15 15" xfId="48567"/>
    <cellStyle name="Normal 3 3 3 15 16" xfId="48568"/>
    <cellStyle name="Normal 3 3 3 15 17" xfId="48569"/>
    <cellStyle name="Normal 3 3 3 15 18" xfId="48570"/>
    <cellStyle name="Normal 3 3 3 15 19" xfId="48571"/>
    <cellStyle name="Normal 3 3 3 15 2" xfId="48572"/>
    <cellStyle name="Normal 3 3 3 15 20" xfId="48573"/>
    <cellStyle name="Normal 3 3 3 15 21" xfId="48574"/>
    <cellStyle name="Normal 3 3 3 15 22" xfId="48575"/>
    <cellStyle name="Normal 3 3 3 15 3" xfId="48576"/>
    <cellStyle name="Normal 3 3 3 15 4" xfId="48577"/>
    <cellStyle name="Normal 3 3 3 15 5" xfId="48578"/>
    <cellStyle name="Normal 3 3 3 15 6" xfId="48579"/>
    <cellStyle name="Normal 3 3 3 15 7" xfId="48580"/>
    <cellStyle name="Normal 3 3 3 15 8" xfId="48581"/>
    <cellStyle name="Normal 3 3 3 15 9" xfId="48582"/>
    <cellStyle name="Normal 3 3 3 16" xfId="48583"/>
    <cellStyle name="Normal 3 3 3 16 10" xfId="48584"/>
    <cellStyle name="Normal 3 3 3 16 11" xfId="48585"/>
    <cellStyle name="Normal 3 3 3 16 12" xfId="48586"/>
    <cellStyle name="Normal 3 3 3 16 13" xfId="48587"/>
    <cellStyle name="Normal 3 3 3 16 14" xfId="48588"/>
    <cellStyle name="Normal 3 3 3 16 15" xfId="48589"/>
    <cellStyle name="Normal 3 3 3 16 16" xfId="48590"/>
    <cellStyle name="Normal 3 3 3 16 17" xfId="48591"/>
    <cellStyle name="Normal 3 3 3 16 18" xfId="48592"/>
    <cellStyle name="Normal 3 3 3 16 19" xfId="48593"/>
    <cellStyle name="Normal 3 3 3 16 2" xfId="48594"/>
    <cellStyle name="Normal 3 3 3 16 20" xfId="48595"/>
    <cellStyle name="Normal 3 3 3 16 21" xfId="48596"/>
    <cellStyle name="Normal 3 3 3 16 22" xfId="48597"/>
    <cellStyle name="Normal 3 3 3 16 3" xfId="48598"/>
    <cellStyle name="Normal 3 3 3 16 4" xfId="48599"/>
    <cellStyle name="Normal 3 3 3 16 5" xfId="48600"/>
    <cellStyle name="Normal 3 3 3 16 6" xfId="48601"/>
    <cellStyle name="Normal 3 3 3 16 7" xfId="48602"/>
    <cellStyle name="Normal 3 3 3 16 8" xfId="48603"/>
    <cellStyle name="Normal 3 3 3 16 9" xfId="48604"/>
    <cellStyle name="Normal 3 3 3 17" xfId="48605"/>
    <cellStyle name="Normal 3 3 3 17 10" xfId="48606"/>
    <cellStyle name="Normal 3 3 3 17 11" xfId="48607"/>
    <cellStyle name="Normal 3 3 3 17 12" xfId="48608"/>
    <cellStyle name="Normal 3 3 3 17 13" xfId="48609"/>
    <cellStyle name="Normal 3 3 3 17 14" xfId="48610"/>
    <cellStyle name="Normal 3 3 3 17 15" xfId="48611"/>
    <cellStyle name="Normal 3 3 3 17 16" xfId="48612"/>
    <cellStyle name="Normal 3 3 3 17 17" xfId="48613"/>
    <cellStyle name="Normal 3 3 3 17 18" xfId="48614"/>
    <cellStyle name="Normal 3 3 3 17 19" xfId="48615"/>
    <cellStyle name="Normal 3 3 3 17 2" xfId="48616"/>
    <cellStyle name="Normal 3 3 3 17 20" xfId="48617"/>
    <cellStyle name="Normal 3 3 3 17 21" xfId="48618"/>
    <cellStyle name="Normal 3 3 3 17 22" xfId="48619"/>
    <cellStyle name="Normal 3 3 3 17 3" xfId="48620"/>
    <cellStyle name="Normal 3 3 3 17 4" xfId="48621"/>
    <cellStyle name="Normal 3 3 3 17 5" xfId="48622"/>
    <cellStyle name="Normal 3 3 3 17 6" xfId="48623"/>
    <cellStyle name="Normal 3 3 3 17 7" xfId="48624"/>
    <cellStyle name="Normal 3 3 3 17 8" xfId="48625"/>
    <cellStyle name="Normal 3 3 3 17 9" xfId="48626"/>
    <cellStyle name="Normal 3 3 3 18" xfId="48627"/>
    <cellStyle name="Normal 3 3 3 18 10" xfId="48628"/>
    <cellStyle name="Normal 3 3 3 18 11" xfId="48629"/>
    <cellStyle name="Normal 3 3 3 18 12" xfId="48630"/>
    <cellStyle name="Normal 3 3 3 18 13" xfId="48631"/>
    <cellStyle name="Normal 3 3 3 18 14" xfId="48632"/>
    <cellStyle name="Normal 3 3 3 18 15" xfId="48633"/>
    <cellStyle name="Normal 3 3 3 18 16" xfId="48634"/>
    <cellStyle name="Normal 3 3 3 18 17" xfId="48635"/>
    <cellStyle name="Normal 3 3 3 18 18" xfId="48636"/>
    <cellStyle name="Normal 3 3 3 18 19" xfId="48637"/>
    <cellStyle name="Normal 3 3 3 18 2" xfId="48638"/>
    <cellStyle name="Normal 3 3 3 18 20" xfId="48639"/>
    <cellStyle name="Normal 3 3 3 18 21" xfId="48640"/>
    <cellStyle name="Normal 3 3 3 18 22" xfId="48641"/>
    <cellStyle name="Normal 3 3 3 18 3" xfId="48642"/>
    <cellStyle name="Normal 3 3 3 18 4" xfId="48643"/>
    <cellStyle name="Normal 3 3 3 18 5" xfId="48644"/>
    <cellStyle name="Normal 3 3 3 18 6" xfId="48645"/>
    <cellStyle name="Normal 3 3 3 18 7" xfId="48646"/>
    <cellStyle name="Normal 3 3 3 18 8" xfId="48647"/>
    <cellStyle name="Normal 3 3 3 18 9" xfId="48648"/>
    <cellStyle name="Normal 3 3 3 19" xfId="48649"/>
    <cellStyle name="Normal 3 3 3 19 10" xfId="48650"/>
    <cellStyle name="Normal 3 3 3 19 11" xfId="48651"/>
    <cellStyle name="Normal 3 3 3 19 12" xfId="48652"/>
    <cellStyle name="Normal 3 3 3 19 13" xfId="48653"/>
    <cellStyle name="Normal 3 3 3 19 14" xfId="48654"/>
    <cellStyle name="Normal 3 3 3 19 15" xfId="48655"/>
    <cellStyle name="Normal 3 3 3 19 16" xfId="48656"/>
    <cellStyle name="Normal 3 3 3 19 17" xfId="48657"/>
    <cellStyle name="Normal 3 3 3 19 18" xfId="48658"/>
    <cellStyle name="Normal 3 3 3 19 19" xfId="48659"/>
    <cellStyle name="Normal 3 3 3 19 2" xfId="48660"/>
    <cellStyle name="Normal 3 3 3 19 20" xfId="48661"/>
    <cellStyle name="Normal 3 3 3 19 21" xfId="48662"/>
    <cellStyle name="Normal 3 3 3 19 22" xfId="48663"/>
    <cellStyle name="Normal 3 3 3 19 3" xfId="48664"/>
    <cellStyle name="Normal 3 3 3 19 4" xfId="48665"/>
    <cellStyle name="Normal 3 3 3 19 5" xfId="48666"/>
    <cellStyle name="Normal 3 3 3 19 6" xfId="48667"/>
    <cellStyle name="Normal 3 3 3 19 7" xfId="48668"/>
    <cellStyle name="Normal 3 3 3 19 8" xfId="48669"/>
    <cellStyle name="Normal 3 3 3 19 9" xfId="48670"/>
    <cellStyle name="Normal 3 3 3 2" xfId="48671"/>
    <cellStyle name="Normal 3 3 3 2 10" xfId="48672"/>
    <cellStyle name="Normal 3 3 3 2 11" xfId="48673"/>
    <cellStyle name="Normal 3 3 3 2 12" xfId="48674"/>
    <cellStyle name="Normal 3 3 3 2 13" xfId="48675"/>
    <cellStyle name="Normal 3 3 3 2 14" xfId="48676"/>
    <cellStyle name="Normal 3 3 3 2 15" xfId="48677"/>
    <cellStyle name="Normal 3 3 3 2 16" xfId="48678"/>
    <cellStyle name="Normal 3 3 3 2 17" xfId="48679"/>
    <cellStyle name="Normal 3 3 3 2 18" xfId="48680"/>
    <cellStyle name="Normal 3 3 3 2 19" xfId="48681"/>
    <cellStyle name="Normal 3 3 3 2 2" xfId="48682"/>
    <cellStyle name="Normal 3 3 3 2 2 10" xfId="48683"/>
    <cellStyle name="Normal 3 3 3 2 2 10 10" xfId="48684"/>
    <cellStyle name="Normal 3 3 3 2 2 10 11" xfId="48685"/>
    <cellStyle name="Normal 3 3 3 2 2 10 12" xfId="48686"/>
    <cellStyle name="Normal 3 3 3 2 2 10 13" xfId="48687"/>
    <cellStyle name="Normal 3 3 3 2 2 10 14" xfId="48688"/>
    <cellStyle name="Normal 3 3 3 2 2 10 15" xfId="48689"/>
    <cellStyle name="Normal 3 3 3 2 2 10 16" xfId="48690"/>
    <cellStyle name="Normal 3 3 3 2 2 10 17" xfId="48691"/>
    <cellStyle name="Normal 3 3 3 2 2 10 18" xfId="48692"/>
    <cellStyle name="Normal 3 3 3 2 2 10 19" xfId="48693"/>
    <cellStyle name="Normal 3 3 3 2 2 10 2" xfId="48694"/>
    <cellStyle name="Normal 3 3 3 2 2 10 20" xfId="48695"/>
    <cellStyle name="Normal 3 3 3 2 2 10 21" xfId="48696"/>
    <cellStyle name="Normal 3 3 3 2 2 10 22" xfId="48697"/>
    <cellStyle name="Normal 3 3 3 2 2 10 3" xfId="48698"/>
    <cellStyle name="Normal 3 3 3 2 2 10 4" xfId="48699"/>
    <cellStyle name="Normal 3 3 3 2 2 10 5" xfId="48700"/>
    <cellStyle name="Normal 3 3 3 2 2 10 6" xfId="48701"/>
    <cellStyle name="Normal 3 3 3 2 2 10 7" xfId="48702"/>
    <cellStyle name="Normal 3 3 3 2 2 10 8" xfId="48703"/>
    <cellStyle name="Normal 3 3 3 2 2 10 9" xfId="48704"/>
    <cellStyle name="Normal 3 3 3 2 2 11" xfId="48705"/>
    <cellStyle name="Normal 3 3 3 2 2 11 10" xfId="48706"/>
    <cellStyle name="Normal 3 3 3 2 2 11 11" xfId="48707"/>
    <cellStyle name="Normal 3 3 3 2 2 11 12" xfId="48708"/>
    <cellStyle name="Normal 3 3 3 2 2 11 13" xfId="48709"/>
    <cellStyle name="Normal 3 3 3 2 2 11 14" xfId="48710"/>
    <cellStyle name="Normal 3 3 3 2 2 11 15" xfId="48711"/>
    <cellStyle name="Normal 3 3 3 2 2 11 16" xfId="48712"/>
    <cellStyle name="Normal 3 3 3 2 2 11 17" xfId="48713"/>
    <cellStyle name="Normal 3 3 3 2 2 11 18" xfId="48714"/>
    <cellStyle name="Normal 3 3 3 2 2 11 19" xfId="48715"/>
    <cellStyle name="Normal 3 3 3 2 2 11 2" xfId="48716"/>
    <cellStyle name="Normal 3 3 3 2 2 11 20" xfId="48717"/>
    <cellStyle name="Normal 3 3 3 2 2 11 21" xfId="48718"/>
    <cellStyle name="Normal 3 3 3 2 2 11 22" xfId="48719"/>
    <cellStyle name="Normal 3 3 3 2 2 11 3" xfId="48720"/>
    <cellStyle name="Normal 3 3 3 2 2 11 4" xfId="48721"/>
    <cellStyle name="Normal 3 3 3 2 2 11 5" xfId="48722"/>
    <cellStyle name="Normal 3 3 3 2 2 11 6" xfId="48723"/>
    <cellStyle name="Normal 3 3 3 2 2 11 7" xfId="48724"/>
    <cellStyle name="Normal 3 3 3 2 2 11 8" xfId="48725"/>
    <cellStyle name="Normal 3 3 3 2 2 11 9" xfId="48726"/>
    <cellStyle name="Normal 3 3 3 2 2 12" xfId="48727"/>
    <cellStyle name="Normal 3 3 3 2 2 12 10" xfId="48728"/>
    <cellStyle name="Normal 3 3 3 2 2 12 11" xfId="48729"/>
    <cellStyle name="Normal 3 3 3 2 2 12 12" xfId="48730"/>
    <cellStyle name="Normal 3 3 3 2 2 12 13" xfId="48731"/>
    <cellStyle name="Normal 3 3 3 2 2 12 14" xfId="48732"/>
    <cellStyle name="Normal 3 3 3 2 2 12 15" xfId="48733"/>
    <cellStyle name="Normal 3 3 3 2 2 12 16" xfId="48734"/>
    <cellStyle name="Normal 3 3 3 2 2 12 17" xfId="48735"/>
    <cellStyle name="Normal 3 3 3 2 2 12 18" xfId="48736"/>
    <cellStyle name="Normal 3 3 3 2 2 12 19" xfId="48737"/>
    <cellStyle name="Normal 3 3 3 2 2 12 2" xfId="48738"/>
    <cellStyle name="Normal 3 3 3 2 2 12 20" xfId="48739"/>
    <cellStyle name="Normal 3 3 3 2 2 12 21" xfId="48740"/>
    <cellStyle name="Normal 3 3 3 2 2 12 22" xfId="48741"/>
    <cellStyle name="Normal 3 3 3 2 2 12 3" xfId="48742"/>
    <cellStyle name="Normal 3 3 3 2 2 12 4" xfId="48743"/>
    <cellStyle name="Normal 3 3 3 2 2 12 5" xfId="48744"/>
    <cellStyle name="Normal 3 3 3 2 2 12 6" xfId="48745"/>
    <cellStyle name="Normal 3 3 3 2 2 12 7" xfId="48746"/>
    <cellStyle name="Normal 3 3 3 2 2 12 8" xfId="48747"/>
    <cellStyle name="Normal 3 3 3 2 2 12 9" xfId="48748"/>
    <cellStyle name="Normal 3 3 3 2 2 13" xfId="48749"/>
    <cellStyle name="Normal 3 3 3 2 2 13 10" xfId="48750"/>
    <cellStyle name="Normal 3 3 3 2 2 13 11" xfId="48751"/>
    <cellStyle name="Normal 3 3 3 2 2 13 12" xfId="48752"/>
    <cellStyle name="Normal 3 3 3 2 2 13 13" xfId="48753"/>
    <cellStyle name="Normal 3 3 3 2 2 13 14" xfId="48754"/>
    <cellStyle name="Normal 3 3 3 2 2 13 15" xfId="48755"/>
    <cellStyle name="Normal 3 3 3 2 2 13 16" xfId="48756"/>
    <cellStyle name="Normal 3 3 3 2 2 13 17" xfId="48757"/>
    <cellStyle name="Normal 3 3 3 2 2 13 18" xfId="48758"/>
    <cellStyle name="Normal 3 3 3 2 2 13 19" xfId="48759"/>
    <cellStyle name="Normal 3 3 3 2 2 13 2" xfId="48760"/>
    <cellStyle name="Normal 3 3 3 2 2 13 20" xfId="48761"/>
    <cellStyle name="Normal 3 3 3 2 2 13 21" xfId="48762"/>
    <cellStyle name="Normal 3 3 3 2 2 13 22" xfId="48763"/>
    <cellStyle name="Normal 3 3 3 2 2 13 3" xfId="48764"/>
    <cellStyle name="Normal 3 3 3 2 2 13 4" xfId="48765"/>
    <cellStyle name="Normal 3 3 3 2 2 13 5" xfId="48766"/>
    <cellStyle name="Normal 3 3 3 2 2 13 6" xfId="48767"/>
    <cellStyle name="Normal 3 3 3 2 2 13 7" xfId="48768"/>
    <cellStyle name="Normal 3 3 3 2 2 13 8" xfId="48769"/>
    <cellStyle name="Normal 3 3 3 2 2 13 9" xfId="48770"/>
    <cellStyle name="Normal 3 3 3 2 2 14" xfId="48771"/>
    <cellStyle name="Normal 3 3 3 2 2 14 10" xfId="48772"/>
    <cellStyle name="Normal 3 3 3 2 2 14 11" xfId="48773"/>
    <cellStyle name="Normal 3 3 3 2 2 14 12" xfId="48774"/>
    <cellStyle name="Normal 3 3 3 2 2 14 13" xfId="48775"/>
    <cellStyle name="Normal 3 3 3 2 2 14 14" xfId="48776"/>
    <cellStyle name="Normal 3 3 3 2 2 14 15" xfId="48777"/>
    <cellStyle name="Normal 3 3 3 2 2 14 16" xfId="48778"/>
    <cellStyle name="Normal 3 3 3 2 2 14 17" xfId="48779"/>
    <cellStyle name="Normal 3 3 3 2 2 14 18" xfId="48780"/>
    <cellStyle name="Normal 3 3 3 2 2 14 19" xfId="48781"/>
    <cellStyle name="Normal 3 3 3 2 2 14 2" xfId="48782"/>
    <cellStyle name="Normal 3 3 3 2 2 14 20" xfId="48783"/>
    <cellStyle name="Normal 3 3 3 2 2 14 21" xfId="48784"/>
    <cellStyle name="Normal 3 3 3 2 2 14 22" xfId="48785"/>
    <cellStyle name="Normal 3 3 3 2 2 14 3" xfId="48786"/>
    <cellStyle name="Normal 3 3 3 2 2 14 4" xfId="48787"/>
    <cellStyle name="Normal 3 3 3 2 2 14 5" xfId="48788"/>
    <cellStyle name="Normal 3 3 3 2 2 14 6" xfId="48789"/>
    <cellStyle name="Normal 3 3 3 2 2 14 7" xfId="48790"/>
    <cellStyle name="Normal 3 3 3 2 2 14 8" xfId="48791"/>
    <cellStyle name="Normal 3 3 3 2 2 14 9" xfId="48792"/>
    <cellStyle name="Normal 3 3 3 2 2 15" xfId="48793"/>
    <cellStyle name="Normal 3 3 3 2 2 15 10" xfId="48794"/>
    <cellStyle name="Normal 3 3 3 2 2 15 11" xfId="48795"/>
    <cellStyle name="Normal 3 3 3 2 2 15 12" xfId="48796"/>
    <cellStyle name="Normal 3 3 3 2 2 15 13" xfId="48797"/>
    <cellStyle name="Normal 3 3 3 2 2 15 14" xfId="48798"/>
    <cellStyle name="Normal 3 3 3 2 2 15 15" xfId="48799"/>
    <cellStyle name="Normal 3 3 3 2 2 15 16" xfId="48800"/>
    <cellStyle name="Normal 3 3 3 2 2 15 17" xfId="48801"/>
    <cellStyle name="Normal 3 3 3 2 2 15 18" xfId="48802"/>
    <cellStyle name="Normal 3 3 3 2 2 15 19" xfId="48803"/>
    <cellStyle name="Normal 3 3 3 2 2 15 2" xfId="48804"/>
    <cellStyle name="Normal 3 3 3 2 2 15 20" xfId="48805"/>
    <cellStyle name="Normal 3 3 3 2 2 15 21" xfId="48806"/>
    <cellStyle name="Normal 3 3 3 2 2 15 22" xfId="48807"/>
    <cellStyle name="Normal 3 3 3 2 2 15 3" xfId="48808"/>
    <cellStyle name="Normal 3 3 3 2 2 15 4" xfId="48809"/>
    <cellStyle name="Normal 3 3 3 2 2 15 5" xfId="48810"/>
    <cellStyle name="Normal 3 3 3 2 2 15 6" xfId="48811"/>
    <cellStyle name="Normal 3 3 3 2 2 15 7" xfId="48812"/>
    <cellStyle name="Normal 3 3 3 2 2 15 8" xfId="48813"/>
    <cellStyle name="Normal 3 3 3 2 2 15 9" xfId="48814"/>
    <cellStyle name="Normal 3 3 3 2 2 16" xfId="48815"/>
    <cellStyle name="Normal 3 3 3 2 2 16 10" xfId="48816"/>
    <cellStyle name="Normal 3 3 3 2 2 16 11" xfId="48817"/>
    <cellStyle name="Normal 3 3 3 2 2 16 12" xfId="48818"/>
    <cellStyle name="Normal 3 3 3 2 2 16 13" xfId="48819"/>
    <cellStyle name="Normal 3 3 3 2 2 16 14" xfId="48820"/>
    <cellStyle name="Normal 3 3 3 2 2 16 15" xfId="48821"/>
    <cellStyle name="Normal 3 3 3 2 2 16 16" xfId="48822"/>
    <cellStyle name="Normal 3 3 3 2 2 16 17" xfId="48823"/>
    <cellStyle name="Normal 3 3 3 2 2 16 18" xfId="48824"/>
    <cellStyle name="Normal 3 3 3 2 2 16 19" xfId="48825"/>
    <cellStyle name="Normal 3 3 3 2 2 16 2" xfId="48826"/>
    <cellStyle name="Normal 3 3 3 2 2 16 20" xfId="48827"/>
    <cellStyle name="Normal 3 3 3 2 2 16 21" xfId="48828"/>
    <cellStyle name="Normal 3 3 3 2 2 16 22" xfId="48829"/>
    <cellStyle name="Normal 3 3 3 2 2 16 3" xfId="48830"/>
    <cellStyle name="Normal 3 3 3 2 2 16 4" xfId="48831"/>
    <cellStyle name="Normal 3 3 3 2 2 16 5" xfId="48832"/>
    <cellStyle name="Normal 3 3 3 2 2 16 6" xfId="48833"/>
    <cellStyle name="Normal 3 3 3 2 2 16 7" xfId="48834"/>
    <cellStyle name="Normal 3 3 3 2 2 16 8" xfId="48835"/>
    <cellStyle name="Normal 3 3 3 2 2 16 9" xfId="48836"/>
    <cellStyle name="Normal 3 3 3 2 2 17" xfId="48837"/>
    <cellStyle name="Normal 3 3 3 2 2 17 10" xfId="48838"/>
    <cellStyle name="Normal 3 3 3 2 2 17 11" xfId="48839"/>
    <cellStyle name="Normal 3 3 3 2 2 17 12" xfId="48840"/>
    <cellStyle name="Normal 3 3 3 2 2 17 13" xfId="48841"/>
    <cellStyle name="Normal 3 3 3 2 2 17 14" xfId="48842"/>
    <cellStyle name="Normal 3 3 3 2 2 17 15" xfId="48843"/>
    <cellStyle name="Normal 3 3 3 2 2 17 16" xfId="48844"/>
    <cellStyle name="Normal 3 3 3 2 2 17 17" xfId="48845"/>
    <cellStyle name="Normal 3 3 3 2 2 17 18" xfId="48846"/>
    <cellStyle name="Normal 3 3 3 2 2 17 19" xfId="48847"/>
    <cellStyle name="Normal 3 3 3 2 2 17 2" xfId="48848"/>
    <cellStyle name="Normal 3 3 3 2 2 17 20" xfId="48849"/>
    <cellStyle name="Normal 3 3 3 2 2 17 21" xfId="48850"/>
    <cellStyle name="Normal 3 3 3 2 2 17 22" xfId="48851"/>
    <cellStyle name="Normal 3 3 3 2 2 17 3" xfId="48852"/>
    <cellStyle name="Normal 3 3 3 2 2 17 4" xfId="48853"/>
    <cellStyle name="Normal 3 3 3 2 2 17 5" xfId="48854"/>
    <cellStyle name="Normal 3 3 3 2 2 17 6" xfId="48855"/>
    <cellStyle name="Normal 3 3 3 2 2 17 7" xfId="48856"/>
    <cellStyle name="Normal 3 3 3 2 2 17 8" xfId="48857"/>
    <cellStyle name="Normal 3 3 3 2 2 17 9" xfId="48858"/>
    <cellStyle name="Normal 3 3 3 2 2 18" xfId="48859"/>
    <cellStyle name="Normal 3 3 3 2 2 18 10" xfId="48860"/>
    <cellStyle name="Normal 3 3 3 2 2 18 11" xfId="48861"/>
    <cellStyle name="Normal 3 3 3 2 2 18 12" xfId="48862"/>
    <cellStyle name="Normal 3 3 3 2 2 18 13" xfId="48863"/>
    <cellStyle name="Normal 3 3 3 2 2 18 14" xfId="48864"/>
    <cellStyle name="Normal 3 3 3 2 2 18 15" xfId="48865"/>
    <cellStyle name="Normal 3 3 3 2 2 18 16" xfId="48866"/>
    <cellStyle name="Normal 3 3 3 2 2 18 17" xfId="48867"/>
    <cellStyle name="Normal 3 3 3 2 2 18 18" xfId="48868"/>
    <cellStyle name="Normal 3 3 3 2 2 18 19" xfId="48869"/>
    <cellStyle name="Normal 3 3 3 2 2 18 2" xfId="48870"/>
    <cellStyle name="Normal 3 3 3 2 2 18 20" xfId="48871"/>
    <cellStyle name="Normal 3 3 3 2 2 18 21" xfId="48872"/>
    <cellStyle name="Normal 3 3 3 2 2 18 22" xfId="48873"/>
    <cellStyle name="Normal 3 3 3 2 2 18 3" xfId="48874"/>
    <cellStyle name="Normal 3 3 3 2 2 18 4" xfId="48875"/>
    <cellStyle name="Normal 3 3 3 2 2 18 5" xfId="48876"/>
    <cellStyle name="Normal 3 3 3 2 2 18 6" xfId="48877"/>
    <cellStyle name="Normal 3 3 3 2 2 18 7" xfId="48878"/>
    <cellStyle name="Normal 3 3 3 2 2 18 8" xfId="48879"/>
    <cellStyle name="Normal 3 3 3 2 2 18 9" xfId="48880"/>
    <cellStyle name="Normal 3 3 3 2 2 19" xfId="48881"/>
    <cellStyle name="Normal 3 3 3 2 2 19 10" xfId="48882"/>
    <cellStyle name="Normal 3 3 3 2 2 19 11" xfId="48883"/>
    <cellStyle name="Normal 3 3 3 2 2 19 12" xfId="48884"/>
    <cellStyle name="Normal 3 3 3 2 2 19 13" xfId="48885"/>
    <cellStyle name="Normal 3 3 3 2 2 19 14" xfId="48886"/>
    <cellStyle name="Normal 3 3 3 2 2 19 15" xfId="48887"/>
    <cellStyle name="Normal 3 3 3 2 2 19 16" xfId="48888"/>
    <cellStyle name="Normal 3 3 3 2 2 19 17" xfId="48889"/>
    <cellStyle name="Normal 3 3 3 2 2 19 18" xfId="48890"/>
    <cellStyle name="Normal 3 3 3 2 2 19 19" xfId="48891"/>
    <cellStyle name="Normal 3 3 3 2 2 19 2" xfId="48892"/>
    <cellStyle name="Normal 3 3 3 2 2 19 20" xfId="48893"/>
    <cellStyle name="Normal 3 3 3 2 2 19 21" xfId="48894"/>
    <cellStyle name="Normal 3 3 3 2 2 19 22" xfId="48895"/>
    <cellStyle name="Normal 3 3 3 2 2 19 3" xfId="48896"/>
    <cellStyle name="Normal 3 3 3 2 2 19 4" xfId="48897"/>
    <cellStyle name="Normal 3 3 3 2 2 19 5" xfId="48898"/>
    <cellStyle name="Normal 3 3 3 2 2 19 6" xfId="48899"/>
    <cellStyle name="Normal 3 3 3 2 2 19 7" xfId="48900"/>
    <cellStyle name="Normal 3 3 3 2 2 19 8" xfId="48901"/>
    <cellStyle name="Normal 3 3 3 2 2 19 9" xfId="48902"/>
    <cellStyle name="Normal 3 3 3 2 2 2" xfId="48903"/>
    <cellStyle name="Normal 3 3 3 2 2 2 10" xfId="48904"/>
    <cellStyle name="Normal 3 3 3 2 2 2 11" xfId="48905"/>
    <cellStyle name="Normal 3 3 3 2 2 2 12" xfId="48906"/>
    <cellStyle name="Normal 3 3 3 2 2 2 13" xfId="48907"/>
    <cellStyle name="Normal 3 3 3 2 2 2 14" xfId="48908"/>
    <cellStyle name="Normal 3 3 3 2 2 2 15" xfId="48909"/>
    <cellStyle name="Normal 3 3 3 2 2 2 16" xfId="48910"/>
    <cellStyle name="Normal 3 3 3 2 2 2 17" xfId="48911"/>
    <cellStyle name="Normal 3 3 3 2 2 2 18" xfId="48912"/>
    <cellStyle name="Normal 3 3 3 2 2 2 19" xfId="48913"/>
    <cellStyle name="Normal 3 3 3 2 2 2 2" xfId="48914"/>
    <cellStyle name="Normal 3 3 3 2 2 2 20" xfId="48915"/>
    <cellStyle name="Normal 3 3 3 2 2 2 21" xfId="48916"/>
    <cellStyle name="Normal 3 3 3 2 2 2 22" xfId="48917"/>
    <cellStyle name="Normal 3 3 3 2 2 2 3" xfId="48918"/>
    <cellStyle name="Normal 3 3 3 2 2 2 4" xfId="48919"/>
    <cellStyle name="Normal 3 3 3 2 2 2 5" xfId="48920"/>
    <cellStyle name="Normal 3 3 3 2 2 2 6" xfId="48921"/>
    <cellStyle name="Normal 3 3 3 2 2 2 7" xfId="48922"/>
    <cellStyle name="Normal 3 3 3 2 2 2 8" xfId="48923"/>
    <cellStyle name="Normal 3 3 3 2 2 2 9" xfId="48924"/>
    <cellStyle name="Normal 3 3 3 2 2 20" xfId="48925"/>
    <cellStyle name="Normal 3 3 3 2 2 21" xfId="48926"/>
    <cellStyle name="Normal 3 3 3 2 2 22" xfId="48927"/>
    <cellStyle name="Normal 3 3 3 2 2 23" xfId="48928"/>
    <cellStyle name="Normal 3 3 3 2 2 24" xfId="48929"/>
    <cellStyle name="Normal 3 3 3 2 2 25" xfId="48930"/>
    <cellStyle name="Normal 3 3 3 2 2 26" xfId="48931"/>
    <cellStyle name="Normal 3 3 3 2 2 27" xfId="48932"/>
    <cellStyle name="Normal 3 3 3 2 2 28" xfId="48933"/>
    <cellStyle name="Normal 3 3 3 2 2 29" xfId="48934"/>
    <cellStyle name="Normal 3 3 3 2 2 3" xfId="48935"/>
    <cellStyle name="Normal 3 3 3 2 2 3 10" xfId="48936"/>
    <cellStyle name="Normal 3 3 3 2 2 3 11" xfId="48937"/>
    <cellStyle name="Normal 3 3 3 2 2 3 12" xfId="48938"/>
    <cellStyle name="Normal 3 3 3 2 2 3 13" xfId="48939"/>
    <cellStyle name="Normal 3 3 3 2 2 3 14" xfId="48940"/>
    <cellStyle name="Normal 3 3 3 2 2 3 15" xfId="48941"/>
    <cellStyle name="Normal 3 3 3 2 2 3 16" xfId="48942"/>
    <cellStyle name="Normal 3 3 3 2 2 3 17" xfId="48943"/>
    <cellStyle name="Normal 3 3 3 2 2 3 18" xfId="48944"/>
    <cellStyle name="Normal 3 3 3 2 2 3 19" xfId="48945"/>
    <cellStyle name="Normal 3 3 3 2 2 3 2" xfId="48946"/>
    <cellStyle name="Normal 3 3 3 2 2 3 20" xfId="48947"/>
    <cellStyle name="Normal 3 3 3 2 2 3 21" xfId="48948"/>
    <cellStyle name="Normal 3 3 3 2 2 3 22" xfId="48949"/>
    <cellStyle name="Normal 3 3 3 2 2 3 3" xfId="48950"/>
    <cellStyle name="Normal 3 3 3 2 2 3 4" xfId="48951"/>
    <cellStyle name="Normal 3 3 3 2 2 3 5" xfId="48952"/>
    <cellStyle name="Normal 3 3 3 2 2 3 6" xfId="48953"/>
    <cellStyle name="Normal 3 3 3 2 2 3 7" xfId="48954"/>
    <cellStyle name="Normal 3 3 3 2 2 3 8" xfId="48955"/>
    <cellStyle name="Normal 3 3 3 2 2 3 9" xfId="48956"/>
    <cellStyle name="Normal 3 3 3 2 2 30" xfId="48957"/>
    <cellStyle name="Normal 3 3 3 2 2 31" xfId="48958"/>
    <cellStyle name="Normal 3 3 3 2 2 32" xfId="48959"/>
    <cellStyle name="Normal 3 3 3 2 2 33" xfId="48960"/>
    <cellStyle name="Normal 3 3 3 2 2 34" xfId="48961"/>
    <cellStyle name="Normal 3 3 3 2 2 35" xfId="48962"/>
    <cellStyle name="Normal 3 3 3 2 2 36" xfId="48963"/>
    <cellStyle name="Normal 3 3 3 2 2 37" xfId="48964"/>
    <cellStyle name="Normal 3 3 3 2 2 38" xfId="48965"/>
    <cellStyle name="Normal 3 3 3 2 2 39" xfId="48966"/>
    <cellStyle name="Normal 3 3 3 2 2 4" xfId="48967"/>
    <cellStyle name="Normal 3 3 3 2 2 4 10" xfId="48968"/>
    <cellStyle name="Normal 3 3 3 2 2 4 11" xfId="48969"/>
    <cellStyle name="Normal 3 3 3 2 2 4 12" xfId="48970"/>
    <cellStyle name="Normal 3 3 3 2 2 4 13" xfId="48971"/>
    <cellStyle name="Normal 3 3 3 2 2 4 14" xfId="48972"/>
    <cellStyle name="Normal 3 3 3 2 2 4 15" xfId="48973"/>
    <cellStyle name="Normal 3 3 3 2 2 4 16" xfId="48974"/>
    <cellStyle name="Normal 3 3 3 2 2 4 17" xfId="48975"/>
    <cellStyle name="Normal 3 3 3 2 2 4 18" xfId="48976"/>
    <cellStyle name="Normal 3 3 3 2 2 4 19" xfId="48977"/>
    <cellStyle name="Normal 3 3 3 2 2 4 2" xfId="48978"/>
    <cellStyle name="Normal 3 3 3 2 2 4 20" xfId="48979"/>
    <cellStyle name="Normal 3 3 3 2 2 4 21" xfId="48980"/>
    <cellStyle name="Normal 3 3 3 2 2 4 22" xfId="48981"/>
    <cellStyle name="Normal 3 3 3 2 2 4 3" xfId="48982"/>
    <cellStyle name="Normal 3 3 3 2 2 4 4" xfId="48983"/>
    <cellStyle name="Normal 3 3 3 2 2 4 5" xfId="48984"/>
    <cellStyle name="Normal 3 3 3 2 2 4 6" xfId="48985"/>
    <cellStyle name="Normal 3 3 3 2 2 4 7" xfId="48986"/>
    <cellStyle name="Normal 3 3 3 2 2 4 8" xfId="48987"/>
    <cellStyle name="Normal 3 3 3 2 2 4 9" xfId="48988"/>
    <cellStyle name="Normal 3 3 3 2 2 40" xfId="48989"/>
    <cellStyle name="Normal 3 3 3 2 2 5" xfId="48990"/>
    <cellStyle name="Normal 3 3 3 2 2 5 10" xfId="48991"/>
    <cellStyle name="Normal 3 3 3 2 2 5 11" xfId="48992"/>
    <cellStyle name="Normal 3 3 3 2 2 5 12" xfId="48993"/>
    <cellStyle name="Normal 3 3 3 2 2 5 13" xfId="48994"/>
    <cellStyle name="Normal 3 3 3 2 2 5 14" xfId="48995"/>
    <cellStyle name="Normal 3 3 3 2 2 5 15" xfId="48996"/>
    <cellStyle name="Normal 3 3 3 2 2 5 16" xfId="48997"/>
    <cellStyle name="Normal 3 3 3 2 2 5 17" xfId="48998"/>
    <cellStyle name="Normal 3 3 3 2 2 5 18" xfId="48999"/>
    <cellStyle name="Normal 3 3 3 2 2 5 19" xfId="49000"/>
    <cellStyle name="Normal 3 3 3 2 2 5 2" xfId="49001"/>
    <cellStyle name="Normal 3 3 3 2 2 5 20" xfId="49002"/>
    <cellStyle name="Normal 3 3 3 2 2 5 21" xfId="49003"/>
    <cellStyle name="Normal 3 3 3 2 2 5 22" xfId="49004"/>
    <cellStyle name="Normal 3 3 3 2 2 5 3" xfId="49005"/>
    <cellStyle name="Normal 3 3 3 2 2 5 4" xfId="49006"/>
    <cellStyle name="Normal 3 3 3 2 2 5 5" xfId="49007"/>
    <cellStyle name="Normal 3 3 3 2 2 5 6" xfId="49008"/>
    <cellStyle name="Normal 3 3 3 2 2 5 7" xfId="49009"/>
    <cellStyle name="Normal 3 3 3 2 2 5 8" xfId="49010"/>
    <cellStyle name="Normal 3 3 3 2 2 5 9" xfId="49011"/>
    <cellStyle name="Normal 3 3 3 2 2 6" xfId="49012"/>
    <cellStyle name="Normal 3 3 3 2 2 6 10" xfId="49013"/>
    <cellStyle name="Normal 3 3 3 2 2 6 11" xfId="49014"/>
    <cellStyle name="Normal 3 3 3 2 2 6 12" xfId="49015"/>
    <cellStyle name="Normal 3 3 3 2 2 6 13" xfId="49016"/>
    <cellStyle name="Normal 3 3 3 2 2 6 14" xfId="49017"/>
    <cellStyle name="Normal 3 3 3 2 2 6 15" xfId="49018"/>
    <cellStyle name="Normal 3 3 3 2 2 6 16" xfId="49019"/>
    <cellStyle name="Normal 3 3 3 2 2 6 17" xfId="49020"/>
    <cellStyle name="Normal 3 3 3 2 2 6 18" xfId="49021"/>
    <cellStyle name="Normal 3 3 3 2 2 6 19" xfId="49022"/>
    <cellStyle name="Normal 3 3 3 2 2 6 2" xfId="49023"/>
    <cellStyle name="Normal 3 3 3 2 2 6 20" xfId="49024"/>
    <cellStyle name="Normal 3 3 3 2 2 6 21" xfId="49025"/>
    <cellStyle name="Normal 3 3 3 2 2 6 22" xfId="49026"/>
    <cellStyle name="Normal 3 3 3 2 2 6 3" xfId="49027"/>
    <cellStyle name="Normal 3 3 3 2 2 6 4" xfId="49028"/>
    <cellStyle name="Normal 3 3 3 2 2 6 5" xfId="49029"/>
    <cellStyle name="Normal 3 3 3 2 2 6 6" xfId="49030"/>
    <cellStyle name="Normal 3 3 3 2 2 6 7" xfId="49031"/>
    <cellStyle name="Normal 3 3 3 2 2 6 8" xfId="49032"/>
    <cellStyle name="Normal 3 3 3 2 2 6 9" xfId="49033"/>
    <cellStyle name="Normal 3 3 3 2 2 7" xfId="49034"/>
    <cellStyle name="Normal 3 3 3 2 2 7 10" xfId="49035"/>
    <cellStyle name="Normal 3 3 3 2 2 7 11" xfId="49036"/>
    <cellStyle name="Normal 3 3 3 2 2 7 12" xfId="49037"/>
    <cellStyle name="Normal 3 3 3 2 2 7 13" xfId="49038"/>
    <cellStyle name="Normal 3 3 3 2 2 7 14" xfId="49039"/>
    <cellStyle name="Normal 3 3 3 2 2 7 15" xfId="49040"/>
    <cellStyle name="Normal 3 3 3 2 2 7 16" xfId="49041"/>
    <cellStyle name="Normal 3 3 3 2 2 7 17" xfId="49042"/>
    <cellStyle name="Normal 3 3 3 2 2 7 18" xfId="49043"/>
    <cellStyle name="Normal 3 3 3 2 2 7 19" xfId="49044"/>
    <cellStyle name="Normal 3 3 3 2 2 7 2" xfId="49045"/>
    <cellStyle name="Normal 3 3 3 2 2 7 20" xfId="49046"/>
    <cellStyle name="Normal 3 3 3 2 2 7 21" xfId="49047"/>
    <cellStyle name="Normal 3 3 3 2 2 7 22" xfId="49048"/>
    <cellStyle name="Normal 3 3 3 2 2 7 3" xfId="49049"/>
    <cellStyle name="Normal 3 3 3 2 2 7 4" xfId="49050"/>
    <cellStyle name="Normal 3 3 3 2 2 7 5" xfId="49051"/>
    <cellStyle name="Normal 3 3 3 2 2 7 6" xfId="49052"/>
    <cellStyle name="Normal 3 3 3 2 2 7 7" xfId="49053"/>
    <cellStyle name="Normal 3 3 3 2 2 7 8" xfId="49054"/>
    <cellStyle name="Normal 3 3 3 2 2 7 9" xfId="49055"/>
    <cellStyle name="Normal 3 3 3 2 2 8" xfId="49056"/>
    <cellStyle name="Normal 3 3 3 2 2 8 10" xfId="49057"/>
    <cellStyle name="Normal 3 3 3 2 2 8 11" xfId="49058"/>
    <cellStyle name="Normal 3 3 3 2 2 8 12" xfId="49059"/>
    <cellStyle name="Normal 3 3 3 2 2 8 13" xfId="49060"/>
    <cellStyle name="Normal 3 3 3 2 2 8 14" xfId="49061"/>
    <cellStyle name="Normal 3 3 3 2 2 8 15" xfId="49062"/>
    <cellStyle name="Normal 3 3 3 2 2 8 16" xfId="49063"/>
    <cellStyle name="Normal 3 3 3 2 2 8 17" xfId="49064"/>
    <cellStyle name="Normal 3 3 3 2 2 8 18" xfId="49065"/>
    <cellStyle name="Normal 3 3 3 2 2 8 19" xfId="49066"/>
    <cellStyle name="Normal 3 3 3 2 2 8 2" xfId="49067"/>
    <cellStyle name="Normal 3 3 3 2 2 8 20" xfId="49068"/>
    <cellStyle name="Normal 3 3 3 2 2 8 21" xfId="49069"/>
    <cellStyle name="Normal 3 3 3 2 2 8 22" xfId="49070"/>
    <cellStyle name="Normal 3 3 3 2 2 8 3" xfId="49071"/>
    <cellStyle name="Normal 3 3 3 2 2 8 4" xfId="49072"/>
    <cellStyle name="Normal 3 3 3 2 2 8 5" xfId="49073"/>
    <cellStyle name="Normal 3 3 3 2 2 8 6" xfId="49074"/>
    <cellStyle name="Normal 3 3 3 2 2 8 7" xfId="49075"/>
    <cellStyle name="Normal 3 3 3 2 2 8 8" xfId="49076"/>
    <cellStyle name="Normal 3 3 3 2 2 8 9" xfId="49077"/>
    <cellStyle name="Normal 3 3 3 2 2 9" xfId="49078"/>
    <cellStyle name="Normal 3 3 3 2 2 9 10" xfId="49079"/>
    <cellStyle name="Normal 3 3 3 2 2 9 11" xfId="49080"/>
    <cellStyle name="Normal 3 3 3 2 2 9 12" xfId="49081"/>
    <cellStyle name="Normal 3 3 3 2 2 9 13" xfId="49082"/>
    <cellStyle name="Normal 3 3 3 2 2 9 14" xfId="49083"/>
    <cellStyle name="Normal 3 3 3 2 2 9 15" xfId="49084"/>
    <cellStyle name="Normal 3 3 3 2 2 9 16" xfId="49085"/>
    <cellStyle name="Normal 3 3 3 2 2 9 17" xfId="49086"/>
    <cellStyle name="Normal 3 3 3 2 2 9 18" xfId="49087"/>
    <cellStyle name="Normal 3 3 3 2 2 9 19" xfId="49088"/>
    <cellStyle name="Normal 3 3 3 2 2 9 2" xfId="49089"/>
    <cellStyle name="Normal 3 3 3 2 2 9 20" xfId="49090"/>
    <cellStyle name="Normal 3 3 3 2 2 9 21" xfId="49091"/>
    <cellStyle name="Normal 3 3 3 2 2 9 22" xfId="49092"/>
    <cellStyle name="Normal 3 3 3 2 2 9 3" xfId="49093"/>
    <cellStyle name="Normal 3 3 3 2 2 9 4" xfId="49094"/>
    <cellStyle name="Normal 3 3 3 2 2 9 5" xfId="49095"/>
    <cellStyle name="Normal 3 3 3 2 2 9 6" xfId="49096"/>
    <cellStyle name="Normal 3 3 3 2 2 9 7" xfId="49097"/>
    <cellStyle name="Normal 3 3 3 2 2 9 8" xfId="49098"/>
    <cellStyle name="Normal 3 3 3 2 2 9 9" xfId="49099"/>
    <cellStyle name="Normal 3 3 3 2 20" xfId="49100"/>
    <cellStyle name="Normal 3 3 3 2 21" xfId="49101"/>
    <cellStyle name="Normal 3 3 3 2 22" xfId="49102"/>
    <cellStyle name="Normal 3 3 3 2 23" xfId="49103"/>
    <cellStyle name="Normal 3 3 3 2 24" xfId="49104"/>
    <cellStyle name="Normal 3 3 3 2 25" xfId="49105"/>
    <cellStyle name="Normal 3 3 3 2 26" xfId="49106"/>
    <cellStyle name="Normal 3 3 3 2 27" xfId="49107"/>
    <cellStyle name="Normal 3 3 3 2 28" xfId="49108"/>
    <cellStyle name="Normal 3 3 3 2 29" xfId="49109"/>
    <cellStyle name="Normal 3 3 3 2 3" xfId="49110"/>
    <cellStyle name="Normal 3 3 3 2 30" xfId="49111"/>
    <cellStyle name="Normal 3 3 3 2 31" xfId="49112"/>
    <cellStyle name="Normal 3 3 3 2 32" xfId="49113"/>
    <cellStyle name="Normal 3 3 3 2 33" xfId="49114"/>
    <cellStyle name="Normal 3 3 3 2 34" xfId="49115"/>
    <cellStyle name="Normal 3 3 3 2 35" xfId="49116"/>
    <cellStyle name="Normal 3 3 3 2 36" xfId="49117"/>
    <cellStyle name="Normal 3 3 3 2 37" xfId="49118"/>
    <cellStyle name="Normal 3 3 3 2 38" xfId="49119"/>
    <cellStyle name="Normal 3 3 3 2 39" xfId="49120"/>
    <cellStyle name="Normal 3 3 3 2 4" xfId="49121"/>
    <cellStyle name="Normal 3 3 3 2 40" xfId="49122"/>
    <cellStyle name="Normal 3 3 3 2 5" xfId="49123"/>
    <cellStyle name="Normal 3 3 3 2 6" xfId="49124"/>
    <cellStyle name="Normal 3 3 3 2 7" xfId="49125"/>
    <cellStyle name="Normal 3 3 3 2 8" xfId="49126"/>
    <cellStyle name="Normal 3 3 3 2 9" xfId="49127"/>
    <cellStyle name="Normal 3 3 3 20" xfId="49128"/>
    <cellStyle name="Normal 3 3 3 20 10" xfId="49129"/>
    <cellStyle name="Normal 3 3 3 20 11" xfId="49130"/>
    <cellStyle name="Normal 3 3 3 20 12" xfId="49131"/>
    <cellStyle name="Normal 3 3 3 20 13" xfId="49132"/>
    <cellStyle name="Normal 3 3 3 20 14" xfId="49133"/>
    <cellStyle name="Normal 3 3 3 20 15" xfId="49134"/>
    <cellStyle name="Normal 3 3 3 20 16" xfId="49135"/>
    <cellStyle name="Normal 3 3 3 20 17" xfId="49136"/>
    <cellStyle name="Normal 3 3 3 20 18" xfId="49137"/>
    <cellStyle name="Normal 3 3 3 20 19" xfId="49138"/>
    <cellStyle name="Normal 3 3 3 20 2" xfId="49139"/>
    <cellStyle name="Normal 3 3 3 20 20" xfId="49140"/>
    <cellStyle name="Normal 3 3 3 20 21" xfId="49141"/>
    <cellStyle name="Normal 3 3 3 20 22" xfId="49142"/>
    <cellStyle name="Normal 3 3 3 20 3" xfId="49143"/>
    <cellStyle name="Normal 3 3 3 20 4" xfId="49144"/>
    <cellStyle name="Normal 3 3 3 20 5" xfId="49145"/>
    <cellStyle name="Normal 3 3 3 20 6" xfId="49146"/>
    <cellStyle name="Normal 3 3 3 20 7" xfId="49147"/>
    <cellStyle name="Normal 3 3 3 20 8" xfId="49148"/>
    <cellStyle name="Normal 3 3 3 20 9" xfId="49149"/>
    <cellStyle name="Normal 3 3 3 21" xfId="49150"/>
    <cellStyle name="Normal 3 3 3 21 10" xfId="49151"/>
    <cellStyle name="Normal 3 3 3 21 11" xfId="49152"/>
    <cellStyle name="Normal 3 3 3 21 12" xfId="49153"/>
    <cellStyle name="Normal 3 3 3 21 13" xfId="49154"/>
    <cellStyle name="Normal 3 3 3 21 14" xfId="49155"/>
    <cellStyle name="Normal 3 3 3 21 15" xfId="49156"/>
    <cellStyle name="Normal 3 3 3 21 16" xfId="49157"/>
    <cellStyle name="Normal 3 3 3 21 17" xfId="49158"/>
    <cellStyle name="Normal 3 3 3 21 18" xfId="49159"/>
    <cellStyle name="Normal 3 3 3 21 19" xfId="49160"/>
    <cellStyle name="Normal 3 3 3 21 2" xfId="49161"/>
    <cellStyle name="Normal 3 3 3 21 20" xfId="49162"/>
    <cellStyle name="Normal 3 3 3 21 21" xfId="49163"/>
    <cellStyle name="Normal 3 3 3 21 22" xfId="49164"/>
    <cellStyle name="Normal 3 3 3 21 3" xfId="49165"/>
    <cellStyle name="Normal 3 3 3 21 4" xfId="49166"/>
    <cellStyle name="Normal 3 3 3 21 5" xfId="49167"/>
    <cellStyle name="Normal 3 3 3 21 6" xfId="49168"/>
    <cellStyle name="Normal 3 3 3 21 7" xfId="49169"/>
    <cellStyle name="Normal 3 3 3 21 8" xfId="49170"/>
    <cellStyle name="Normal 3 3 3 21 9" xfId="49171"/>
    <cellStyle name="Normal 3 3 3 22" xfId="49172"/>
    <cellStyle name="Normal 3 3 3 22 10" xfId="49173"/>
    <cellStyle name="Normal 3 3 3 22 11" xfId="49174"/>
    <cellStyle name="Normal 3 3 3 22 12" xfId="49175"/>
    <cellStyle name="Normal 3 3 3 22 13" xfId="49176"/>
    <cellStyle name="Normal 3 3 3 22 14" xfId="49177"/>
    <cellStyle name="Normal 3 3 3 22 15" xfId="49178"/>
    <cellStyle name="Normal 3 3 3 22 16" xfId="49179"/>
    <cellStyle name="Normal 3 3 3 22 17" xfId="49180"/>
    <cellStyle name="Normal 3 3 3 22 18" xfId="49181"/>
    <cellStyle name="Normal 3 3 3 22 19" xfId="49182"/>
    <cellStyle name="Normal 3 3 3 22 2" xfId="49183"/>
    <cellStyle name="Normal 3 3 3 22 20" xfId="49184"/>
    <cellStyle name="Normal 3 3 3 22 21" xfId="49185"/>
    <cellStyle name="Normal 3 3 3 22 22" xfId="49186"/>
    <cellStyle name="Normal 3 3 3 22 3" xfId="49187"/>
    <cellStyle name="Normal 3 3 3 22 4" xfId="49188"/>
    <cellStyle name="Normal 3 3 3 22 5" xfId="49189"/>
    <cellStyle name="Normal 3 3 3 22 6" xfId="49190"/>
    <cellStyle name="Normal 3 3 3 22 7" xfId="49191"/>
    <cellStyle name="Normal 3 3 3 22 8" xfId="49192"/>
    <cellStyle name="Normal 3 3 3 22 9" xfId="49193"/>
    <cellStyle name="Normal 3 3 3 23" xfId="49194"/>
    <cellStyle name="Normal 3 3 3 23 10" xfId="49195"/>
    <cellStyle name="Normal 3 3 3 23 11" xfId="49196"/>
    <cellStyle name="Normal 3 3 3 23 12" xfId="49197"/>
    <cellStyle name="Normal 3 3 3 23 13" xfId="49198"/>
    <cellStyle name="Normal 3 3 3 23 14" xfId="49199"/>
    <cellStyle name="Normal 3 3 3 23 15" xfId="49200"/>
    <cellStyle name="Normal 3 3 3 23 16" xfId="49201"/>
    <cellStyle name="Normal 3 3 3 23 17" xfId="49202"/>
    <cellStyle name="Normal 3 3 3 23 18" xfId="49203"/>
    <cellStyle name="Normal 3 3 3 23 19" xfId="49204"/>
    <cellStyle name="Normal 3 3 3 23 2" xfId="49205"/>
    <cellStyle name="Normal 3 3 3 23 20" xfId="49206"/>
    <cellStyle name="Normal 3 3 3 23 21" xfId="49207"/>
    <cellStyle name="Normal 3 3 3 23 22" xfId="49208"/>
    <cellStyle name="Normal 3 3 3 23 3" xfId="49209"/>
    <cellStyle name="Normal 3 3 3 23 4" xfId="49210"/>
    <cellStyle name="Normal 3 3 3 23 5" xfId="49211"/>
    <cellStyle name="Normal 3 3 3 23 6" xfId="49212"/>
    <cellStyle name="Normal 3 3 3 23 7" xfId="49213"/>
    <cellStyle name="Normal 3 3 3 23 8" xfId="49214"/>
    <cellStyle name="Normal 3 3 3 23 9" xfId="49215"/>
    <cellStyle name="Normal 3 3 3 24" xfId="49216"/>
    <cellStyle name="Normal 3 3 3 24 10" xfId="49217"/>
    <cellStyle name="Normal 3 3 3 24 11" xfId="49218"/>
    <cellStyle name="Normal 3 3 3 24 12" xfId="49219"/>
    <cellStyle name="Normal 3 3 3 24 13" xfId="49220"/>
    <cellStyle name="Normal 3 3 3 24 14" xfId="49221"/>
    <cellStyle name="Normal 3 3 3 24 15" xfId="49222"/>
    <cellStyle name="Normal 3 3 3 24 16" xfId="49223"/>
    <cellStyle name="Normal 3 3 3 24 17" xfId="49224"/>
    <cellStyle name="Normal 3 3 3 24 18" xfId="49225"/>
    <cellStyle name="Normal 3 3 3 24 19" xfId="49226"/>
    <cellStyle name="Normal 3 3 3 24 2" xfId="49227"/>
    <cellStyle name="Normal 3 3 3 24 20" xfId="49228"/>
    <cellStyle name="Normal 3 3 3 24 21" xfId="49229"/>
    <cellStyle name="Normal 3 3 3 24 22" xfId="49230"/>
    <cellStyle name="Normal 3 3 3 24 3" xfId="49231"/>
    <cellStyle name="Normal 3 3 3 24 4" xfId="49232"/>
    <cellStyle name="Normal 3 3 3 24 5" xfId="49233"/>
    <cellStyle name="Normal 3 3 3 24 6" xfId="49234"/>
    <cellStyle name="Normal 3 3 3 24 7" xfId="49235"/>
    <cellStyle name="Normal 3 3 3 24 8" xfId="49236"/>
    <cellStyle name="Normal 3 3 3 24 9" xfId="49237"/>
    <cellStyle name="Normal 3 3 3 25" xfId="49238"/>
    <cellStyle name="Normal 3 3 3 26" xfId="49239"/>
    <cellStyle name="Normal 3 3 3 27" xfId="49240"/>
    <cellStyle name="Normal 3 3 3 28" xfId="49241"/>
    <cellStyle name="Normal 3 3 3 29" xfId="49242"/>
    <cellStyle name="Normal 3 3 3 3" xfId="49243"/>
    <cellStyle name="Normal 3 3 3 3 10" xfId="49244"/>
    <cellStyle name="Normal 3 3 3 3 11" xfId="49245"/>
    <cellStyle name="Normal 3 3 3 3 12" xfId="49246"/>
    <cellStyle name="Normal 3 3 3 3 13" xfId="49247"/>
    <cellStyle name="Normal 3 3 3 3 14" xfId="49248"/>
    <cellStyle name="Normal 3 3 3 3 15" xfId="49249"/>
    <cellStyle name="Normal 3 3 3 3 16" xfId="49250"/>
    <cellStyle name="Normal 3 3 3 3 17" xfId="49251"/>
    <cellStyle name="Normal 3 3 3 3 18" xfId="49252"/>
    <cellStyle name="Normal 3 3 3 3 19" xfId="49253"/>
    <cellStyle name="Normal 3 3 3 3 2" xfId="49254"/>
    <cellStyle name="Normal 3 3 3 3 20" xfId="49255"/>
    <cellStyle name="Normal 3 3 3 3 21" xfId="49256"/>
    <cellStyle name="Normal 3 3 3 3 22" xfId="49257"/>
    <cellStyle name="Normal 3 3 3 3 3" xfId="49258"/>
    <cellStyle name="Normal 3 3 3 3 4" xfId="49259"/>
    <cellStyle name="Normal 3 3 3 3 5" xfId="49260"/>
    <cellStyle name="Normal 3 3 3 3 6" xfId="49261"/>
    <cellStyle name="Normal 3 3 3 3 7" xfId="49262"/>
    <cellStyle name="Normal 3 3 3 3 8" xfId="49263"/>
    <cellStyle name="Normal 3 3 3 3 9" xfId="49264"/>
    <cellStyle name="Normal 3 3 3 30" xfId="49265"/>
    <cellStyle name="Normal 3 3 3 31" xfId="49266"/>
    <cellStyle name="Normal 3 3 3 32" xfId="49267"/>
    <cellStyle name="Normal 3 3 3 33" xfId="49268"/>
    <cellStyle name="Normal 3 3 3 34" xfId="49269"/>
    <cellStyle name="Normal 3 3 3 35" xfId="49270"/>
    <cellStyle name="Normal 3 3 3 36" xfId="49271"/>
    <cellStyle name="Normal 3 3 3 37" xfId="49272"/>
    <cellStyle name="Normal 3 3 3 38" xfId="49273"/>
    <cellStyle name="Normal 3 3 3 39" xfId="49274"/>
    <cellStyle name="Normal 3 3 3 4" xfId="49275"/>
    <cellStyle name="Normal 3 3 3 4 10" xfId="49276"/>
    <cellStyle name="Normal 3 3 3 4 11" xfId="49277"/>
    <cellStyle name="Normal 3 3 3 4 12" xfId="49278"/>
    <cellStyle name="Normal 3 3 3 4 13" xfId="49279"/>
    <cellStyle name="Normal 3 3 3 4 14" xfId="49280"/>
    <cellStyle name="Normal 3 3 3 4 15" xfId="49281"/>
    <cellStyle name="Normal 3 3 3 4 16" xfId="49282"/>
    <cellStyle name="Normal 3 3 3 4 17" xfId="49283"/>
    <cellStyle name="Normal 3 3 3 4 18" xfId="49284"/>
    <cellStyle name="Normal 3 3 3 4 19" xfId="49285"/>
    <cellStyle name="Normal 3 3 3 4 2" xfId="49286"/>
    <cellStyle name="Normal 3 3 3 4 20" xfId="49287"/>
    <cellStyle name="Normal 3 3 3 4 21" xfId="49288"/>
    <cellStyle name="Normal 3 3 3 4 22" xfId="49289"/>
    <cellStyle name="Normal 3 3 3 4 3" xfId="49290"/>
    <cellStyle name="Normal 3 3 3 4 4" xfId="49291"/>
    <cellStyle name="Normal 3 3 3 4 5" xfId="49292"/>
    <cellStyle name="Normal 3 3 3 4 6" xfId="49293"/>
    <cellStyle name="Normal 3 3 3 4 7" xfId="49294"/>
    <cellStyle name="Normal 3 3 3 4 8" xfId="49295"/>
    <cellStyle name="Normal 3 3 3 4 9" xfId="49296"/>
    <cellStyle name="Normal 3 3 3 40" xfId="49297"/>
    <cellStyle name="Normal 3 3 3 41" xfId="49298"/>
    <cellStyle name="Normal 3 3 3 42" xfId="49299"/>
    <cellStyle name="Normal 3 3 3 43" xfId="49300"/>
    <cellStyle name="Normal 3 3 3 44" xfId="49301"/>
    <cellStyle name="Normal 3 3 3 45" xfId="49302"/>
    <cellStyle name="Normal 3 3 3 5" xfId="49303"/>
    <cellStyle name="Normal 3 3 3 5 10" xfId="49304"/>
    <cellStyle name="Normal 3 3 3 5 11" xfId="49305"/>
    <cellStyle name="Normal 3 3 3 5 12" xfId="49306"/>
    <cellStyle name="Normal 3 3 3 5 13" xfId="49307"/>
    <cellStyle name="Normal 3 3 3 5 14" xfId="49308"/>
    <cellStyle name="Normal 3 3 3 5 15" xfId="49309"/>
    <cellStyle name="Normal 3 3 3 5 16" xfId="49310"/>
    <cellStyle name="Normal 3 3 3 5 17" xfId="49311"/>
    <cellStyle name="Normal 3 3 3 5 18" xfId="49312"/>
    <cellStyle name="Normal 3 3 3 5 19" xfId="49313"/>
    <cellStyle name="Normal 3 3 3 5 2" xfId="49314"/>
    <cellStyle name="Normal 3 3 3 5 20" xfId="49315"/>
    <cellStyle name="Normal 3 3 3 5 21" xfId="49316"/>
    <cellStyle name="Normal 3 3 3 5 22" xfId="49317"/>
    <cellStyle name="Normal 3 3 3 5 3" xfId="49318"/>
    <cellStyle name="Normal 3 3 3 5 4" xfId="49319"/>
    <cellStyle name="Normal 3 3 3 5 5" xfId="49320"/>
    <cellStyle name="Normal 3 3 3 5 6" xfId="49321"/>
    <cellStyle name="Normal 3 3 3 5 7" xfId="49322"/>
    <cellStyle name="Normal 3 3 3 5 8" xfId="49323"/>
    <cellStyle name="Normal 3 3 3 5 9" xfId="49324"/>
    <cellStyle name="Normal 3 3 3 6" xfId="49325"/>
    <cellStyle name="Normal 3 3 3 6 10" xfId="49326"/>
    <cellStyle name="Normal 3 3 3 6 11" xfId="49327"/>
    <cellStyle name="Normal 3 3 3 6 12" xfId="49328"/>
    <cellStyle name="Normal 3 3 3 6 13" xfId="49329"/>
    <cellStyle name="Normal 3 3 3 6 14" xfId="49330"/>
    <cellStyle name="Normal 3 3 3 6 15" xfId="49331"/>
    <cellStyle name="Normal 3 3 3 6 16" xfId="49332"/>
    <cellStyle name="Normal 3 3 3 6 17" xfId="49333"/>
    <cellStyle name="Normal 3 3 3 6 18" xfId="49334"/>
    <cellStyle name="Normal 3 3 3 6 19" xfId="49335"/>
    <cellStyle name="Normal 3 3 3 6 2" xfId="49336"/>
    <cellStyle name="Normal 3 3 3 6 20" xfId="49337"/>
    <cellStyle name="Normal 3 3 3 6 21" xfId="49338"/>
    <cellStyle name="Normal 3 3 3 6 22" xfId="49339"/>
    <cellStyle name="Normal 3 3 3 6 3" xfId="49340"/>
    <cellStyle name="Normal 3 3 3 6 4" xfId="49341"/>
    <cellStyle name="Normal 3 3 3 6 5" xfId="49342"/>
    <cellStyle name="Normal 3 3 3 6 6" xfId="49343"/>
    <cellStyle name="Normal 3 3 3 6 7" xfId="49344"/>
    <cellStyle name="Normal 3 3 3 6 8" xfId="49345"/>
    <cellStyle name="Normal 3 3 3 6 9" xfId="49346"/>
    <cellStyle name="Normal 3 3 3 7" xfId="49347"/>
    <cellStyle name="Normal 3 3 3 7 10" xfId="49348"/>
    <cellStyle name="Normal 3 3 3 7 11" xfId="49349"/>
    <cellStyle name="Normal 3 3 3 7 12" xfId="49350"/>
    <cellStyle name="Normal 3 3 3 7 13" xfId="49351"/>
    <cellStyle name="Normal 3 3 3 7 14" xfId="49352"/>
    <cellStyle name="Normal 3 3 3 7 15" xfId="49353"/>
    <cellStyle name="Normal 3 3 3 7 16" xfId="49354"/>
    <cellStyle name="Normal 3 3 3 7 17" xfId="49355"/>
    <cellStyle name="Normal 3 3 3 7 18" xfId="49356"/>
    <cellStyle name="Normal 3 3 3 7 19" xfId="49357"/>
    <cellStyle name="Normal 3 3 3 7 2" xfId="49358"/>
    <cellStyle name="Normal 3 3 3 7 20" xfId="49359"/>
    <cellStyle name="Normal 3 3 3 7 21" xfId="49360"/>
    <cellStyle name="Normal 3 3 3 7 22" xfId="49361"/>
    <cellStyle name="Normal 3 3 3 7 3" xfId="49362"/>
    <cellStyle name="Normal 3 3 3 7 4" xfId="49363"/>
    <cellStyle name="Normal 3 3 3 7 5" xfId="49364"/>
    <cellStyle name="Normal 3 3 3 7 6" xfId="49365"/>
    <cellStyle name="Normal 3 3 3 7 7" xfId="49366"/>
    <cellStyle name="Normal 3 3 3 7 8" xfId="49367"/>
    <cellStyle name="Normal 3 3 3 7 9" xfId="49368"/>
    <cellStyle name="Normal 3 3 3 8" xfId="49369"/>
    <cellStyle name="Normal 3 3 3 8 10" xfId="49370"/>
    <cellStyle name="Normal 3 3 3 8 11" xfId="49371"/>
    <cellStyle name="Normal 3 3 3 8 12" xfId="49372"/>
    <cellStyle name="Normal 3 3 3 8 13" xfId="49373"/>
    <cellStyle name="Normal 3 3 3 8 14" xfId="49374"/>
    <cellStyle name="Normal 3 3 3 8 15" xfId="49375"/>
    <cellStyle name="Normal 3 3 3 8 16" xfId="49376"/>
    <cellStyle name="Normal 3 3 3 8 17" xfId="49377"/>
    <cellStyle name="Normal 3 3 3 8 18" xfId="49378"/>
    <cellStyle name="Normal 3 3 3 8 19" xfId="49379"/>
    <cellStyle name="Normal 3 3 3 8 2" xfId="49380"/>
    <cellStyle name="Normal 3 3 3 8 20" xfId="49381"/>
    <cellStyle name="Normal 3 3 3 8 21" xfId="49382"/>
    <cellStyle name="Normal 3 3 3 8 22" xfId="49383"/>
    <cellStyle name="Normal 3 3 3 8 3" xfId="49384"/>
    <cellStyle name="Normal 3 3 3 8 4" xfId="49385"/>
    <cellStyle name="Normal 3 3 3 8 5" xfId="49386"/>
    <cellStyle name="Normal 3 3 3 8 6" xfId="49387"/>
    <cellStyle name="Normal 3 3 3 8 7" xfId="49388"/>
    <cellStyle name="Normal 3 3 3 8 8" xfId="49389"/>
    <cellStyle name="Normal 3 3 3 8 9" xfId="49390"/>
    <cellStyle name="Normal 3 3 3 9" xfId="49391"/>
    <cellStyle name="Normal 3 3 3 9 10" xfId="49392"/>
    <cellStyle name="Normal 3 3 3 9 11" xfId="49393"/>
    <cellStyle name="Normal 3 3 3 9 12" xfId="49394"/>
    <cellStyle name="Normal 3 3 3 9 13" xfId="49395"/>
    <cellStyle name="Normal 3 3 3 9 14" xfId="49396"/>
    <cellStyle name="Normal 3 3 3 9 15" xfId="49397"/>
    <cellStyle name="Normal 3 3 3 9 16" xfId="49398"/>
    <cellStyle name="Normal 3 3 3 9 17" xfId="49399"/>
    <cellStyle name="Normal 3 3 3 9 18" xfId="49400"/>
    <cellStyle name="Normal 3 3 3 9 19" xfId="49401"/>
    <cellStyle name="Normal 3 3 3 9 2" xfId="49402"/>
    <cellStyle name="Normal 3 3 3 9 20" xfId="49403"/>
    <cellStyle name="Normal 3 3 3 9 21" xfId="49404"/>
    <cellStyle name="Normal 3 3 3 9 22" xfId="49405"/>
    <cellStyle name="Normal 3 3 3 9 3" xfId="49406"/>
    <cellStyle name="Normal 3 3 3 9 4" xfId="49407"/>
    <cellStyle name="Normal 3 3 3 9 5" xfId="49408"/>
    <cellStyle name="Normal 3 3 3 9 6" xfId="49409"/>
    <cellStyle name="Normal 3 3 3 9 7" xfId="49410"/>
    <cellStyle name="Normal 3 3 3 9 8" xfId="49411"/>
    <cellStyle name="Normal 3 3 3 9 9" xfId="49412"/>
    <cellStyle name="Normal 3 3 30" xfId="49413"/>
    <cellStyle name="Normal 3 3 31" xfId="49414"/>
    <cellStyle name="Normal 3 3 32" xfId="49415"/>
    <cellStyle name="Normal 3 3 33" xfId="49416"/>
    <cellStyle name="Normal 3 3 34" xfId="49417"/>
    <cellStyle name="Normal 3 3 35" xfId="49418"/>
    <cellStyle name="Normal 3 3 36" xfId="49419"/>
    <cellStyle name="Normal 3 3 37" xfId="49420"/>
    <cellStyle name="Normal 3 3 38" xfId="49421"/>
    <cellStyle name="Normal 3 3 39" xfId="49422"/>
    <cellStyle name="Normal 3 3 4" xfId="504"/>
    <cellStyle name="Normal 3 3 4 10" xfId="49423"/>
    <cellStyle name="Normal 3 3 4 10 10" xfId="49424"/>
    <cellStyle name="Normal 3 3 4 10 11" xfId="49425"/>
    <cellStyle name="Normal 3 3 4 10 12" xfId="49426"/>
    <cellStyle name="Normal 3 3 4 10 13" xfId="49427"/>
    <cellStyle name="Normal 3 3 4 10 14" xfId="49428"/>
    <cellStyle name="Normal 3 3 4 10 15" xfId="49429"/>
    <cellStyle name="Normal 3 3 4 10 16" xfId="49430"/>
    <cellStyle name="Normal 3 3 4 10 17" xfId="49431"/>
    <cellStyle name="Normal 3 3 4 10 18" xfId="49432"/>
    <cellStyle name="Normal 3 3 4 10 19" xfId="49433"/>
    <cellStyle name="Normal 3 3 4 10 2" xfId="49434"/>
    <cellStyle name="Normal 3 3 4 10 20" xfId="49435"/>
    <cellStyle name="Normal 3 3 4 10 21" xfId="49436"/>
    <cellStyle name="Normal 3 3 4 10 22" xfId="49437"/>
    <cellStyle name="Normal 3 3 4 10 3" xfId="49438"/>
    <cellStyle name="Normal 3 3 4 10 4" xfId="49439"/>
    <cellStyle name="Normal 3 3 4 10 5" xfId="49440"/>
    <cellStyle name="Normal 3 3 4 10 6" xfId="49441"/>
    <cellStyle name="Normal 3 3 4 10 7" xfId="49442"/>
    <cellStyle name="Normal 3 3 4 10 8" xfId="49443"/>
    <cellStyle name="Normal 3 3 4 10 9" xfId="49444"/>
    <cellStyle name="Normal 3 3 4 11" xfId="49445"/>
    <cellStyle name="Normal 3 3 4 11 10" xfId="49446"/>
    <cellStyle name="Normal 3 3 4 11 11" xfId="49447"/>
    <cellStyle name="Normal 3 3 4 11 12" xfId="49448"/>
    <cellStyle name="Normal 3 3 4 11 13" xfId="49449"/>
    <cellStyle name="Normal 3 3 4 11 14" xfId="49450"/>
    <cellStyle name="Normal 3 3 4 11 15" xfId="49451"/>
    <cellStyle name="Normal 3 3 4 11 16" xfId="49452"/>
    <cellStyle name="Normal 3 3 4 11 17" xfId="49453"/>
    <cellStyle name="Normal 3 3 4 11 18" xfId="49454"/>
    <cellStyle name="Normal 3 3 4 11 19" xfId="49455"/>
    <cellStyle name="Normal 3 3 4 11 2" xfId="49456"/>
    <cellStyle name="Normal 3 3 4 11 20" xfId="49457"/>
    <cellStyle name="Normal 3 3 4 11 21" xfId="49458"/>
    <cellStyle name="Normal 3 3 4 11 22" xfId="49459"/>
    <cellStyle name="Normal 3 3 4 11 3" xfId="49460"/>
    <cellStyle name="Normal 3 3 4 11 4" xfId="49461"/>
    <cellStyle name="Normal 3 3 4 11 5" xfId="49462"/>
    <cellStyle name="Normal 3 3 4 11 6" xfId="49463"/>
    <cellStyle name="Normal 3 3 4 11 7" xfId="49464"/>
    <cellStyle name="Normal 3 3 4 11 8" xfId="49465"/>
    <cellStyle name="Normal 3 3 4 11 9" xfId="49466"/>
    <cellStyle name="Normal 3 3 4 12" xfId="49467"/>
    <cellStyle name="Normal 3 3 4 12 10" xfId="49468"/>
    <cellStyle name="Normal 3 3 4 12 11" xfId="49469"/>
    <cellStyle name="Normal 3 3 4 12 12" xfId="49470"/>
    <cellStyle name="Normal 3 3 4 12 13" xfId="49471"/>
    <cellStyle name="Normal 3 3 4 12 14" xfId="49472"/>
    <cellStyle name="Normal 3 3 4 12 15" xfId="49473"/>
    <cellStyle name="Normal 3 3 4 12 16" xfId="49474"/>
    <cellStyle name="Normal 3 3 4 12 17" xfId="49475"/>
    <cellStyle name="Normal 3 3 4 12 18" xfId="49476"/>
    <cellStyle name="Normal 3 3 4 12 19" xfId="49477"/>
    <cellStyle name="Normal 3 3 4 12 2" xfId="49478"/>
    <cellStyle name="Normal 3 3 4 12 20" xfId="49479"/>
    <cellStyle name="Normal 3 3 4 12 21" xfId="49480"/>
    <cellStyle name="Normal 3 3 4 12 22" xfId="49481"/>
    <cellStyle name="Normal 3 3 4 12 3" xfId="49482"/>
    <cellStyle name="Normal 3 3 4 12 4" xfId="49483"/>
    <cellStyle name="Normal 3 3 4 12 5" xfId="49484"/>
    <cellStyle name="Normal 3 3 4 12 6" xfId="49485"/>
    <cellStyle name="Normal 3 3 4 12 7" xfId="49486"/>
    <cellStyle name="Normal 3 3 4 12 8" xfId="49487"/>
    <cellStyle name="Normal 3 3 4 12 9" xfId="49488"/>
    <cellStyle name="Normal 3 3 4 13" xfId="49489"/>
    <cellStyle name="Normal 3 3 4 13 10" xfId="49490"/>
    <cellStyle name="Normal 3 3 4 13 11" xfId="49491"/>
    <cellStyle name="Normal 3 3 4 13 12" xfId="49492"/>
    <cellStyle name="Normal 3 3 4 13 13" xfId="49493"/>
    <cellStyle name="Normal 3 3 4 13 14" xfId="49494"/>
    <cellStyle name="Normal 3 3 4 13 15" xfId="49495"/>
    <cellStyle name="Normal 3 3 4 13 16" xfId="49496"/>
    <cellStyle name="Normal 3 3 4 13 17" xfId="49497"/>
    <cellStyle name="Normal 3 3 4 13 18" xfId="49498"/>
    <cellStyle name="Normal 3 3 4 13 19" xfId="49499"/>
    <cellStyle name="Normal 3 3 4 13 2" xfId="49500"/>
    <cellStyle name="Normal 3 3 4 13 20" xfId="49501"/>
    <cellStyle name="Normal 3 3 4 13 21" xfId="49502"/>
    <cellStyle name="Normal 3 3 4 13 22" xfId="49503"/>
    <cellStyle name="Normal 3 3 4 13 3" xfId="49504"/>
    <cellStyle name="Normal 3 3 4 13 4" xfId="49505"/>
    <cellStyle name="Normal 3 3 4 13 5" xfId="49506"/>
    <cellStyle name="Normal 3 3 4 13 6" xfId="49507"/>
    <cellStyle name="Normal 3 3 4 13 7" xfId="49508"/>
    <cellStyle name="Normal 3 3 4 13 8" xfId="49509"/>
    <cellStyle name="Normal 3 3 4 13 9" xfId="49510"/>
    <cellStyle name="Normal 3 3 4 14" xfId="49511"/>
    <cellStyle name="Normal 3 3 4 14 10" xfId="49512"/>
    <cellStyle name="Normal 3 3 4 14 11" xfId="49513"/>
    <cellStyle name="Normal 3 3 4 14 12" xfId="49514"/>
    <cellStyle name="Normal 3 3 4 14 13" xfId="49515"/>
    <cellStyle name="Normal 3 3 4 14 14" xfId="49516"/>
    <cellStyle name="Normal 3 3 4 14 15" xfId="49517"/>
    <cellStyle name="Normal 3 3 4 14 16" xfId="49518"/>
    <cellStyle name="Normal 3 3 4 14 17" xfId="49519"/>
    <cellStyle name="Normal 3 3 4 14 18" xfId="49520"/>
    <cellStyle name="Normal 3 3 4 14 19" xfId="49521"/>
    <cellStyle name="Normal 3 3 4 14 2" xfId="49522"/>
    <cellStyle name="Normal 3 3 4 14 20" xfId="49523"/>
    <cellStyle name="Normal 3 3 4 14 21" xfId="49524"/>
    <cellStyle name="Normal 3 3 4 14 22" xfId="49525"/>
    <cellStyle name="Normal 3 3 4 14 3" xfId="49526"/>
    <cellStyle name="Normal 3 3 4 14 4" xfId="49527"/>
    <cellStyle name="Normal 3 3 4 14 5" xfId="49528"/>
    <cellStyle name="Normal 3 3 4 14 6" xfId="49529"/>
    <cellStyle name="Normal 3 3 4 14 7" xfId="49530"/>
    <cellStyle name="Normal 3 3 4 14 8" xfId="49531"/>
    <cellStyle name="Normal 3 3 4 14 9" xfId="49532"/>
    <cellStyle name="Normal 3 3 4 15" xfId="49533"/>
    <cellStyle name="Normal 3 3 4 15 10" xfId="49534"/>
    <cellStyle name="Normal 3 3 4 15 11" xfId="49535"/>
    <cellStyle name="Normal 3 3 4 15 12" xfId="49536"/>
    <cellStyle name="Normal 3 3 4 15 13" xfId="49537"/>
    <cellStyle name="Normal 3 3 4 15 14" xfId="49538"/>
    <cellStyle name="Normal 3 3 4 15 15" xfId="49539"/>
    <cellStyle name="Normal 3 3 4 15 16" xfId="49540"/>
    <cellStyle name="Normal 3 3 4 15 17" xfId="49541"/>
    <cellStyle name="Normal 3 3 4 15 18" xfId="49542"/>
    <cellStyle name="Normal 3 3 4 15 19" xfId="49543"/>
    <cellStyle name="Normal 3 3 4 15 2" xfId="49544"/>
    <cellStyle name="Normal 3 3 4 15 20" xfId="49545"/>
    <cellStyle name="Normal 3 3 4 15 21" xfId="49546"/>
    <cellStyle name="Normal 3 3 4 15 22" xfId="49547"/>
    <cellStyle name="Normal 3 3 4 15 3" xfId="49548"/>
    <cellStyle name="Normal 3 3 4 15 4" xfId="49549"/>
    <cellStyle name="Normal 3 3 4 15 5" xfId="49550"/>
    <cellStyle name="Normal 3 3 4 15 6" xfId="49551"/>
    <cellStyle name="Normal 3 3 4 15 7" xfId="49552"/>
    <cellStyle name="Normal 3 3 4 15 8" xfId="49553"/>
    <cellStyle name="Normal 3 3 4 15 9" xfId="49554"/>
    <cellStyle name="Normal 3 3 4 16" xfId="49555"/>
    <cellStyle name="Normal 3 3 4 16 10" xfId="49556"/>
    <cellStyle name="Normal 3 3 4 16 11" xfId="49557"/>
    <cellStyle name="Normal 3 3 4 16 12" xfId="49558"/>
    <cellStyle name="Normal 3 3 4 16 13" xfId="49559"/>
    <cellStyle name="Normal 3 3 4 16 14" xfId="49560"/>
    <cellStyle name="Normal 3 3 4 16 15" xfId="49561"/>
    <cellStyle name="Normal 3 3 4 16 16" xfId="49562"/>
    <cellStyle name="Normal 3 3 4 16 17" xfId="49563"/>
    <cellStyle name="Normal 3 3 4 16 18" xfId="49564"/>
    <cellStyle name="Normal 3 3 4 16 19" xfId="49565"/>
    <cellStyle name="Normal 3 3 4 16 2" xfId="49566"/>
    <cellStyle name="Normal 3 3 4 16 20" xfId="49567"/>
    <cellStyle name="Normal 3 3 4 16 21" xfId="49568"/>
    <cellStyle name="Normal 3 3 4 16 22" xfId="49569"/>
    <cellStyle name="Normal 3 3 4 16 3" xfId="49570"/>
    <cellStyle name="Normal 3 3 4 16 4" xfId="49571"/>
    <cellStyle name="Normal 3 3 4 16 5" xfId="49572"/>
    <cellStyle name="Normal 3 3 4 16 6" xfId="49573"/>
    <cellStyle name="Normal 3 3 4 16 7" xfId="49574"/>
    <cellStyle name="Normal 3 3 4 16 8" xfId="49575"/>
    <cellStyle name="Normal 3 3 4 16 9" xfId="49576"/>
    <cellStyle name="Normal 3 3 4 17" xfId="49577"/>
    <cellStyle name="Normal 3 3 4 17 10" xfId="49578"/>
    <cellStyle name="Normal 3 3 4 17 11" xfId="49579"/>
    <cellStyle name="Normal 3 3 4 17 12" xfId="49580"/>
    <cellStyle name="Normal 3 3 4 17 13" xfId="49581"/>
    <cellStyle name="Normal 3 3 4 17 14" xfId="49582"/>
    <cellStyle name="Normal 3 3 4 17 15" xfId="49583"/>
    <cellStyle name="Normal 3 3 4 17 16" xfId="49584"/>
    <cellStyle name="Normal 3 3 4 17 17" xfId="49585"/>
    <cellStyle name="Normal 3 3 4 17 18" xfId="49586"/>
    <cellStyle name="Normal 3 3 4 17 19" xfId="49587"/>
    <cellStyle name="Normal 3 3 4 17 2" xfId="49588"/>
    <cellStyle name="Normal 3 3 4 17 20" xfId="49589"/>
    <cellStyle name="Normal 3 3 4 17 21" xfId="49590"/>
    <cellStyle name="Normal 3 3 4 17 22" xfId="49591"/>
    <cellStyle name="Normal 3 3 4 17 3" xfId="49592"/>
    <cellStyle name="Normal 3 3 4 17 4" xfId="49593"/>
    <cellStyle name="Normal 3 3 4 17 5" xfId="49594"/>
    <cellStyle name="Normal 3 3 4 17 6" xfId="49595"/>
    <cellStyle name="Normal 3 3 4 17 7" xfId="49596"/>
    <cellStyle name="Normal 3 3 4 17 8" xfId="49597"/>
    <cellStyle name="Normal 3 3 4 17 9" xfId="49598"/>
    <cellStyle name="Normal 3 3 4 18" xfId="49599"/>
    <cellStyle name="Normal 3 3 4 18 10" xfId="49600"/>
    <cellStyle name="Normal 3 3 4 18 11" xfId="49601"/>
    <cellStyle name="Normal 3 3 4 18 12" xfId="49602"/>
    <cellStyle name="Normal 3 3 4 18 13" xfId="49603"/>
    <cellStyle name="Normal 3 3 4 18 14" xfId="49604"/>
    <cellStyle name="Normal 3 3 4 18 15" xfId="49605"/>
    <cellStyle name="Normal 3 3 4 18 16" xfId="49606"/>
    <cellStyle name="Normal 3 3 4 18 17" xfId="49607"/>
    <cellStyle name="Normal 3 3 4 18 18" xfId="49608"/>
    <cellStyle name="Normal 3 3 4 18 19" xfId="49609"/>
    <cellStyle name="Normal 3 3 4 18 2" xfId="49610"/>
    <cellStyle name="Normal 3 3 4 18 20" xfId="49611"/>
    <cellStyle name="Normal 3 3 4 18 21" xfId="49612"/>
    <cellStyle name="Normal 3 3 4 18 22" xfId="49613"/>
    <cellStyle name="Normal 3 3 4 18 3" xfId="49614"/>
    <cellStyle name="Normal 3 3 4 18 4" xfId="49615"/>
    <cellStyle name="Normal 3 3 4 18 5" xfId="49616"/>
    <cellStyle name="Normal 3 3 4 18 6" xfId="49617"/>
    <cellStyle name="Normal 3 3 4 18 7" xfId="49618"/>
    <cellStyle name="Normal 3 3 4 18 8" xfId="49619"/>
    <cellStyle name="Normal 3 3 4 18 9" xfId="49620"/>
    <cellStyle name="Normal 3 3 4 19" xfId="49621"/>
    <cellStyle name="Normal 3 3 4 19 10" xfId="49622"/>
    <cellStyle name="Normal 3 3 4 19 11" xfId="49623"/>
    <cellStyle name="Normal 3 3 4 19 12" xfId="49624"/>
    <cellStyle name="Normal 3 3 4 19 13" xfId="49625"/>
    <cellStyle name="Normal 3 3 4 19 14" xfId="49626"/>
    <cellStyle name="Normal 3 3 4 19 15" xfId="49627"/>
    <cellStyle name="Normal 3 3 4 19 16" xfId="49628"/>
    <cellStyle name="Normal 3 3 4 19 17" xfId="49629"/>
    <cellStyle name="Normal 3 3 4 19 18" xfId="49630"/>
    <cellStyle name="Normal 3 3 4 19 19" xfId="49631"/>
    <cellStyle name="Normal 3 3 4 19 2" xfId="49632"/>
    <cellStyle name="Normal 3 3 4 19 20" xfId="49633"/>
    <cellStyle name="Normal 3 3 4 19 21" xfId="49634"/>
    <cellStyle name="Normal 3 3 4 19 22" xfId="49635"/>
    <cellStyle name="Normal 3 3 4 19 3" xfId="49636"/>
    <cellStyle name="Normal 3 3 4 19 4" xfId="49637"/>
    <cellStyle name="Normal 3 3 4 19 5" xfId="49638"/>
    <cellStyle name="Normal 3 3 4 19 6" xfId="49639"/>
    <cellStyle name="Normal 3 3 4 19 7" xfId="49640"/>
    <cellStyle name="Normal 3 3 4 19 8" xfId="49641"/>
    <cellStyle name="Normal 3 3 4 19 9" xfId="49642"/>
    <cellStyle name="Normal 3 3 4 2" xfId="49643"/>
    <cellStyle name="Normal 3 3 4 2 10" xfId="49644"/>
    <cellStyle name="Normal 3 3 4 2 11" xfId="49645"/>
    <cellStyle name="Normal 3 3 4 2 12" xfId="49646"/>
    <cellStyle name="Normal 3 3 4 2 13" xfId="49647"/>
    <cellStyle name="Normal 3 3 4 2 14" xfId="49648"/>
    <cellStyle name="Normal 3 3 4 2 15" xfId="49649"/>
    <cellStyle name="Normal 3 3 4 2 16" xfId="49650"/>
    <cellStyle name="Normal 3 3 4 2 17" xfId="49651"/>
    <cellStyle name="Normal 3 3 4 2 18" xfId="49652"/>
    <cellStyle name="Normal 3 3 4 2 19" xfId="49653"/>
    <cellStyle name="Normal 3 3 4 2 2" xfId="49654"/>
    <cellStyle name="Normal 3 3 4 2 20" xfId="49655"/>
    <cellStyle name="Normal 3 3 4 2 21" xfId="49656"/>
    <cellStyle name="Normal 3 3 4 2 22" xfId="49657"/>
    <cellStyle name="Normal 3 3 4 2 23" xfId="49658"/>
    <cellStyle name="Normal 3 3 4 2 24" xfId="49659"/>
    <cellStyle name="Normal 3 3 4 2 25" xfId="49660"/>
    <cellStyle name="Normal 3 3 4 2 26" xfId="49661"/>
    <cellStyle name="Normal 3 3 4 2 27" xfId="49662"/>
    <cellStyle name="Normal 3 3 4 2 28" xfId="49663"/>
    <cellStyle name="Normal 3 3 4 2 29" xfId="49664"/>
    <cellStyle name="Normal 3 3 4 2 3" xfId="49665"/>
    <cellStyle name="Normal 3 3 4 2 30" xfId="49666"/>
    <cellStyle name="Normal 3 3 4 2 31" xfId="49667"/>
    <cellStyle name="Normal 3 3 4 2 32" xfId="49668"/>
    <cellStyle name="Normal 3 3 4 2 33" xfId="49669"/>
    <cellStyle name="Normal 3 3 4 2 34" xfId="49670"/>
    <cellStyle name="Normal 3 3 4 2 35" xfId="49671"/>
    <cellStyle name="Normal 3 3 4 2 36" xfId="49672"/>
    <cellStyle name="Normal 3 3 4 2 37" xfId="49673"/>
    <cellStyle name="Normal 3 3 4 2 38" xfId="49674"/>
    <cellStyle name="Normal 3 3 4 2 39" xfId="49675"/>
    <cellStyle name="Normal 3 3 4 2 4" xfId="49676"/>
    <cellStyle name="Normal 3 3 4 2 40" xfId="49677"/>
    <cellStyle name="Normal 3 3 4 2 5" xfId="49678"/>
    <cellStyle name="Normal 3 3 4 2 6" xfId="49679"/>
    <cellStyle name="Normal 3 3 4 2 7" xfId="49680"/>
    <cellStyle name="Normal 3 3 4 2 8" xfId="49681"/>
    <cellStyle name="Normal 3 3 4 2 9" xfId="49682"/>
    <cellStyle name="Normal 3 3 4 20" xfId="49683"/>
    <cellStyle name="Normal 3 3 4 21" xfId="49684"/>
    <cellStyle name="Normal 3 3 4 22" xfId="49685"/>
    <cellStyle name="Normal 3 3 4 23" xfId="49686"/>
    <cellStyle name="Normal 3 3 4 24" xfId="49687"/>
    <cellStyle name="Normal 3 3 4 25" xfId="49688"/>
    <cellStyle name="Normal 3 3 4 26" xfId="49689"/>
    <cellStyle name="Normal 3 3 4 27" xfId="49690"/>
    <cellStyle name="Normal 3 3 4 28" xfId="49691"/>
    <cellStyle name="Normal 3 3 4 29" xfId="49692"/>
    <cellStyle name="Normal 3 3 4 3" xfId="49693"/>
    <cellStyle name="Normal 3 3 4 3 10" xfId="49694"/>
    <cellStyle name="Normal 3 3 4 3 11" xfId="49695"/>
    <cellStyle name="Normal 3 3 4 3 12" xfId="49696"/>
    <cellStyle name="Normal 3 3 4 3 13" xfId="49697"/>
    <cellStyle name="Normal 3 3 4 3 14" xfId="49698"/>
    <cellStyle name="Normal 3 3 4 3 15" xfId="49699"/>
    <cellStyle name="Normal 3 3 4 3 16" xfId="49700"/>
    <cellStyle name="Normal 3 3 4 3 17" xfId="49701"/>
    <cellStyle name="Normal 3 3 4 3 18" xfId="49702"/>
    <cellStyle name="Normal 3 3 4 3 19" xfId="49703"/>
    <cellStyle name="Normal 3 3 4 3 2" xfId="49704"/>
    <cellStyle name="Normal 3 3 4 3 20" xfId="49705"/>
    <cellStyle name="Normal 3 3 4 3 21" xfId="49706"/>
    <cellStyle name="Normal 3 3 4 3 22" xfId="49707"/>
    <cellStyle name="Normal 3 3 4 3 3" xfId="49708"/>
    <cellStyle name="Normal 3 3 4 3 4" xfId="49709"/>
    <cellStyle name="Normal 3 3 4 3 5" xfId="49710"/>
    <cellStyle name="Normal 3 3 4 3 6" xfId="49711"/>
    <cellStyle name="Normal 3 3 4 3 7" xfId="49712"/>
    <cellStyle name="Normal 3 3 4 3 8" xfId="49713"/>
    <cellStyle name="Normal 3 3 4 3 9" xfId="49714"/>
    <cellStyle name="Normal 3 3 4 30" xfId="49715"/>
    <cellStyle name="Normal 3 3 4 31" xfId="49716"/>
    <cellStyle name="Normal 3 3 4 32" xfId="49717"/>
    <cellStyle name="Normal 3 3 4 33" xfId="49718"/>
    <cellStyle name="Normal 3 3 4 34" xfId="49719"/>
    <cellStyle name="Normal 3 3 4 35" xfId="49720"/>
    <cellStyle name="Normal 3 3 4 36" xfId="49721"/>
    <cellStyle name="Normal 3 3 4 37" xfId="49722"/>
    <cellStyle name="Normal 3 3 4 38" xfId="49723"/>
    <cellStyle name="Normal 3 3 4 39" xfId="49724"/>
    <cellStyle name="Normal 3 3 4 4" xfId="49725"/>
    <cellStyle name="Normal 3 3 4 4 10" xfId="49726"/>
    <cellStyle name="Normal 3 3 4 4 11" xfId="49727"/>
    <cellStyle name="Normal 3 3 4 4 12" xfId="49728"/>
    <cellStyle name="Normal 3 3 4 4 13" xfId="49729"/>
    <cellStyle name="Normal 3 3 4 4 14" xfId="49730"/>
    <cellStyle name="Normal 3 3 4 4 15" xfId="49731"/>
    <cellStyle name="Normal 3 3 4 4 16" xfId="49732"/>
    <cellStyle name="Normal 3 3 4 4 17" xfId="49733"/>
    <cellStyle name="Normal 3 3 4 4 18" xfId="49734"/>
    <cellStyle name="Normal 3 3 4 4 19" xfId="49735"/>
    <cellStyle name="Normal 3 3 4 4 2" xfId="49736"/>
    <cellStyle name="Normal 3 3 4 4 20" xfId="49737"/>
    <cellStyle name="Normal 3 3 4 4 21" xfId="49738"/>
    <cellStyle name="Normal 3 3 4 4 22" xfId="49739"/>
    <cellStyle name="Normal 3 3 4 4 3" xfId="49740"/>
    <cellStyle name="Normal 3 3 4 4 4" xfId="49741"/>
    <cellStyle name="Normal 3 3 4 4 5" xfId="49742"/>
    <cellStyle name="Normal 3 3 4 4 6" xfId="49743"/>
    <cellStyle name="Normal 3 3 4 4 7" xfId="49744"/>
    <cellStyle name="Normal 3 3 4 4 8" xfId="49745"/>
    <cellStyle name="Normal 3 3 4 4 9" xfId="49746"/>
    <cellStyle name="Normal 3 3 4 40" xfId="49747"/>
    <cellStyle name="Normal 3 3 4 5" xfId="49748"/>
    <cellStyle name="Normal 3 3 4 5 10" xfId="49749"/>
    <cellStyle name="Normal 3 3 4 5 11" xfId="49750"/>
    <cellStyle name="Normal 3 3 4 5 12" xfId="49751"/>
    <cellStyle name="Normal 3 3 4 5 13" xfId="49752"/>
    <cellStyle name="Normal 3 3 4 5 14" xfId="49753"/>
    <cellStyle name="Normal 3 3 4 5 15" xfId="49754"/>
    <cellStyle name="Normal 3 3 4 5 16" xfId="49755"/>
    <cellStyle name="Normal 3 3 4 5 17" xfId="49756"/>
    <cellStyle name="Normal 3 3 4 5 18" xfId="49757"/>
    <cellStyle name="Normal 3 3 4 5 19" xfId="49758"/>
    <cellStyle name="Normal 3 3 4 5 2" xfId="49759"/>
    <cellStyle name="Normal 3 3 4 5 20" xfId="49760"/>
    <cellStyle name="Normal 3 3 4 5 21" xfId="49761"/>
    <cellStyle name="Normal 3 3 4 5 22" xfId="49762"/>
    <cellStyle name="Normal 3 3 4 5 3" xfId="49763"/>
    <cellStyle name="Normal 3 3 4 5 4" xfId="49764"/>
    <cellStyle name="Normal 3 3 4 5 5" xfId="49765"/>
    <cellStyle name="Normal 3 3 4 5 6" xfId="49766"/>
    <cellStyle name="Normal 3 3 4 5 7" xfId="49767"/>
    <cellStyle name="Normal 3 3 4 5 8" xfId="49768"/>
    <cellStyle name="Normal 3 3 4 5 9" xfId="49769"/>
    <cellStyle name="Normal 3 3 4 6" xfId="49770"/>
    <cellStyle name="Normal 3 3 4 6 10" xfId="49771"/>
    <cellStyle name="Normal 3 3 4 6 11" xfId="49772"/>
    <cellStyle name="Normal 3 3 4 6 12" xfId="49773"/>
    <cellStyle name="Normal 3 3 4 6 13" xfId="49774"/>
    <cellStyle name="Normal 3 3 4 6 14" xfId="49775"/>
    <cellStyle name="Normal 3 3 4 6 15" xfId="49776"/>
    <cellStyle name="Normal 3 3 4 6 16" xfId="49777"/>
    <cellStyle name="Normal 3 3 4 6 17" xfId="49778"/>
    <cellStyle name="Normal 3 3 4 6 18" xfId="49779"/>
    <cellStyle name="Normal 3 3 4 6 19" xfId="49780"/>
    <cellStyle name="Normal 3 3 4 6 2" xfId="49781"/>
    <cellStyle name="Normal 3 3 4 6 20" xfId="49782"/>
    <cellStyle name="Normal 3 3 4 6 21" xfId="49783"/>
    <cellStyle name="Normal 3 3 4 6 22" xfId="49784"/>
    <cellStyle name="Normal 3 3 4 6 3" xfId="49785"/>
    <cellStyle name="Normal 3 3 4 6 4" xfId="49786"/>
    <cellStyle name="Normal 3 3 4 6 5" xfId="49787"/>
    <cellStyle name="Normal 3 3 4 6 6" xfId="49788"/>
    <cellStyle name="Normal 3 3 4 6 7" xfId="49789"/>
    <cellStyle name="Normal 3 3 4 6 8" xfId="49790"/>
    <cellStyle name="Normal 3 3 4 6 9" xfId="49791"/>
    <cellStyle name="Normal 3 3 4 7" xfId="49792"/>
    <cellStyle name="Normal 3 3 4 7 10" xfId="49793"/>
    <cellStyle name="Normal 3 3 4 7 11" xfId="49794"/>
    <cellStyle name="Normal 3 3 4 7 12" xfId="49795"/>
    <cellStyle name="Normal 3 3 4 7 13" xfId="49796"/>
    <cellStyle name="Normal 3 3 4 7 14" xfId="49797"/>
    <cellStyle name="Normal 3 3 4 7 15" xfId="49798"/>
    <cellStyle name="Normal 3 3 4 7 16" xfId="49799"/>
    <cellStyle name="Normal 3 3 4 7 17" xfId="49800"/>
    <cellStyle name="Normal 3 3 4 7 18" xfId="49801"/>
    <cellStyle name="Normal 3 3 4 7 19" xfId="49802"/>
    <cellStyle name="Normal 3 3 4 7 2" xfId="49803"/>
    <cellStyle name="Normal 3 3 4 7 20" xfId="49804"/>
    <cellStyle name="Normal 3 3 4 7 21" xfId="49805"/>
    <cellStyle name="Normal 3 3 4 7 22" xfId="49806"/>
    <cellStyle name="Normal 3 3 4 7 3" xfId="49807"/>
    <cellStyle name="Normal 3 3 4 7 4" xfId="49808"/>
    <cellStyle name="Normal 3 3 4 7 5" xfId="49809"/>
    <cellStyle name="Normal 3 3 4 7 6" xfId="49810"/>
    <cellStyle name="Normal 3 3 4 7 7" xfId="49811"/>
    <cellStyle name="Normal 3 3 4 7 8" xfId="49812"/>
    <cellStyle name="Normal 3 3 4 7 9" xfId="49813"/>
    <cellStyle name="Normal 3 3 4 8" xfId="49814"/>
    <cellStyle name="Normal 3 3 4 8 10" xfId="49815"/>
    <cellStyle name="Normal 3 3 4 8 11" xfId="49816"/>
    <cellStyle name="Normal 3 3 4 8 12" xfId="49817"/>
    <cellStyle name="Normal 3 3 4 8 13" xfId="49818"/>
    <cellStyle name="Normal 3 3 4 8 14" xfId="49819"/>
    <cellStyle name="Normal 3 3 4 8 15" xfId="49820"/>
    <cellStyle name="Normal 3 3 4 8 16" xfId="49821"/>
    <cellStyle name="Normal 3 3 4 8 17" xfId="49822"/>
    <cellStyle name="Normal 3 3 4 8 18" xfId="49823"/>
    <cellStyle name="Normal 3 3 4 8 19" xfId="49824"/>
    <cellStyle name="Normal 3 3 4 8 2" xfId="49825"/>
    <cellStyle name="Normal 3 3 4 8 20" xfId="49826"/>
    <cellStyle name="Normal 3 3 4 8 21" xfId="49827"/>
    <cellStyle name="Normal 3 3 4 8 22" xfId="49828"/>
    <cellStyle name="Normal 3 3 4 8 3" xfId="49829"/>
    <cellStyle name="Normal 3 3 4 8 4" xfId="49830"/>
    <cellStyle name="Normal 3 3 4 8 5" xfId="49831"/>
    <cellStyle name="Normal 3 3 4 8 6" xfId="49832"/>
    <cellStyle name="Normal 3 3 4 8 7" xfId="49833"/>
    <cellStyle name="Normal 3 3 4 8 8" xfId="49834"/>
    <cellStyle name="Normal 3 3 4 8 9" xfId="49835"/>
    <cellStyle name="Normal 3 3 4 9" xfId="49836"/>
    <cellStyle name="Normal 3 3 4 9 10" xfId="49837"/>
    <cellStyle name="Normal 3 3 4 9 11" xfId="49838"/>
    <cellStyle name="Normal 3 3 4 9 12" xfId="49839"/>
    <cellStyle name="Normal 3 3 4 9 13" xfId="49840"/>
    <cellStyle name="Normal 3 3 4 9 14" xfId="49841"/>
    <cellStyle name="Normal 3 3 4 9 15" xfId="49842"/>
    <cellStyle name="Normal 3 3 4 9 16" xfId="49843"/>
    <cellStyle name="Normal 3 3 4 9 17" xfId="49844"/>
    <cellStyle name="Normal 3 3 4 9 18" xfId="49845"/>
    <cellStyle name="Normal 3 3 4 9 19" xfId="49846"/>
    <cellStyle name="Normal 3 3 4 9 2" xfId="49847"/>
    <cellStyle name="Normal 3 3 4 9 20" xfId="49848"/>
    <cellStyle name="Normal 3 3 4 9 21" xfId="49849"/>
    <cellStyle name="Normal 3 3 4 9 22" xfId="49850"/>
    <cellStyle name="Normal 3 3 4 9 3" xfId="49851"/>
    <cellStyle name="Normal 3 3 4 9 4" xfId="49852"/>
    <cellStyle name="Normal 3 3 4 9 5" xfId="49853"/>
    <cellStyle name="Normal 3 3 4 9 6" xfId="49854"/>
    <cellStyle name="Normal 3 3 4 9 7" xfId="49855"/>
    <cellStyle name="Normal 3 3 4 9 8" xfId="49856"/>
    <cellStyle name="Normal 3 3 4 9 9" xfId="49857"/>
    <cellStyle name="Normal 3 3 40" xfId="49858"/>
    <cellStyle name="Normal 3 3 41" xfId="49859"/>
    <cellStyle name="Normal 3 3 42" xfId="49860"/>
    <cellStyle name="Normal 3 3 43" xfId="49861"/>
    <cellStyle name="Normal 3 3 44" xfId="49862"/>
    <cellStyle name="Normal 3 3 45" xfId="49863"/>
    <cellStyle name="Normal 3 3 46" xfId="49864"/>
    <cellStyle name="Normal 3 3 5" xfId="49865"/>
    <cellStyle name="Normal 3 3 5 10" xfId="49866"/>
    <cellStyle name="Normal 3 3 5 11" xfId="49867"/>
    <cellStyle name="Normal 3 3 5 12" xfId="49868"/>
    <cellStyle name="Normal 3 3 5 13" xfId="49869"/>
    <cellStyle name="Normal 3 3 5 14" xfId="49870"/>
    <cellStyle name="Normal 3 3 5 15" xfId="49871"/>
    <cellStyle name="Normal 3 3 5 16" xfId="49872"/>
    <cellStyle name="Normal 3 3 5 17" xfId="49873"/>
    <cellStyle name="Normal 3 3 5 18" xfId="49874"/>
    <cellStyle name="Normal 3 3 5 19" xfId="49875"/>
    <cellStyle name="Normal 3 3 5 2" xfId="49876"/>
    <cellStyle name="Normal 3 3 5 20" xfId="49877"/>
    <cellStyle name="Normal 3 3 5 21" xfId="49878"/>
    <cellStyle name="Normal 3 3 5 22" xfId="49879"/>
    <cellStyle name="Normal 3 3 5 3" xfId="49880"/>
    <cellStyle name="Normal 3 3 5 4" xfId="49881"/>
    <cellStyle name="Normal 3 3 5 5" xfId="49882"/>
    <cellStyle name="Normal 3 3 5 6" xfId="49883"/>
    <cellStyle name="Normal 3 3 5 7" xfId="49884"/>
    <cellStyle name="Normal 3 3 5 8" xfId="49885"/>
    <cellStyle name="Normal 3 3 5 9" xfId="49886"/>
    <cellStyle name="Normal 3 3 6" xfId="49887"/>
    <cellStyle name="Normal 3 3 6 10" xfId="49888"/>
    <cellStyle name="Normal 3 3 6 11" xfId="49889"/>
    <cellStyle name="Normal 3 3 6 12" xfId="49890"/>
    <cellStyle name="Normal 3 3 6 13" xfId="49891"/>
    <cellStyle name="Normal 3 3 6 14" xfId="49892"/>
    <cellStyle name="Normal 3 3 6 15" xfId="49893"/>
    <cellStyle name="Normal 3 3 6 16" xfId="49894"/>
    <cellStyle name="Normal 3 3 6 17" xfId="49895"/>
    <cellStyle name="Normal 3 3 6 18" xfId="49896"/>
    <cellStyle name="Normal 3 3 6 19" xfId="49897"/>
    <cellStyle name="Normal 3 3 6 2" xfId="49898"/>
    <cellStyle name="Normal 3 3 6 20" xfId="49899"/>
    <cellStyle name="Normal 3 3 6 21" xfId="49900"/>
    <cellStyle name="Normal 3 3 6 22" xfId="49901"/>
    <cellStyle name="Normal 3 3 6 3" xfId="49902"/>
    <cellStyle name="Normal 3 3 6 4" xfId="49903"/>
    <cellStyle name="Normal 3 3 6 5" xfId="49904"/>
    <cellStyle name="Normal 3 3 6 6" xfId="49905"/>
    <cellStyle name="Normal 3 3 6 7" xfId="49906"/>
    <cellStyle name="Normal 3 3 6 8" xfId="49907"/>
    <cellStyle name="Normal 3 3 6 9" xfId="49908"/>
    <cellStyle name="Normal 3 3 7" xfId="49909"/>
    <cellStyle name="Normal 3 3 7 10" xfId="49910"/>
    <cellStyle name="Normal 3 3 7 11" xfId="49911"/>
    <cellStyle name="Normal 3 3 7 12" xfId="49912"/>
    <cellStyle name="Normal 3 3 7 13" xfId="49913"/>
    <cellStyle name="Normal 3 3 7 14" xfId="49914"/>
    <cellStyle name="Normal 3 3 7 15" xfId="49915"/>
    <cellStyle name="Normal 3 3 7 16" xfId="49916"/>
    <cellStyle name="Normal 3 3 7 17" xfId="49917"/>
    <cellStyle name="Normal 3 3 7 18" xfId="49918"/>
    <cellStyle name="Normal 3 3 7 19" xfId="49919"/>
    <cellStyle name="Normal 3 3 7 2" xfId="49920"/>
    <cellStyle name="Normal 3 3 7 20" xfId="49921"/>
    <cellStyle name="Normal 3 3 7 21" xfId="49922"/>
    <cellStyle name="Normal 3 3 7 22" xfId="49923"/>
    <cellStyle name="Normal 3 3 7 3" xfId="49924"/>
    <cellStyle name="Normal 3 3 7 4" xfId="49925"/>
    <cellStyle name="Normal 3 3 7 5" xfId="49926"/>
    <cellStyle name="Normal 3 3 7 6" xfId="49927"/>
    <cellStyle name="Normal 3 3 7 7" xfId="49928"/>
    <cellStyle name="Normal 3 3 7 8" xfId="49929"/>
    <cellStyle name="Normal 3 3 7 9" xfId="49930"/>
    <cellStyle name="Normal 3 3 8" xfId="49931"/>
    <cellStyle name="Normal 3 3 9" xfId="49932"/>
    <cellStyle name="Normal 3 30" xfId="49933"/>
    <cellStyle name="Normal 3 31" xfId="49934"/>
    <cellStyle name="Normal 3 32" xfId="49935"/>
    <cellStyle name="Normal 3 33" xfId="49936"/>
    <cellStyle name="Normal 3 34" xfId="49937"/>
    <cellStyle name="Normal 3 35" xfId="49938"/>
    <cellStyle name="Normal 3 36" xfId="49939"/>
    <cellStyle name="Normal 3 37" xfId="49940"/>
    <cellStyle name="Normal 3 38" xfId="49941"/>
    <cellStyle name="Normal 3 39" xfId="49942"/>
    <cellStyle name="Normal 3 4" xfId="505"/>
    <cellStyle name="Normal 3 4 10" xfId="49943"/>
    <cellStyle name="Normal 3 4 11" xfId="49944"/>
    <cellStyle name="Normal 3 4 12" xfId="49945"/>
    <cellStyle name="Normal 3 4 13" xfId="49946"/>
    <cellStyle name="Normal 3 4 14" xfId="49947"/>
    <cellStyle name="Normal 3 4 15" xfId="49948"/>
    <cellStyle name="Normal 3 4 16" xfId="49949"/>
    <cellStyle name="Normal 3 4 17" xfId="49950"/>
    <cellStyle name="Normal 3 4 18" xfId="49951"/>
    <cellStyle name="Normal 3 4 19" xfId="49952"/>
    <cellStyle name="Normal 3 4 2" xfId="506"/>
    <cellStyle name="Normal 3 4 2 10" xfId="49953"/>
    <cellStyle name="Normal 3 4 2 11" xfId="49954"/>
    <cellStyle name="Normal 3 4 2 12" xfId="49955"/>
    <cellStyle name="Normal 3 4 2 13" xfId="49956"/>
    <cellStyle name="Normal 3 4 2 14" xfId="49957"/>
    <cellStyle name="Normal 3 4 2 15" xfId="49958"/>
    <cellStyle name="Normal 3 4 2 16" xfId="49959"/>
    <cellStyle name="Normal 3 4 2 17" xfId="49960"/>
    <cellStyle name="Normal 3 4 2 18" xfId="49961"/>
    <cellStyle name="Normal 3 4 2 19" xfId="49962"/>
    <cellStyle name="Normal 3 4 2 2" xfId="49963"/>
    <cellStyle name="Normal 3 4 2 20" xfId="49964"/>
    <cellStyle name="Normal 3 4 2 21" xfId="49965"/>
    <cellStyle name="Normal 3 4 2 22" xfId="49966"/>
    <cellStyle name="Normal 3 4 2 3" xfId="49967"/>
    <cellStyle name="Normal 3 4 2 4" xfId="49968"/>
    <cellStyle name="Normal 3 4 2 5" xfId="49969"/>
    <cellStyle name="Normal 3 4 2 6" xfId="49970"/>
    <cellStyle name="Normal 3 4 2 7" xfId="49971"/>
    <cellStyle name="Normal 3 4 2 8" xfId="49972"/>
    <cellStyle name="Normal 3 4 2 9" xfId="49973"/>
    <cellStyle name="Normal 3 4 20" xfId="49974"/>
    <cellStyle name="Normal 3 4 21" xfId="49975"/>
    <cellStyle name="Normal 3 4 22" xfId="49976"/>
    <cellStyle name="Normal 3 4 23" xfId="49977"/>
    <cellStyle name="Normal 3 4 24" xfId="49978"/>
    <cellStyle name="Normal 3 4 25" xfId="49979"/>
    <cellStyle name="Normal 3 4 26" xfId="49980"/>
    <cellStyle name="Normal 3 4 3" xfId="507"/>
    <cellStyle name="Normal 3 4 3 10" xfId="49981"/>
    <cellStyle name="Normal 3 4 3 11" xfId="49982"/>
    <cellStyle name="Normal 3 4 3 12" xfId="49983"/>
    <cellStyle name="Normal 3 4 3 13" xfId="49984"/>
    <cellStyle name="Normal 3 4 3 14" xfId="49985"/>
    <cellStyle name="Normal 3 4 3 15" xfId="49986"/>
    <cellStyle name="Normal 3 4 3 16" xfId="49987"/>
    <cellStyle name="Normal 3 4 3 17" xfId="49988"/>
    <cellStyle name="Normal 3 4 3 18" xfId="49989"/>
    <cellStyle name="Normal 3 4 3 19" xfId="49990"/>
    <cellStyle name="Normal 3 4 3 2" xfId="49991"/>
    <cellStyle name="Normal 3 4 3 20" xfId="49992"/>
    <cellStyle name="Normal 3 4 3 21" xfId="49993"/>
    <cellStyle name="Normal 3 4 3 22" xfId="49994"/>
    <cellStyle name="Normal 3 4 3 3" xfId="49995"/>
    <cellStyle name="Normal 3 4 3 4" xfId="49996"/>
    <cellStyle name="Normal 3 4 3 5" xfId="49997"/>
    <cellStyle name="Normal 3 4 3 6" xfId="49998"/>
    <cellStyle name="Normal 3 4 3 7" xfId="49999"/>
    <cellStyle name="Normal 3 4 3 8" xfId="50000"/>
    <cellStyle name="Normal 3 4 3 9" xfId="50001"/>
    <cellStyle name="Normal 3 4 4" xfId="50002"/>
    <cellStyle name="Normal 3 4 4 10" xfId="50003"/>
    <cellStyle name="Normal 3 4 4 11" xfId="50004"/>
    <cellStyle name="Normal 3 4 4 12" xfId="50005"/>
    <cellStyle name="Normal 3 4 4 13" xfId="50006"/>
    <cellStyle name="Normal 3 4 4 14" xfId="50007"/>
    <cellStyle name="Normal 3 4 4 15" xfId="50008"/>
    <cellStyle name="Normal 3 4 4 16" xfId="50009"/>
    <cellStyle name="Normal 3 4 4 17" xfId="50010"/>
    <cellStyle name="Normal 3 4 4 18" xfId="50011"/>
    <cellStyle name="Normal 3 4 4 19" xfId="50012"/>
    <cellStyle name="Normal 3 4 4 2" xfId="50013"/>
    <cellStyle name="Normal 3 4 4 20" xfId="50014"/>
    <cellStyle name="Normal 3 4 4 21" xfId="50015"/>
    <cellStyle name="Normal 3 4 4 22" xfId="50016"/>
    <cellStyle name="Normal 3 4 4 3" xfId="50017"/>
    <cellStyle name="Normal 3 4 4 4" xfId="50018"/>
    <cellStyle name="Normal 3 4 4 5" xfId="50019"/>
    <cellStyle name="Normal 3 4 4 6" xfId="50020"/>
    <cellStyle name="Normal 3 4 4 7" xfId="50021"/>
    <cellStyle name="Normal 3 4 4 8" xfId="50022"/>
    <cellStyle name="Normal 3 4 4 9" xfId="50023"/>
    <cellStyle name="Normal 3 4 5" xfId="50024"/>
    <cellStyle name="Normal 3 4 5 10" xfId="50025"/>
    <cellStyle name="Normal 3 4 5 11" xfId="50026"/>
    <cellStyle name="Normal 3 4 5 12" xfId="50027"/>
    <cellStyle name="Normal 3 4 5 13" xfId="50028"/>
    <cellStyle name="Normal 3 4 5 14" xfId="50029"/>
    <cellStyle name="Normal 3 4 5 15" xfId="50030"/>
    <cellStyle name="Normal 3 4 5 16" xfId="50031"/>
    <cellStyle name="Normal 3 4 5 17" xfId="50032"/>
    <cellStyle name="Normal 3 4 5 18" xfId="50033"/>
    <cellStyle name="Normal 3 4 5 19" xfId="50034"/>
    <cellStyle name="Normal 3 4 5 2" xfId="50035"/>
    <cellStyle name="Normal 3 4 5 20" xfId="50036"/>
    <cellStyle name="Normal 3 4 5 21" xfId="50037"/>
    <cellStyle name="Normal 3 4 5 22" xfId="50038"/>
    <cellStyle name="Normal 3 4 5 3" xfId="50039"/>
    <cellStyle name="Normal 3 4 5 4" xfId="50040"/>
    <cellStyle name="Normal 3 4 5 5" xfId="50041"/>
    <cellStyle name="Normal 3 4 5 6" xfId="50042"/>
    <cellStyle name="Normal 3 4 5 7" xfId="50043"/>
    <cellStyle name="Normal 3 4 5 8" xfId="50044"/>
    <cellStyle name="Normal 3 4 5 9" xfId="50045"/>
    <cellStyle name="Normal 3 4 6" xfId="50046"/>
    <cellStyle name="Normal 3 4 7" xfId="50047"/>
    <cellStyle name="Normal 3 4 8" xfId="50048"/>
    <cellStyle name="Normal 3 4 9" xfId="50049"/>
    <cellStyle name="Normal 3 40" xfId="50050"/>
    <cellStyle name="Normal 3 41" xfId="50051"/>
    <cellStyle name="Normal 3 42" xfId="50052"/>
    <cellStyle name="Normal 3 43" xfId="50053"/>
    <cellStyle name="Normal 3 44" xfId="50054"/>
    <cellStyle name="Normal 3 45" xfId="50055"/>
    <cellStyle name="Normal 3 46" xfId="50056"/>
    <cellStyle name="Normal 3 47" xfId="50057"/>
    <cellStyle name="Normal 3 48" xfId="50058"/>
    <cellStyle name="Normal 3 49" xfId="50059"/>
    <cellStyle name="Normal 3 5" xfId="508"/>
    <cellStyle name="Normal 3 5 10" xfId="50060"/>
    <cellStyle name="Normal 3 5 11" xfId="50061"/>
    <cellStyle name="Normal 3 5 12" xfId="50062"/>
    <cellStyle name="Normal 3 5 13" xfId="50063"/>
    <cellStyle name="Normal 3 5 14" xfId="50064"/>
    <cellStyle name="Normal 3 5 15" xfId="50065"/>
    <cellStyle name="Normal 3 5 16" xfId="50066"/>
    <cellStyle name="Normal 3 5 17" xfId="50067"/>
    <cellStyle name="Normal 3 5 18" xfId="50068"/>
    <cellStyle name="Normal 3 5 19" xfId="50069"/>
    <cellStyle name="Normal 3 5 2" xfId="50070"/>
    <cellStyle name="Normal 3 5 2 10" xfId="50071"/>
    <cellStyle name="Normal 3 5 2 10 10" xfId="50072"/>
    <cellStyle name="Normal 3 5 2 10 11" xfId="50073"/>
    <cellStyle name="Normal 3 5 2 10 12" xfId="50074"/>
    <cellStyle name="Normal 3 5 2 10 13" xfId="50075"/>
    <cellStyle name="Normal 3 5 2 10 14" xfId="50076"/>
    <cellStyle name="Normal 3 5 2 10 15" xfId="50077"/>
    <cellStyle name="Normal 3 5 2 10 16" xfId="50078"/>
    <cellStyle name="Normal 3 5 2 10 17" xfId="50079"/>
    <cellStyle name="Normal 3 5 2 10 18" xfId="50080"/>
    <cellStyle name="Normal 3 5 2 10 19" xfId="50081"/>
    <cellStyle name="Normal 3 5 2 10 2" xfId="50082"/>
    <cellStyle name="Normal 3 5 2 10 20" xfId="50083"/>
    <cellStyle name="Normal 3 5 2 10 21" xfId="50084"/>
    <cellStyle name="Normal 3 5 2 10 22" xfId="50085"/>
    <cellStyle name="Normal 3 5 2 10 3" xfId="50086"/>
    <cellStyle name="Normal 3 5 2 10 4" xfId="50087"/>
    <cellStyle name="Normal 3 5 2 10 5" xfId="50088"/>
    <cellStyle name="Normal 3 5 2 10 6" xfId="50089"/>
    <cellStyle name="Normal 3 5 2 10 7" xfId="50090"/>
    <cellStyle name="Normal 3 5 2 10 8" xfId="50091"/>
    <cellStyle name="Normal 3 5 2 10 9" xfId="50092"/>
    <cellStyle name="Normal 3 5 2 11" xfId="50093"/>
    <cellStyle name="Normal 3 5 2 11 10" xfId="50094"/>
    <cellStyle name="Normal 3 5 2 11 11" xfId="50095"/>
    <cellStyle name="Normal 3 5 2 11 12" xfId="50096"/>
    <cellStyle name="Normal 3 5 2 11 13" xfId="50097"/>
    <cellStyle name="Normal 3 5 2 11 14" xfId="50098"/>
    <cellStyle name="Normal 3 5 2 11 15" xfId="50099"/>
    <cellStyle name="Normal 3 5 2 11 16" xfId="50100"/>
    <cellStyle name="Normal 3 5 2 11 17" xfId="50101"/>
    <cellStyle name="Normal 3 5 2 11 18" xfId="50102"/>
    <cellStyle name="Normal 3 5 2 11 19" xfId="50103"/>
    <cellStyle name="Normal 3 5 2 11 2" xfId="50104"/>
    <cellStyle name="Normal 3 5 2 11 20" xfId="50105"/>
    <cellStyle name="Normal 3 5 2 11 21" xfId="50106"/>
    <cellStyle name="Normal 3 5 2 11 22" xfId="50107"/>
    <cellStyle name="Normal 3 5 2 11 3" xfId="50108"/>
    <cellStyle name="Normal 3 5 2 11 4" xfId="50109"/>
    <cellStyle name="Normal 3 5 2 11 5" xfId="50110"/>
    <cellStyle name="Normal 3 5 2 11 6" xfId="50111"/>
    <cellStyle name="Normal 3 5 2 11 7" xfId="50112"/>
    <cellStyle name="Normal 3 5 2 11 8" xfId="50113"/>
    <cellStyle name="Normal 3 5 2 11 9" xfId="50114"/>
    <cellStyle name="Normal 3 5 2 12" xfId="50115"/>
    <cellStyle name="Normal 3 5 2 12 10" xfId="50116"/>
    <cellStyle name="Normal 3 5 2 12 11" xfId="50117"/>
    <cellStyle name="Normal 3 5 2 12 12" xfId="50118"/>
    <cellStyle name="Normal 3 5 2 12 13" xfId="50119"/>
    <cellStyle name="Normal 3 5 2 12 14" xfId="50120"/>
    <cellStyle name="Normal 3 5 2 12 15" xfId="50121"/>
    <cellStyle name="Normal 3 5 2 12 16" xfId="50122"/>
    <cellStyle name="Normal 3 5 2 12 17" xfId="50123"/>
    <cellStyle name="Normal 3 5 2 12 18" xfId="50124"/>
    <cellStyle name="Normal 3 5 2 12 19" xfId="50125"/>
    <cellStyle name="Normal 3 5 2 12 2" xfId="50126"/>
    <cellStyle name="Normal 3 5 2 12 20" xfId="50127"/>
    <cellStyle name="Normal 3 5 2 12 21" xfId="50128"/>
    <cellStyle name="Normal 3 5 2 12 22" xfId="50129"/>
    <cellStyle name="Normal 3 5 2 12 3" xfId="50130"/>
    <cellStyle name="Normal 3 5 2 12 4" xfId="50131"/>
    <cellStyle name="Normal 3 5 2 12 5" xfId="50132"/>
    <cellStyle name="Normal 3 5 2 12 6" xfId="50133"/>
    <cellStyle name="Normal 3 5 2 12 7" xfId="50134"/>
    <cellStyle name="Normal 3 5 2 12 8" xfId="50135"/>
    <cellStyle name="Normal 3 5 2 12 9" xfId="50136"/>
    <cellStyle name="Normal 3 5 2 13" xfId="50137"/>
    <cellStyle name="Normal 3 5 2 13 10" xfId="50138"/>
    <cellStyle name="Normal 3 5 2 13 11" xfId="50139"/>
    <cellStyle name="Normal 3 5 2 13 12" xfId="50140"/>
    <cellStyle name="Normal 3 5 2 13 13" xfId="50141"/>
    <cellStyle name="Normal 3 5 2 13 14" xfId="50142"/>
    <cellStyle name="Normal 3 5 2 13 15" xfId="50143"/>
    <cellStyle name="Normal 3 5 2 13 16" xfId="50144"/>
    <cellStyle name="Normal 3 5 2 13 17" xfId="50145"/>
    <cellStyle name="Normal 3 5 2 13 18" xfId="50146"/>
    <cellStyle name="Normal 3 5 2 13 19" xfId="50147"/>
    <cellStyle name="Normal 3 5 2 13 2" xfId="50148"/>
    <cellStyle name="Normal 3 5 2 13 20" xfId="50149"/>
    <cellStyle name="Normal 3 5 2 13 21" xfId="50150"/>
    <cellStyle name="Normal 3 5 2 13 22" xfId="50151"/>
    <cellStyle name="Normal 3 5 2 13 3" xfId="50152"/>
    <cellStyle name="Normal 3 5 2 13 4" xfId="50153"/>
    <cellStyle name="Normal 3 5 2 13 5" xfId="50154"/>
    <cellStyle name="Normal 3 5 2 13 6" xfId="50155"/>
    <cellStyle name="Normal 3 5 2 13 7" xfId="50156"/>
    <cellStyle name="Normal 3 5 2 13 8" xfId="50157"/>
    <cellStyle name="Normal 3 5 2 13 9" xfId="50158"/>
    <cellStyle name="Normal 3 5 2 14" xfId="50159"/>
    <cellStyle name="Normal 3 5 2 14 10" xfId="50160"/>
    <cellStyle name="Normal 3 5 2 14 11" xfId="50161"/>
    <cellStyle name="Normal 3 5 2 14 12" xfId="50162"/>
    <cellStyle name="Normal 3 5 2 14 13" xfId="50163"/>
    <cellStyle name="Normal 3 5 2 14 14" xfId="50164"/>
    <cellStyle name="Normal 3 5 2 14 15" xfId="50165"/>
    <cellStyle name="Normal 3 5 2 14 16" xfId="50166"/>
    <cellStyle name="Normal 3 5 2 14 17" xfId="50167"/>
    <cellStyle name="Normal 3 5 2 14 18" xfId="50168"/>
    <cellStyle name="Normal 3 5 2 14 19" xfId="50169"/>
    <cellStyle name="Normal 3 5 2 14 2" xfId="50170"/>
    <cellStyle name="Normal 3 5 2 14 20" xfId="50171"/>
    <cellStyle name="Normal 3 5 2 14 21" xfId="50172"/>
    <cellStyle name="Normal 3 5 2 14 22" xfId="50173"/>
    <cellStyle name="Normal 3 5 2 14 3" xfId="50174"/>
    <cellStyle name="Normal 3 5 2 14 4" xfId="50175"/>
    <cellStyle name="Normal 3 5 2 14 5" xfId="50176"/>
    <cellStyle name="Normal 3 5 2 14 6" xfId="50177"/>
    <cellStyle name="Normal 3 5 2 14 7" xfId="50178"/>
    <cellStyle name="Normal 3 5 2 14 8" xfId="50179"/>
    <cellStyle name="Normal 3 5 2 14 9" xfId="50180"/>
    <cellStyle name="Normal 3 5 2 15" xfId="50181"/>
    <cellStyle name="Normal 3 5 2 15 10" xfId="50182"/>
    <cellStyle name="Normal 3 5 2 15 11" xfId="50183"/>
    <cellStyle name="Normal 3 5 2 15 12" xfId="50184"/>
    <cellStyle name="Normal 3 5 2 15 13" xfId="50185"/>
    <cellStyle name="Normal 3 5 2 15 14" xfId="50186"/>
    <cellStyle name="Normal 3 5 2 15 15" xfId="50187"/>
    <cellStyle name="Normal 3 5 2 15 16" xfId="50188"/>
    <cellStyle name="Normal 3 5 2 15 17" xfId="50189"/>
    <cellStyle name="Normal 3 5 2 15 18" xfId="50190"/>
    <cellStyle name="Normal 3 5 2 15 19" xfId="50191"/>
    <cellStyle name="Normal 3 5 2 15 2" xfId="50192"/>
    <cellStyle name="Normal 3 5 2 15 20" xfId="50193"/>
    <cellStyle name="Normal 3 5 2 15 21" xfId="50194"/>
    <cellStyle name="Normal 3 5 2 15 22" xfId="50195"/>
    <cellStyle name="Normal 3 5 2 15 3" xfId="50196"/>
    <cellStyle name="Normal 3 5 2 15 4" xfId="50197"/>
    <cellStyle name="Normal 3 5 2 15 5" xfId="50198"/>
    <cellStyle name="Normal 3 5 2 15 6" xfId="50199"/>
    <cellStyle name="Normal 3 5 2 15 7" xfId="50200"/>
    <cellStyle name="Normal 3 5 2 15 8" xfId="50201"/>
    <cellStyle name="Normal 3 5 2 15 9" xfId="50202"/>
    <cellStyle name="Normal 3 5 2 16" xfId="50203"/>
    <cellStyle name="Normal 3 5 2 16 10" xfId="50204"/>
    <cellStyle name="Normal 3 5 2 16 11" xfId="50205"/>
    <cellStyle name="Normal 3 5 2 16 12" xfId="50206"/>
    <cellStyle name="Normal 3 5 2 16 13" xfId="50207"/>
    <cellStyle name="Normal 3 5 2 16 14" xfId="50208"/>
    <cellStyle name="Normal 3 5 2 16 15" xfId="50209"/>
    <cellStyle name="Normal 3 5 2 16 16" xfId="50210"/>
    <cellStyle name="Normal 3 5 2 16 17" xfId="50211"/>
    <cellStyle name="Normal 3 5 2 16 18" xfId="50212"/>
    <cellStyle name="Normal 3 5 2 16 19" xfId="50213"/>
    <cellStyle name="Normal 3 5 2 16 2" xfId="50214"/>
    <cellStyle name="Normal 3 5 2 16 20" xfId="50215"/>
    <cellStyle name="Normal 3 5 2 16 21" xfId="50216"/>
    <cellStyle name="Normal 3 5 2 16 22" xfId="50217"/>
    <cellStyle name="Normal 3 5 2 16 3" xfId="50218"/>
    <cellStyle name="Normal 3 5 2 16 4" xfId="50219"/>
    <cellStyle name="Normal 3 5 2 16 5" xfId="50220"/>
    <cellStyle name="Normal 3 5 2 16 6" xfId="50221"/>
    <cellStyle name="Normal 3 5 2 16 7" xfId="50222"/>
    <cellStyle name="Normal 3 5 2 16 8" xfId="50223"/>
    <cellStyle name="Normal 3 5 2 16 9" xfId="50224"/>
    <cellStyle name="Normal 3 5 2 17" xfId="50225"/>
    <cellStyle name="Normal 3 5 2 17 10" xfId="50226"/>
    <cellStyle name="Normal 3 5 2 17 11" xfId="50227"/>
    <cellStyle name="Normal 3 5 2 17 12" xfId="50228"/>
    <cellStyle name="Normal 3 5 2 17 13" xfId="50229"/>
    <cellStyle name="Normal 3 5 2 17 14" xfId="50230"/>
    <cellStyle name="Normal 3 5 2 17 15" xfId="50231"/>
    <cellStyle name="Normal 3 5 2 17 16" xfId="50232"/>
    <cellStyle name="Normal 3 5 2 17 17" xfId="50233"/>
    <cellStyle name="Normal 3 5 2 17 18" xfId="50234"/>
    <cellStyle name="Normal 3 5 2 17 19" xfId="50235"/>
    <cellStyle name="Normal 3 5 2 17 2" xfId="50236"/>
    <cellStyle name="Normal 3 5 2 17 20" xfId="50237"/>
    <cellStyle name="Normal 3 5 2 17 21" xfId="50238"/>
    <cellStyle name="Normal 3 5 2 17 22" xfId="50239"/>
    <cellStyle name="Normal 3 5 2 17 3" xfId="50240"/>
    <cellStyle name="Normal 3 5 2 17 4" xfId="50241"/>
    <cellStyle name="Normal 3 5 2 17 5" xfId="50242"/>
    <cellStyle name="Normal 3 5 2 17 6" xfId="50243"/>
    <cellStyle name="Normal 3 5 2 17 7" xfId="50244"/>
    <cellStyle name="Normal 3 5 2 17 8" xfId="50245"/>
    <cellStyle name="Normal 3 5 2 17 9" xfId="50246"/>
    <cellStyle name="Normal 3 5 2 18" xfId="50247"/>
    <cellStyle name="Normal 3 5 2 18 10" xfId="50248"/>
    <cellStyle name="Normal 3 5 2 18 11" xfId="50249"/>
    <cellStyle name="Normal 3 5 2 18 12" xfId="50250"/>
    <cellStyle name="Normal 3 5 2 18 13" xfId="50251"/>
    <cellStyle name="Normal 3 5 2 18 14" xfId="50252"/>
    <cellStyle name="Normal 3 5 2 18 15" xfId="50253"/>
    <cellStyle name="Normal 3 5 2 18 16" xfId="50254"/>
    <cellStyle name="Normal 3 5 2 18 17" xfId="50255"/>
    <cellStyle name="Normal 3 5 2 18 18" xfId="50256"/>
    <cellStyle name="Normal 3 5 2 18 19" xfId="50257"/>
    <cellStyle name="Normal 3 5 2 18 2" xfId="50258"/>
    <cellStyle name="Normal 3 5 2 18 20" xfId="50259"/>
    <cellStyle name="Normal 3 5 2 18 21" xfId="50260"/>
    <cellStyle name="Normal 3 5 2 18 22" xfId="50261"/>
    <cellStyle name="Normal 3 5 2 18 3" xfId="50262"/>
    <cellStyle name="Normal 3 5 2 18 4" xfId="50263"/>
    <cellStyle name="Normal 3 5 2 18 5" xfId="50264"/>
    <cellStyle name="Normal 3 5 2 18 6" xfId="50265"/>
    <cellStyle name="Normal 3 5 2 18 7" xfId="50266"/>
    <cellStyle name="Normal 3 5 2 18 8" xfId="50267"/>
    <cellStyle name="Normal 3 5 2 18 9" xfId="50268"/>
    <cellStyle name="Normal 3 5 2 19" xfId="50269"/>
    <cellStyle name="Normal 3 5 2 19 10" xfId="50270"/>
    <cellStyle name="Normal 3 5 2 19 11" xfId="50271"/>
    <cellStyle name="Normal 3 5 2 19 12" xfId="50272"/>
    <cellStyle name="Normal 3 5 2 19 13" xfId="50273"/>
    <cellStyle name="Normal 3 5 2 19 14" xfId="50274"/>
    <cellStyle name="Normal 3 5 2 19 15" xfId="50275"/>
    <cellStyle name="Normal 3 5 2 19 16" xfId="50276"/>
    <cellStyle name="Normal 3 5 2 19 17" xfId="50277"/>
    <cellStyle name="Normal 3 5 2 19 18" xfId="50278"/>
    <cellStyle name="Normal 3 5 2 19 19" xfId="50279"/>
    <cellStyle name="Normal 3 5 2 19 2" xfId="50280"/>
    <cellStyle name="Normal 3 5 2 19 20" xfId="50281"/>
    <cellStyle name="Normal 3 5 2 19 21" xfId="50282"/>
    <cellStyle name="Normal 3 5 2 19 22" xfId="50283"/>
    <cellStyle name="Normal 3 5 2 19 3" xfId="50284"/>
    <cellStyle name="Normal 3 5 2 19 4" xfId="50285"/>
    <cellStyle name="Normal 3 5 2 19 5" xfId="50286"/>
    <cellStyle name="Normal 3 5 2 19 6" xfId="50287"/>
    <cellStyle name="Normal 3 5 2 19 7" xfId="50288"/>
    <cellStyle name="Normal 3 5 2 19 8" xfId="50289"/>
    <cellStyle name="Normal 3 5 2 19 9" xfId="50290"/>
    <cellStyle name="Normal 3 5 2 2" xfId="50291"/>
    <cellStyle name="Normal 3 5 2 2 10" xfId="50292"/>
    <cellStyle name="Normal 3 5 2 2 11" xfId="50293"/>
    <cellStyle name="Normal 3 5 2 2 12" xfId="50294"/>
    <cellStyle name="Normal 3 5 2 2 13" xfId="50295"/>
    <cellStyle name="Normal 3 5 2 2 14" xfId="50296"/>
    <cellStyle name="Normal 3 5 2 2 15" xfId="50297"/>
    <cellStyle name="Normal 3 5 2 2 16" xfId="50298"/>
    <cellStyle name="Normal 3 5 2 2 17" xfId="50299"/>
    <cellStyle name="Normal 3 5 2 2 18" xfId="50300"/>
    <cellStyle name="Normal 3 5 2 2 19" xfId="50301"/>
    <cellStyle name="Normal 3 5 2 2 2" xfId="50302"/>
    <cellStyle name="Normal 3 5 2 2 2 10" xfId="50303"/>
    <cellStyle name="Normal 3 5 2 2 2 10 10" xfId="50304"/>
    <cellStyle name="Normal 3 5 2 2 2 10 11" xfId="50305"/>
    <cellStyle name="Normal 3 5 2 2 2 10 12" xfId="50306"/>
    <cellStyle name="Normal 3 5 2 2 2 10 13" xfId="50307"/>
    <cellStyle name="Normal 3 5 2 2 2 10 14" xfId="50308"/>
    <cellStyle name="Normal 3 5 2 2 2 10 15" xfId="50309"/>
    <cellStyle name="Normal 3 5 2 2 2 10 16" xfId="50310"/>
    <cellStyle name="Normal 3 5 2 2 2 10 17" xfId="50311"/>
    <cellStyle name="Normal 3 5 2 2 2 10 18" xfId="50312"/>
    <cellStyle name="Normal 3 5 2 2 2 10 19" xfId="50313"/>
    <cellStyle name="Normal 3 5 2 2 2 10 2" xfId="50314"/>
    <cellStyle name="Normal 3 5 2 2 2 10 20" xfId="50315"/>
    <cellStyle name="Normal 3 5 2 2 2 10 21" xfId="50316"/>
    <cellStyle name="Normal 3 5 2 2 2 10 22" xfId="50317"/>
    <cellStyle name="Normal 3 5 2 2 2 10 3" xfId="50318"/>
    <cellStyle name="Normal 3 5 2 2 2 10 4" xfId="50319"/>
    <cellStyle name="Normal 3 5 2 2 2 10 5" xfId="50320"/>
    <cellStyle name="Normal 3 5 2 2 2 10 6" xfId="50321"/>
    <cellStyle name="Normal 3 5 2 2 2 10 7" xfId="50322"/>
    <cellStyle name="Normal 3 5 2 2 2 10 8" xfId="50323"/>
    <cellStyle name="Normal 3 5 2 2 2 10 9" xfId="50324"/>
    <cellStyle name="Normal 3 5 2 2 2 11" xfId="50325"/>
    <cellStyle name="Normal 3 5 2 2 2 11 10" xfId="50326"/>
    <cellStyle name="Normal 3 5 2 2 2 11 11" xfId="50327"/>
    <cellStyle name="Normal 3 5 2 2 2 11 12" xfId="50328"/>
    <cellStyle name="Normal 3 5 2 2 2 11 13" xfId="50329"/>
    <cellStyle name="Normal 3 5 2 2 2 11 14" xfId="50330"/>
    <cellStyle name="Normal 3 5 2 2 2 11 15" xfId="50331"/>
    <cellStyle name="Normal 3 5 2 2 2 11 16" xfId="50332"/>
    <cellStyle name="Normal 3 5 2 2 2 11 17" xfId="50333"/>
    <cellStyle name="Normal 3 5 2 2 2 11 18" xfId="50334"/>
    <cellStyle name="Normal 3 5 2 2 2 11 19" xfId="50335"/>
    <cellStyle name="Normal 3 5 2 2 2 11 2" xfId="50336"/>
    <cellStyle name="Normal 3 5 2 2 2 11 20" xfId="50337"/>
    <cellStyle name="Normal 3 5 2 2 2 11 21" xfId="50338"/>
    <cellStyle name="Normal 3 5 2 2 2 11 22" xfId="50339"/>
    <cellStyle name="Normal 3 5 2 2 2 11 3" xfId="50340"/>
    <cellStyle name="Normal 3 5 2 2 2 11 4" xfId="50341"/>
    <cellStyle name="Normal 3 5 2 2 2 11 5" xfId="50342"/>
    <cellStyle name="Normal 3 5 2 2 2 11 6" xfId="50343"/>
    <cellStyle name="Normal 3 5 2 2 2 11 7" xfId="50344"/>
    <cellStyle name="Normal 3 5 2 2 2 11 8" xfId="50345"/>
    <cellStyle name="Normal 3 5 2 2 2 11 9" xfId="50346"/>
    <cellStyle name="Normal 3 5 2 2 2 12" xfId="50347"/>
    <cellStyle name="Normal 3 5 2 2 2 12 10" xfId="50348"/>
    <cellStyle name="Normal 3 5 2 2 2 12 11" xfId="50349"/>
    <cellStyle name="Normal 3 5 2 2 2 12 12" xfId="50350"/>
    <cellStyle name="Normal 3 5 2 2 2 12 13" xfId="50351"/>
    <cellStyle name="Normal 3 5 2 2 2 12 14" xfId="50352"/>
    <cellStyle name="Normal 3 5 2 2 2 12 15" xfId="50353"/>
    <cellStyle name="Normal 3 5 2 2 2 12 16" xfId="50354"/>
    <cellStyle name="Normal 3 5 2 2 2 12 17" xfId="50355"/>
    <cellStyle name="Normal 3 5 2 2 2 12 18" xfId="50356"/>
    <cellStyle name="Normal 3 5 2 2 2 12 19" xfId="50357"/>
    <cellStyle name="Normal 3 5 2 2 2 12 2" xfId="50358"/>
    <cellStyle name="Normal 3 5 2 2 2 12 20" xfId="50359"/>
    <cellStyle name="Normal 3 5 2 2 2 12 21" xfId="50360"/>
    <cellStyle name="Normal 3 5 2 2 2 12 22" xfId="50361"/>
    <cellStyle name="Normal 3 5 2 2 2 12 3" xfId="50362"/>
    <cellStyle name="Normal 3 5 2 2 2 12 4" xfId="50363"/>
    <cellStyle name="Normal 3 5 2 2 2 12 5" xfId="50364"/>
    <cellStyle name="Normal 3 5 2 2 2 12 6" xfId="50365"/>
    <cellStyle name="Normal 3 5 2 2 2 12 7" xfId="50366"/>
    <cellStyle name="Normal 3 5 2 2 2 12 8" xfId="50367"/>
    <cellStyle name="Normal 3 5 2 2 2 12 9" xfId="50368"/>
    <cellStyle name="Normal 3 5 2 2 2 13" xfId="50369"/>
    <cellStyle name="Normal 3 5 2 2 2 13 10" xfId="50370"/>
    <cellStyle name="Normal 3 5 2 2 2 13 11" xfId="50371"/>
    <cellStyle name="Normal 3 5 2 2 2 13 12" xfId="50372"/>
    <cellStyle name="Normal 3 5 2 2 2 13 13" xfId="50373"/>
    <cellStyle name="Normal 3 5 2 2 2 13 14" xfId="50374"/>
    <cellStyle name="Normal 3 5 2 2 2 13 15" xfId="50375"/>
    <cellStyle name="Normal 3 5 2 2 2 13 16" xfId="50376"/>
    <cellStyle name="Normal 3 5 2 2 2 13 17" xfId="50377"/>
    <cellStyle name="Normal 3 5 2 2 2 13 18" xfId="50378"/>
    <cellStyle name="Normal 3 5 2 2 2 13 19" xfId="50379"/>
    <cellStyle name="Normal 3 5 2 2 2 13 2" xfId="50380"/>
    <cellStyle name="Normal 3 5 2 2 2 13 20" xfId="50381"/>
    <cellStyle name="Normal 3 5 2 2 2 13 21" xfId="50382"/>
    <cellStyle name="Normal 3 5 2 2 2 13 22" xfId="50383"/>
    <cellStyle name="Normal 3 5 2 2 2 13 3" xfId="50384"/>
    <cellStyle name="Normal 3 5 2 2 2 13 4" xfId="50385"/>
    <cellStyle name="Normal 3 5 2 2 2 13 5" xfId="50386"/>
    <cellStyle name="Normal 3 5 2 2 2 13 6" xfId="50387"/>
    <cellStyle name="Normal 3 5 2 2 2 13 7" xfId="50388"/>
    <cellStyle name="Normal 3 5 2 2 2 13 8" xfId="50389"/>
    <cellStyle name="Normal 3 5 2 2 2 13 9" xfId="50390"/>
    <cellStyle name="Normal 3 5 2 2 2 14" xfId="50391"/>
    <cellStyle name="Normal 3 5 2 2 2 14 10" xfId="50392"/>
    <cellStyle name="Normal 3 5 2 2 2 14 11" xfId="50393"/>
    <cellStyle name="Normal 3 5 2 2 2 14 12" xfId="50394"/>
    <cellStyle name="Normal 3 5 2 2 2 14 13" xfId="50395"/>
    <cellStyle name="Normal 3 5 2 2 2 14 14" xfId="50396"/>
    <cellStyle name="Normal 3 5 2 2 2 14 15" xfId="50397"/>
    <cellStyle name="Normal 3 5 2 2 2 14 16" xfId="50398"/>
    <cellStyle name="Normal 3 5 2 2 2 14 17" xfId="50399"/>
    <cellStyle name="Normal 3 5 2 2 2 14 18" xfId="50400"/>
    <cellStyle name="Normal 3 5 2 2 2 14 19" xfId="50401"/>
    <cellStyle name="Normal 3 5 2 2 2 14 2" xfId="50402"/>
    <cellStyle name="Normal 3 5 2 2 2 14 20" xfId="50403"/>
    <cellStyle name="Normal 3 5 2 2 2 14 21" xfId="50404"/>
    <cellStyle name="Normal 3 5 2 2 2 14 22" xfId="50405"/>
    <cellStyle name="Normal 3 5 2 2 2 14 3" xfId="50406"/>
    <cellStyle name="Normal 3 5 2 2 2 14 4" xfId="50407"/>
    <cellStyle name="Normal 3 5 2 2 2 14 5" xfId="50408"/>
    <cellStyle name="Normal 3 5 2 2 2 14 6" xfId="50409"/>
    <cellStyle name="Normal 3 5 2 2 2 14 7" xfId="50410"/>
    <cellStyle name="Normal 3 5 2 2 2 14 8" xfId="50411"/>
    <cellStyle name="Normal 3 5 2 2 2 14 9" xfId="50412"/>
    <cellStyle name="Normal 3 5 2 2 2 15" xfId="50413"/>
    <cellStyle name="Normal 3 5 2 2 2 15 10" xfId="50414"/>
    <cellStyle name="Normal 3 5 2 2 2 15 11" xfId="50415"/>
    <cellStyle name="Normal 3 5 2 2 2 15 12" xfId="50416"/>
    <cellStyle name="Normal 3 5 2 2 2 15 13" xfId="50417"/>
    <cellStyle name="Normal 3 5 2 2 2 15 14" xfId="50418"/>
    <cellStyle name="Normal 3 5 2 2 2 15 15" xfId="50419"/>
    <cellStyle name="Normal 3 5 2 2 2 15 16" xfId="50420"/>
    <cellStyle name="Normal 3 5 2 2 2 15 17" xfId="50421"/>
    <cellStyle name="Normal 3 5 2 2 2 15 18" xfId="50422"/>
    <cellStyle name="Normal 3 5 2 2 2 15 19" xfId="50423"/>
    <cellStyle name="Normal 3 5 2 2 2 15 2" xfId="50424"/>
    <cellStyle name="Normal 3 5 2 2 2 15 20" xfId="50425"/>
    <cellStyle name="Normal 3 5 2 2 2 15 21" xfId="50426"/>
    <cellStyle name="Normal 3 5 2 2 2 15 22" xfId="50427"/>
    <cellStyle name="Normal 3 5 2 2 2 15 3" xfId="50428"/>
    <cellStyle name="Normal 3 5 2 2 2 15 4" xfId="50429"/>
    <cellStyle name="Normal 3 5 2 2 2 15 5" xfId="50430"/>
    <cellStyle name="Normal 3 5 2 2 2 15 6" xfId="50431"/>
    <cellStyle name="Normal 3 5 2 2 2 15 7" xfId="50432"/>
    <cellStyle name="Normal 3 5 2 2 2 15 8" xfId="50433"/>
    <cellStyle name="Normal 3 5 2 2 2 15 9" xfId="50434"/>
    <cellStyle name="Normal 3 5 2 2 2 16" xfId="50435"/>
    <cellStyle name="Normal 3 5 2 2 2 16 10" xfId="50436"/>
    <cellStyle name="Normal 3 5 2 2 2 16 11" xfId="50437"/>
    <cellStyle name="Normal 3 5 2 2 2 16 12" xfId="50438"/>
    <cellStyle name="Normal 3 5 2 2 2 16 13" xfId="50439"/>
    <cellStyle name="Normal 3 5 2 2 2 16 14" xfId="50440"/>
    <cellStyle name="Normal 3 5 2 2 2 16 15" xfId="50441"/>
    <cellStyle name="Normal 3 5 2 2 2 16 16" xfId="50442"/>
    <cellStyle name="Normal 3 5 2 2 2 16 17" xfId="50443"/>
    <cellStyle name="Normal 3 5 2 2 2 16 18" xfId="50444"/>
    <cellStyle name="Normal 3 5 2 2 2 16 19" xfId="50445"/>
    <cellStyle name="Normal 3 5 2 2 2 16 2" xfId="50446"/>
    <cellStyle name="Normal 3 5 2 2 2 16 20" xfId="50447"/>
    <cellStyle name="Normal 3 5 2 2 2 16 21" xfId="50448"/>
    <cellStyle name="Normal 3 5 2 2 2 16 22" xfId="50449"/>
    <cellStyle name="Normal 3 5 2 2 2 16 3" xfId="50450"/>
    <cellStyle name="Normal 3 5 2 2 2 16 4" xfId="50451"/>
    <cellStyle name="Normal 3 5 2 2 2 16 5" xfId="50452"/>
    <cellStyle name="Normal 3 5 2 2 2 16 6" xfId="50453"/>
    <cellStyle name="Normal 3 5 2 2 2 16 7" xfId="50454"/>
    <cellStyle name="Normal 3 5 2 2 2 16 8" xfId="50455"/>
    <cellStyle name="Normal 3 5 2 2 2 16 9" xfId="50456"/>
    <cellStyle name="Normal 3 5 2 2 2 17" xfId="50457"/>
    <cellStyle name="Normal 3 5 2 2 2 17 10" xfId="50458"/>
    <cellStyle name="Normal 3 5 2 2 2 17 11" xfId="50459"/>
    <cellStyle name="Normal 3 5 2 2 2 17 12" xfId="50460"/>
    <cellStyle name="Normal 3 5 2 2 2 17 13" xfId="50461"/>
    <cellStyle name="Normal 3 5 2 2 2 17 14" xfId="50462"/>
    <cellStyle name="Normal 3 5 2 2 2 17 15" xfId="50463"/>
    <cellStyle name="Normal 3 5 2 2 2 17 16" xfId="50464"/>
    <cellStyle name="Normal 3 5 2 2 2 17 17" xfId="50465"/>
    <cellStyle name="Normal 3 5 2 2 2 17 18" xfId="50466"/>
    <cellStyle name="Normal 3 5 2 2 2 17 19" xfId="50467"/>
    <cellStyle name="Normal 3 5 2 2 2 17 2" xfId="50468"/>
    <cellStyle name="Normal 3 5 2 2 2 17 20" xfId="50469"/>
    <cellStyle name="Normal 3 5 2 2 2 17 21" xfId="50470"/>
    <cellStyle name="Normal 3 5 2 2 2 17 22" xfId="50471"/>
    <cellStyle name="Normal 3 5 2 2 2 17 3" xfId="50472"/>
    <cellStyle name="Normal 3 5 2 2 2 17 4" xfId="50473"/>
    <cellStyle name="Normal 3 5 2 2 2 17 5" xfId="50474"/>
    <cellStyle name="Normal 3 5 2 2 2 17 6" xfId="50475"/>
    <cellStyle name="Normal 3 5 2 2 2 17 7" xfId="50476"/>
    <cellStyle name="Normal 3 5 2 2 2 17 8" xfId="50477"/>
    <cellStyle name="Normal 3 5 2 2 2 17 9" xfId="50478"/>
    <cellStyle name="Normal 3 5 2 2 2 18" xfId="50479"/>
    <cellStyle name="Normal 3 5 2 2 2 18 10" xfId="50480"/>
    <cellStyle name="Normal 3 5 2 2 2 18 11" xfId="50481"/>
    <cellStyle name="Normal 3 5 2 2 2 18 12" xfId="50482"/>
    <cellStyle name="Normal 3 5 2 2 2 18 13" xfId="50483"/>
    <cellStyle name="Normal 3 5 2 2 2 18 14" xfId="50484"/>
    <cellStyle name="Normal 3 5 2 2 2 18 15" xfId="50485"/>
    <cellStyle name="Normal 3 5 2 2 2 18 16" xfId="50486"/>
    <cellStyle name="Normal 3 5 2 2 2 18 17" xfId="50487"/>
    <cellStyle name="Normal 3 5 2 2 2 18 18" xfId="50488"/>
    <cellStyle name="Normal 3 5 2 2 2 18 19" xfId="50489"/>
    <cellStyle name="Normal 3 5 2 2 2 18 2" xfId="50490"/>
    <cellStyle name="Normal 3 5 2 2 2 18 20" xfId="50491"/>
    <cellStyle name="Normal 3 5 2 2 2 18 21" xfId="50492"/>
    <cellStyle name="Normal 3 5 2 2 2 18 22" xfId="50493"/>
    <cellStyle name="Normal 3 5 2 2 2 18 3" xfId="50494"/>
    <cellStyle name="Normal 3 5 2 2 2 18 4" xfId="50495"/>
    <cellStyle name="Normal 3 5 2 2 2 18 5" xfId="50496"/>
    <cellStyle name="Normal 3 5 2 2 2 18 6" xfId="50497"/>
    <cellStyle name="Normal 3 5 2 2 2 18 7" xfId="50498"/>
    <cellStyle name="Normal 3 5 2 2 2 18 8" xfId="50499"/>
    <cellStyle name="Normal 3 5 2 2 2 18 9" xfId="50500"/>
    <cellStyle name="Normal 3 5 2 2 2 19" xfId="50501"/>
    <cellStyle name="Normal 3 5 2 2 2 19 10" xfId="50502"/>
    <cellStyle name="Normal 3 5 2 2 2 19 11" xfId="50503"/>
    <cellStyle name="Normal 3 5 2 2 2 19 12" xfId="50504"/>
    <cellStyle name="Normal 3 5 2 2 2 19 13" xfId="50505"/>
    <cellStyle name="Normal 3 5 2 2 2 19 14" xfId="50506"/>
    <cellStyle name="Normal 3 5 2 2 2 19 15" xfId="50507"/>
    <cellStyle name="Normal 3 5 2 2 2 19 16" xfId="50508"/>
    <cellStyle name="Normal 3 5 2 2 2 19 17" xfId="50509"/>
    <cellStyle name="Normal 3 5 2 2 2 19 18" xfId="50510"/>
    <cellStyle name="Normal 3 5 2 2 2 19 19" xfId="50511"/>
    <cellStyle name="Normal 3 5 2 2 2 19 2" xfId="50512"/>
    <cellStyle name="Normal 3 5 2 2 2 19 20" xfId="50513"/>
    <cellStyle name="Normal 3 5 2 2 2 19 21" xfId="50514"/>
    <cellStyle name="Normal 3 5 2 2 2 19 22" xfId="50515"/>
    <cellStyle name="Normal 3 5 2 2 2 19 3" xfId="50516"/>
    <cellStyle name="Normal 3 5 2 2 2 19 4" xfId="50517"/>
    <cellStyle name="Normal 3 5 2 2 2 19 5" xfId="50518"/>
    <cellStyle name="Normal 3 5 2 2 2 19 6" xfId="50519"/>
    <cellStyle name="Normal 3 5 2 2 2 19 7" xfId="50520"/>
    <cellStyle name="Normal 3 5 2 2 2 19 8" xfId="50521"/>
    <cellStyle name="Normal 3 5 2 2 2 19 9" xfId="50522"/>
    <cellStyle name="Normal 3 5 2 2 2 2" xfId="50523"/>
    <cellStyle name="Normal 3 5 2 2 2 2 10" xfId="50524"/>
    <cellStyle name="Normal 3 5 2 2 2 2 11" xfId="50525"/>
    <cellStyle name="Normal 3 5 2 2 2 2 12" xfId="50526"/>
    <cellStyle name="Normal 3 5 2 2 2 2 13" xfId="50527"/>
    <cellStyle name="Normal 3 5 2 2 2 2 14" xfId="50528"/>
    <cellStyle name="Normal 3 5 2 2 2 2 15" xfId="50529"/>
    <cellStyle name="Normal 3 5 2 2 2 2 16" xfId="50530"/>
    <cellStyle name="Normal 3 5 2 2 2 2 17" xfId="50531"/>
    <cellStyle name="Normal 3 5 2 2 2 2 18" xfId="50532"/>
    <cellStyle name="Normal 3 5 2 2 2 2 19" xfId="50533"/>
    <cellStyle name="Normal 3 5 2 2 2 2 2" xfId="50534"/>
    <cellStyle name="Normal 3 5 2 2 2 2 20" xfId="50535"/>
    <cellStyle name="Normal 3 5 2 2 2 2 21" xfId="50536"/>
    <cellStyle name="Normal 3 5 2 2 2 2 22" xfId="50537"/>
    <cellStyle name="Normal 3 5 2 2 2 2 3" xfId="50538"/>
    <cellStyle name="Normal 3 5 2 2 2 2 4" xfId="50539"/>
    <cellStyle name="Normal 3 5 2 2 2 2 5" xfId="50540"/>
    <cellStyle name="Normal 3 5 2 2 2 2 6" xfId="50541"/>
    <cellStyle name="Normal 3 5 2 2 2 2 7" xfId="50542"/>
    <cellStyle name="Normal 3 5 2 2 2 2 8" xfId="50543"/>
    <cellStyle name="Normal 3 5 2 2 2 2 9" xfId="50544"/>
    <cellStyle name="Normal 3 5 2 2 2 20" xfId="50545"/>
    <cellStyle name="Normal 3 5 2 2 2 21" xfId="50546"/>
    <cellStyle name="Normal 3 5 2 2 2 22" xfId="50547"/>
    <cellStyle name="Normal 3 5 2 2 2 23" xfId="50548"/>
    <cellStyle name="Normal 3 5 2 2 2 24" xfId="50549"/>
    <cellStyle name="Normal 3 5 2 2 2 25" xfId="50550"/>
    <cellStyle name="Normal 3 5 2 2 2 26" xfId="50551"/>
    <cellStyle name="Normal 3 5 2 2 2 27" xfId="50552"/>
    <cellStyle name="Normal 3 5 2 2 2 28" xfId="50553"/>
    <cellStyle name="Normal 3 5 2 2 2 29" xfId="50554"/>
    <cellStyle name="Normal 3 5 2 2 2 3" xfId="50555"/>
    <cellStyle name="Normal 3 5 2 2 2 3 10" xfId="50556"/>
    <cellStyle name="Normal 3 5 2 2 2 3 11" xfId="50557"/>
    <cellStyle name="Normal 3 5 2 2 2 3 12" xfId="50558"/>
    <cellStyle name="Normal 3 5 2 2 2 3 13" xfId="50559"/>
    <cellStyle name="Normal 3 5 2 2 2 3 14" xfId="50560"/>
    <cellStyle name="Normal 3 5 2 2 2 3 15" xfId="50561"/>
    <cellStyle name="Normal 3 5 2 2 2 3 16" xfId="50562"/>
    <cellStyle name="Normal 3 5 2 2 2 3 17" xfId="50563"/>
    <cellStyle name="Normal 3 5 2 2 2 3 18" xfId="50564"/>
    <cellStyle name="Normal 3 5 2 2 2 3 19" xfId="50565"/>
    <cellStyle name="Normal 3 5 2 2 2 3 2" xfId="50566"/>
    <cellStyle name="Normal 3 5 2 2 2 3 20" xfId="50567"/>
    <cellStyle name="Normal 3 5 2 2 2 3 21" xfId="50568"/>
    <cellStyle name="Normal 3 5 2 2 2 3 22" xfId="50569"/>
    <cellStyle name="Normal 3 5 2 2 2 3 3" xfId="50570"/>
    <cellStyle name="Normal 3 5 2 2 2 3 4" xfId="50571"/>
    <cellStyle name="Normal 3 5 2 2 2 3 5" xfId="50572"/>
    <cellStyle name="Normal 3 5 2 2 2 3 6" xfId="50573"/>
    <cellStyle name="Normal 3 5 2 2 2 3 7" xfId="50574"/>
    <cellStyle name="Normal 3 5 2 2 2 3 8" xfId="50575"/>
    <cellStyle name="Normal 3 5 2 2 2 3 9" xfId="50576"/>
    <cellStyle name="Normal 3 5 2 2 2 30" xfId="50577"/>
    <cellStyle name="Normal 3 5 2 2 2 31" xfId="50578"/>
    <cellStyle name="Normal 3 5 2 2 2 32" xfId="50579"/>
    <cellStyle name="Normal 3 5 2 2 2 33" xfId="50580"/>
    <cellStyle name="Normal 3 5 2 2 2 34" xfId="50581"/>
    <cellStyle name="Normal 3 5 2 2 2 35" xfId="50582"/>
    <cellStyle name="Normal 3 5 2 2 2 36" xfId="50583"/>
    <cellStyle name="Normal 3 5 2 2 2 37" xfId="50584"/>
    <cellStyle name="Normal 3 5 2 2 2 38" xfId="50585"/>
    <cellStyle name="Normal 3 5 2 2 2 39" xfId="50586"/>
    <cellStyle name="Normal 3 5 2 2 2 4" xfId="50587"/>
    <cellStyle name="Normal 3 5 2 2 2 4 10" xfId="50588"/>
    <cellStyle name="Normal 3 5 2 2 2 4 11" xfId="50589"/>
    <cellStyle name="Normal 3 5 2 2 2 4 12" xfId="50590"/>
    <cellStyle name="Normal 3 5 2 2 2 4 13" xfId="50591"/>
    <cellStyle name="Normal 3 5 2 2 2 4 14" xfId="50592"/>
    <cellStyle name="Normal 3 5 2 2 2 4 15" xfId="50593"/>
    <cellStyle name="Normal 3 5 2 2 2 4 16" xfId="50594"/>
    <cellStyle name="Normal 3 5 2 2 2 4 17" xfId="50595"/>
    <cellStyle name="Normal 3 5 2 2 2 4 18" xfId="50596"/>
    <cellStyle name="Normal 3 5 2 2 2 4 19" xfId="50597"/>
    <cellStyle name="Normal 3 5 2 2 2 4 2" xfId="50598"/>
    <cellStyle name="Normal 3 5 2 2 2 4 20" xfId="50599"/>
    <cellStyle name="Normal 3 5 2 2 2 4 21" xfId="50600"/>
    <cellStyle name="Normal 3 5 2 2 2 4 22" xfId="50601"/>
    <cellStyle name="Normal 3 5 2 2 2 4 3" xfId="50602"/>
    <cellStyle name="Normal 3 5 2 2 2 4 4" xfId="50603"/>
    <cellStyle name="Normal 3 5 2 2 2 4 5" xfId="50604"/>
    <cellStyle name="Normal 3 5 2 2 2 4 6" xfId="50605"/>
    <cellStyle name="Normal 3 5 2 2 2 4 7" xfId="50606"/>
    <cellStyle name="Normal 3 5 2 2 2 4 8" xfId="50607"/>
    <cellStyle name="Normal 3 5 2 2 2 4 9" xfId="50608"/>
    <cellStyle name="Normal 3 5 2 2 2 40" xfId="50609"/>
    <cellStyle name="Normal 3 5 2 2 2 5" xfId="50610"/>
    <cellStyle name="Normal 3 5 2 2 2 5 10" xfId="50611"/>
    <cellStyle name="Normal 3 5 2 2 2 5 11" xfId="50612"/>
    <cellStyle name="Normal 3 5 2 2 2 5 12" xfId="50613"/>
    <cellStyle name="Normal 3 5 2 2 2 5 13" xfId="50614"/>
    <cellStyle name="Normal 3 5 2 2 2 5 14" xfId="50615"/>
    <cellStyle name="Normal 3 5 2 2 2 5 15" xfId="50616"/>
    <cellStyle name="Normal 3 5 2 2 2 5 16" xfId="50617"/>
    <cellStyle name="Normal 3 5 2 2 2 5 17" xfId="50618"/>
    <cellStyle name="Normal 3 5 2 2 2 5 18" xfId="50619"/>
    <cellStyle name="Normal 3 5 2 2 2 5 19" xfId="50620"/>
    <cellStyle name="Normal 3 5 2 2 2 5 2" xfId="50621"/>
    <cellStyle name="Normal 3 5 2 2 2 5 20" xfId="50622"/>
    <cellStyle name="Normal 3 5 2 2 2 5 21" xfId="50623"/>
    <cellStyle name="Normal 3 5 2 2 2 5 22" xfId="50624"/>
    <cellStyle name="Normal 3 5 2 2 2 5 3" xfId="50625"/>
    <cellStyle name="Normal 3 5 2 2 2 5 4" xfId="50626"/>
    <cellStyle name="Normal 3 5 2 2 2 5 5" xfId="50627"/>
    <cellStyle name="Normal 3 5 2 2 2 5 6" xfId="50628"/>
    <cellStyle name="Normal 3 5 2 2 2 5 7" xfId="50629"/>
    <cellStyle name="Normal 3 5 2 2 2 5 8" xfId="50630"/>
    <cellStyle name="Normal 3 5 2 2 2 5 9" xfId="50631"/>
    <cellStyle name="Normal 3 5 2 2 2 6" xfId="50632"/>
    <cellStyle name="Normal 3 5 2 2 2 6 10" xfId="50633"/>
    <cellStyle name="Normal 3 5 2 2 2 6 11" xfId="50634"/>
    <cellStyle name="Normal 3 5 2 2 2 6 12" xfId="50635"/>
    <cellStyle name="Normal 3 5 2 2 2 6 13" xfId="50636"/>
    <cellStyle name="Normal 3 5 2 2 2 6 14" xfId="50637"/>
    <cellStyle name="Normal 3 5 2 2 2 6 15" xfId="50638"/>
    <cellStyle name="Normal 3 5 2 2 2 6 16" xfId="50639"/>
    <cellStyle name="Normal 3 5 2 2 2 6 17" xfId="50640"/>
    <cellStyle name="Normal 3 5 2 2 2 6 18" xfId="50641"/>
    <cellStyle name="Normal 3 5 2 2 2 6 19" xfId="50642"/>
    <cellStyle name="Normal 3 5 2 2 2 6 2" xfId="50643"/>
    <cellStyle name="Normal 3 5 2 2 2 6 20" xfId="50644"/>
    <cellStyle name="Normal 3 5 2 2 2 6 21" xfId="50645"/>
    <cellStyle name="Normal 3 5 2 2 2 6 22" xfId="50646"/>
    <cellStyle name="Normal 3 5 2 2 2 6 3" xfId="50647"/>
    <cellStyle name="Normal 3 5 2 2 2 6 4" xfId="50648"/>
    <cellStyle name="Normal 3 5 2 2 2 6 5" xfId="50649"/>
    <cellStyle name="Normal 3 5 2 2 2 6 6" xfId="50650"/>
    <cellStyle name="Normal 3 5 2 2 2 6 7" xfId="50651"/>
    <cellStyle name="Normal 3 5 2 2 2 6 8" xfId="50652"/>
    <cellStyle name="Normal 3 5 2 2 2 6 9" xfId="50653"/>
    <cellStyle name="Normal 3 5 2 2 2 7" xfId="50654"/>
    <cellStyle name="Normal 3 5 2 2 2 7 10" xfId="50655"/>
    <cellStyle name="Normal 3 5 2 2 2 7 11" xfId="50656"/>
    <cellStyle name="Normal 3 5 2 2 2 7 12" xfId="50657"/>
    <cellStyle name="Normal 3 5 2 2 2 7 13" xfId="50658"/>
    <cellStyle name="Normal 3 5 2 2 2 7 14" xfId="50659"/>
    <cellStyle name="Normal 3 5 2 2 2 7 15" xfId="50660"/>
    <cellStyle name="Normal 3 5 2 2 2 7 16" xfId="50661"/>
    <cellStyle name="Normal 3 5 2 2 2 7 17" xfId="50662"/>
    <cellStyle name="Normal 3 5 2 2 2 7 18" xfId="50663"/>
    <cellStyle name="Normal 3 5 2 2 2 7 19" xfId="50664"/>
    <cellStyle name="Normal 3 5 2 2 2 7 2" xfId="50665"/>
    <cellStyle name="Normal 3 5 2 2 2 7 20" xfId="50666"/>
    <cellStyle name="Normal 3 5 2 2 2 7 21" xfId="50667"/>
    <cellStyle name="Normal 3 5 2 2 2 7 22" xfId="50668"/>
    <cellStyle name="Normal 3 5 2 2 2 7 3" xfId="50669"/>
    <cellStyle name="Normal 3 5 2 2 2 7 4" xfId="50670"/>
    <cellStyle name="Normal 3 5 2 2 2 7 5" xfId="50671"/>
    <cellStyle name="Normal 3 5 2 2 2 7 6" xfId="50672"/>
    <cellStyle name="Normal 3 5 2 2 2 7 7" xfId="50673"/>
    <cellStyle name="Normal 3 5 2 2 2 7 8" xfId="50674"/>
    <cellStyle name="Normal 3 5 2 2 2 7 9" xfId="50675"/>
    <cellStyle name="Normal 3 5 2 2 2 8" xfId="50676"/>
    <cellStyle name="Normal 3 5 2 2 2 8 10" xfId="50677"/>
    <cellStyle name="Normal 3 5 2 2 2 8 11" xfId="50678"/>
    <cellStyle name="Normal 3 5 2 2 2 8 12" xfId="50679"/>
    <cellStyle name="Normal 3 5 2 2 2 8 13" xfId="50680"/>
    <cellStyle name="Normal 3 5 2 2 2 8 14" xfId="50681"/>
    <cellStyle name="Normal 3 5 2 2 2 8 15" xfId="50682"/>
    <cellStyle name="Normal 3 5 2 2 2 8 16" xfId="50683"/>
    <cellStyle name="Normal 3 5 2 2 2 8 17" xfId="50684"/>
    <cellStyle name="Normal 3 5 2 2 2 8 18" xfId="50685"/>
    <cellStyle name="Normal 3 5 2 2 2 8 19" xfId="50686"/>
    <cellStyle name="Normal 3 5 2 2 2 8 2" xfId="50687"/>
    <cellStyle name="Normal 3 5 2 2 2 8 20" xfId="50688"/>
    <cellStyle name="Normal 3 5 2 2 2 8 21" xfId="50689"/>
    <cellStyle name="Normal 3 5 2 2 2 8 22" xfId="50690"/>
    <cellStyle name="Normal 3 5 2 2 2 8 3" xfId="50691"/>
    <cellStyle name="Normal 3 5 2 2 2 8 4" xfId="50692"/>
    <cellStyle name="Normal 3 5 2 2 2 8 5" xfId="50693"/>
    <cellStyle name="Normal 3 5 2 2 2 8 6" xfId="50694"/>
    <cellStyle name="Normal 3 5 2 2 2 8 7" xfId="50695"/>
    <cellStyle name="Normal 3 5 2 2 2 8 8" xfId="50696"/>
    <cellStyle name="Normal 3 5 2 2 2 8 9" xfId="50697"/>
    <cellStyle name="Normal 3 5 2 2 2 9" xfId="50698"/>
    <cellStyle name="Normal 3 5 2 2 2 9 10" xfId="50699"/>
    <cellStyle name="Normal 3 5 2 2 2 9 11" xfId="50700"/>
    <cellStyle name="Normal 3 5 2 2 2 9 12" xfId="50701"/>
    <cellStyle name="Normal 3 5 2 2 2 9 13" xfId="50702"/>
    <cellStyle name="Normal 3 5 2 2 2 9 14" xfId="50703"/>
    <cellStyle name="Normal 3 5 2 2 2 9 15" xfId="50704"/>
    <cellStyle name="Normal 3 5 2 2 2 9 16" xfId="50705"/>
    <cellStyle name="Normal 3 5 2 2 2 9 17" xfId="50706"/>
    <cellStyle name="Normal 3 5 2 2 2 9 18" xfId="50707"/>
    <cellStyle name="Normal 3 5 2 2 2 9 19" xfId="50708"/>
    <cellStyle name="Normal 3 5 2 2 2 9 2" xfId="50709"/>
    <cellStyle name="Normal 3 5 2 2 2 9 20" xfId="50710"/>
    <cellStyle name="Normal 3 5 2 2 2 9 21" xfId="50711"/>
    <cellStyle name="Normal 3 5 2 2 2 9 22" xfId="50712"/>
    <cellStyle name="Normal 3 5 2 2 2 9 3" xfId="50713"/>
    <cellStyle name="Normal 3 5 2 2 2 9 4" xfId="50714"/>
    <cellStyle name="Normal 3 5 2 2 2 9 5" xfId="50715"/>
    <cellStyle name="Normal 3 5 2 2 2 9 6" xfId="50716"/>
    <cellStyle name="Normal 3 5 2 2 2 9 7" xfId="50717"/>
    <cellStyle name="Normal 3 5 2 2 2 9 8" xfId="50718"/>
    <cellStyle name="Normal 3 5 2 2 2 9 9" xfId="50719"/>
    <cellStyle name="Normal 3 5 2 2 20" xfId="50720"/>
    <cellStyle name="Normal 3 5 2 2 21" xfId="50721"/>
    <cellStyle name="Normal 3 5 2 2 22" xfId="50722"/>
    <cellStyle name="Normal 3 5 2 2 23" xfId="50723"/>
    <cellStyle name="Normal 3 5 2 2 24" xfId="50724"/>
    <cellStyle name="Normal 3 5 2 2 25" xfId="50725"/>
    <cellStyle name="Normal 3 5 2 2 26" xfId="50726"/>
    <cellStyle name="Normal 3 5 2 2 27" xfId="50727"/>
    <cellStyle name="Normal 3 5 2 2 28" xfId="50728"/>
    <cellStyle name="Normal 3 5 2 2 29" xfId="50729"/>
    <cellStyle name="Normal 3 5 2 2 3" xfId="50730"/>
    <cellStyle name="Normal 3 5 2 2 30" xfId="50731"/>
    <cellStyle name="Normal 3 5 2 2 31" xfId="50732"/>
    <cellStyle name="Normal 3 5 2 2 32" xfId="50733"/>
    <cellStyle name="Normal 3 5 2 2 33" xfId="50734"/>
    <cellStyle name="Normal 3 5 2 2 34" xfId="50735"/>
    <cellStyle name="Normal 3 5 2 2 35" xfId="50736"/>
    <cellStyle name="Normal 3 5 2 2 36" xfId="50737"/>
    <cellStyle name="Normal 3 5 2 2 37" xfId="50738"/>
    <cellStyle name="Normal 3 5 2 2 38" xfId="50739"/>
    <cellStyle name="Normal 3 5 2 2 39" xfId="50740"/>
    <cellStyle name="Normal 3 5 2 2 4" xfId="50741"/>
    <cellStyle name="Normal 3 5 2 2 40" xfId="50742"/>
    <cellStyle name="Normal 3 5 2 2 5" xfId="50743"/>
    <cellStyle name="Normal 3 5 2 2 6" xfId="50744"/>
    <cellStyle name="Normal 3 5 2 2 7" xfId="50745"/>
    <cellStyle name="Normal 3 5 2 2 8" xfId="50746"/>
    <cellStyle name="Normal 3 5 2 2 9" xfId="50747"/>
    <cellStyle name="Normal 3 5 2 20" xfId="50748"/>
    <cellStyle name="Normal 3 5 2 20 10" xfId="50749"/>
    <cellStyle name="Normal 3 5 2 20 11" xfId="50750"/>
    <cellStyle name="Normal 3 5 2 20 12" xfId="50751"/>
    <cellStyle name="Normal 3 5 2 20 13" xfId="50752"/>
    <cellStyle name="Normal 3 5 2 20 14" xfId="50753"/>
    <cellStyle name="Normal 3 5 2 20 15" xfId="50754"/>
    <cellStyle name="Normal 3 5 2 20 16" xfId="50755"/>
    <cellStyle name="Normal 3 5 2 20 17" xfId="50756"/>
    <cellStyle name="Normal 3 5 2 20 18" xfId="50757"/>
    <cellStyle name="Normal 3 5 2 20 19" xfId="50758"/>
    <cellStyle name="Normal 3 5 2 20 2" xfId="50759"/>
    <cellStyle name="Normal 3 5 2 20 20" xfId="50760"/>
    <cellStyle name="Normal 3 5 2 20 21" xfId="50761"/>
    <cellStyle name="Normal 3 5 2 20 22" xfId="50762"/>
    <cellStyle name="Normal 3 5 2 20 3" xfId="50763"/>
    <cellStyle name="Normal 3 5 2 20 4" xfId="50764"/>
    <cellStyle name="Normal 3 5 2 20 5" xfId="50765"/>
    <cellStyle name="Normal 3 5 2 20 6" xfId="50766"/>
    <cellStyle name="Normal 3 5 2 20 7" xfId="50767"/>
    <cellStyle name="Normal 3 5 2 20 8" xfId="50768"/>
    <cellStyle name="Normal 3 5 2 20 9" xfId="50769"/>
    <cellStyle name="Normal 3 5 2 21" xfId="50770"/>
    <cellStyle name="Normal 3 5 2 21 10" xfId="50771"/>
    <cellStyle name="Normal 3 5 2 21 11" xfId="50772"/>
    <cellStyle name="Normal 3 5 2 21 12" xfId="50773"/>
    <cellStyle name="Normal 3 5 2 21 13" xfId="50774"/>
    <cellStyle name="Normal 3 5 2 21 14" xfId="50775"/>
    <cellStyle name="Normal 3 5 2 21 15" xfId="50776"/>
    <cellStyle name="Normal 3 5 2 21 16" xfId="50777"/>
    <cellStyle name="Normal 3 5 2 21 17" xfId="50778"/>
    <cellStyle name="Normal 3 5 2 21 18" xfId="50779"/>
    <cellStyle name="Normal 3 5 2 21 19" xfId="50780"/>
    <cellStyle name="Normal 3 5 2 21 2" xfId="50781"/>
    <cellStyle name="Normal 3 5 2 21 20" xfId="50782"/>
    <cellStyle name="Normal 3 5 2 21 21" xfId="50783"/>
    <cellStyle name="Normal 3 5 2 21 22" xfId="50784"/>
    <cellStyle name="Normal 3 5 2 21 3" xfId="50785"/>
    <cellStyle name="Normal 3 5 2 21 4" xfId="50786"/>
    <cellStyle name="Normal 3 5 2 21 5" xfId="50787"/>
    <cellStyle name="Normal 3 5 2 21 6" xfId="50788"/>
    <cellStyle name="Normal 3 5 2 21 7" xfId="50789"/>
    <cellStyle name="Normal 3 5 2 21 8" xfId="50790"/>
    <cellStyle name="Normal 3 5 2 21 9" xfId="50791"/>
    <cellStyle name="Normal 3 5 2 22" xfId="50792"/>
    <cellStyle name="Normal 3 5 2 22 10" xfId="50793"/>
    <cellStyle name="Normal 3 5 2 22 11" xfId="50794"/>
    <cellStyle name="Normal 3 5 2 22 12" xfId="50795"/>
    <cellStyle name="Normal 3 5 2 22 13" xfId="50796"/>
    <cellStyle name="Normal 3 5 2 22 14" xfId="50797"/>
    <cellStyle name="Normal 3 5 2 22 15" xfId="50798"/>
    <cellStyle name="Normal 3 5 2 22 16" xfId="50799"/>
    <cellStyle name="Normal 3 5 2 22 17" xfId="50800"/>
    <cellStyle name="Normal 3 5 2 22 18" xfId="50801"/>
    <cellStyle name="Normal 3 5 2 22 19" xfId="50802"/>
    <cellStyle name="Normal 3 5 2 22 2" xfId="50803"/>
    <cellStyle name="Normal 3 5 2 22 20" xfId="50804"/>
    <cellStyle name="Normal 3 5 2 22 21" xfId="50805"/>
    <cellStyle name="Normal 3 5 2 22 22" xfId="50806"/>
    <cellStyle name="Normal 3 5 2 22 3" xfId="50807"/>
    <cellStyle name="Normal 3 5 2 22 4" xfId="50808"/>
    <cellStyle name="Normal 3 5 2 22 5" xfId="50809"/>
    <cellStyle name="Normal 3 5 2 22 6" xfId="50810"/>
    <cellStyle name="Normal 3 5 2 22 7" xfId="50811"/>
    <cellStyle name="Normal 3 5 2 22 8" xfId="50812"/>
    <cellStyle name="Normal 3 5 2 22 9" xfId="50813"/>
    <cellStyle name="Normal 3 5 2 23" xfId="50814"/>
    <cellStyle name="Normal 3 5 2 23 10" xfId="50815"/>
    <cellStyle name="Normal 3 5 2 23 11" xfId="50816"/>
    <cellStyle name="Normal 3 5 2 23 12" xfId="50817"/>
    <cellStyle name="Normal 3 5 2 23 13" xfId="50818"/>
    <cellStyle name="Normal 3 5 2 23 14" xfId="50819"/>
    <cellStyle name="Normal 3 5 2 23 15" xfId="50820"/>
    <cellStyle name="Normal 3 5 2 23 16" xfId="50821"/>
    <cellStyle name="Normal 3 5 2 23 17" xfId="50822"/>
    <cellStyle name="Normal 3 5 2 23 18" xfId="50823"/>
    <cellStyle name="Normal 3 5 2 23 19" xfId="50824"/>
    <cellStyle name="Normal 3 5 2 23 2" xfId="50825"/>
    <cellStyle name="Normal 3 5 2 23 20" xfId="50826"/>
    <cellStyle name="Normal 3 5 2 23 21" xfId="50827"/>
    <cellStyle name="Normal 3 5 2 23 22" xfId="50828"/>
    <cellStyle name="Normal 3 5 2 23 3" xfId="50829"/>
    <cellStyle name="Normal 3 5 2 23 4" xfId="50830"/>
    <cellStyle name="Normal 3 5 2 23 5" xfId="50831"/>
    <cellStyle name="Normal 3 5 2 23 6" xfId="50832"/>
    <cellStyle name="Normal 3 5 2 23 7" xfId="50833"/>
    <cellStyle name="Normal 3 5 2 23 8" xfId="50834"/>
    <cellStyle name="Normal 3 5 2 23 9" xfId="50835"/>
    <cellStyle name="Normal 3 5 2 24" xfId="50836"/>
    <cellStyle name="Normal 3 5 2 24 10" xfId="50837"/>
    <cellStyle name="Normal 3 5 2 24 11" xfId="50838"/>
    <cellStyle name="Normal 3 5 2 24 12" xfId="50839"/>
    <cellStyle name="Normal 3 5 2 24 13" xfId="50840"/>
    <cellStyle name="Normal 3 5 2 24 14" xfId="50841"/>
    <cellStyle name="Normal 3 5 2 24 15" xfId="50842"/>
    <cellStyle name="Normal 3 5 2 24 16" xfId="50843"/>
    <cellStyle name="Normal 3 5 2 24 17" xfId="50844"/>
    <cellStyle name="Normal 3 5 2 24 18" xfId="50845"/>
    <cellStyle name="Normal 3 5 2 24 19" xfId="50846"/>
    <cellStyle name="Normal 3 5 2 24 2" xfId="50847"/>
    <cellStyle name="Normal 3 5 2 24 20" xfId="50848"/>
    <cellStyle name="Normal 3 5 2 24 21" xfId="50849"/>
    <cellStyle name="Normal 3 5 2 24 22" xfId="50850"/>
    <cellStyle name="Normal 3 5 2 24 3" xfId="50851"/>
    <cellStyle name="Normal 3 5 2 24 4" xfId="50852"/>
    <cellStyle name="Normal 3 5 2 24 5" xfId="50853"/>
    <cellStyle name="Normal 3 5 2 24 6" xfId="50854"/>
    <cellStyle name="Normal 3 5 2 24 7" xfId="50855"/>
    <cellStyle name="Normal 3 5 2 24 8" xfId="50856"/>
    <cellStyle name="Normal 3 5 2 24 9" xfId="50857"/>
    <cellStyle name="Normal 3 5 2 25" xfId="50858"/>
    <cellStyle name="Normal 3 5 2 26" xfId="50859"/>
    <cellStyle name="Normal 3 5 2 27" xfId="50860"/>
    <cellStyle name="Normal 3 5 2 28" xfId="50861"/>
    <cellStyle name="Normal 3 5 2 29" xfId="50862"/>
    <cellStyle name="Normal 3 5 2 3" xfId="50863"/>
    <cellStyle name="Normal 3 5 2 3 10" xfId="50864"/>
    <cellStyle name="Normal 3 5 2 3 11" xfId="50865"/>
    <cellStyle name="Normal 3 5 2 3 12" xfId="50866"/>
    <cellStyle name="Normal 3 5 2 3 13" xfId="50867"/>
    <cellStyle name="Normal 3 5 2 3 14" xfId="50868"/>
    <cellStyle name="Normal 3 5 2 3 15" xfId="50869"/>
    <cellStyle name="Normal 3 5 2 3 16" xfId="50870"/>
    <cellStyle name="Normal 3 5 2 3 17" xfId="50871"/>
    <cellStyle name="Normal 3 5 2 3 18" xfId="50872"/>
    <cellStyle name="Normal 3 5 2 3 19" xfId="50873"/>
    <cellStyle name="Normal 3 5 2 3 2" xfId="50874"/>
    <cellStyle name="Normal 3 5 2 3 20" xfId="50875"/>
    <cellStyle name="Normal 3 5 2 3 21" xfId="50876"/>
    <cellStyle name="Normal 3 5 2 3 22" xfId="50877"/>
    <cellStyle name="Normal 3 5 2 3 3" xfId="50878"/>
    <cellStyle name="Normal 3 5 2 3 4" xfId="50879"/>
    <cellStyle name="Normal 3 5 2 3 5" xfId="50880"/>
    <cellStyle name="Normal 3 5 2 3 6" xfId="50881"/>
    <cellStyle name="Normal 3 5 2 3 7" xfId="50882"/>
    <cellStyle name="Normal 3 5 2 3 8" xfId="50883"/>
    <cellStyle name="Normal 3 5 2 3 9" xfId="50884"/>
    <cellStyle name="Normal 3 5 2 30" xfId="50885"/>
    <cellStyle name="Normal 3 5 2 31" xfId="50886"/>
    <cellStyle name="Normal 3 5 2 32" xfId="50887"/>
    <cellStyle name="Normal 3 5 2 33" xfId="50888"/>
    <cellStyle name="Normal 3 5 2 34" xfId="50889"/>
    <cellStyle name="Normal 3 5 2 35" xfId="50890"/>
    <cellStyle name="Normal 3 5 2 36" xfId="50891"/>
    <cellStyle name="Normal 3 5 2 37" xfId="50892"/>
    <cellStyle name="Normal 3 5 2 38" xfId="50893"/>
    <cellStyle name="Normal 3 5 2 39" xfId="50894"/>
    <cellStyle name="Normal 3 5 2 4" xfId="50895"/>
    <cellStyle name="Normal 3 5 2 4 10" xfId="50896"/>
    <cellStyle name="Normal 3 5 2 4 11" xfId="50897"/>
    <cellStyle name="Normal 3 5 2 4 12" xfId="50898"/>
    <cellStyle name="Normal 3 5 2 4 13" xfId="50899"/>
    <cellStyle name="Normal 3 5 2 4 14" xfId="50900"/>
    <cellStyle name="Normal 3 5 2 4 15" xfId="50901"/>
    <cellStyle name="Normal 3 5 2 4 16" xfId="50902"/>
    <cellStyle name="Normal 3 5 2 4 17" xfId="50903"/>
    <cellStyle name="Normal 3 5 2 4 18" xfId="50904"/>
    <cellStyle name="Normal 3 5 2 4 19" xfId="50905"/>
    <cellStyle name="Normal 3 5 2 4 2" xfId="50906"/>
    <cellStyle name="Normal 3 5 2 4 20" xfId="50907"/>
    <cellStyle name="Normal 3 5 2 4 21" xfId="50908"/>
    <cellStyle name="Normal 3 5 2 4 22" xfId="50909"/>
    <cellStyle name="Normal 3 5 2 4 3" xfId="50910"/>
    <cellStyle name="Normal 3 5 2 4 4" xfId="50911"/>
    <cellStyle name="Normal 3 5 2 4 5" xfId="50912"/>
    <cellStyle name="Normal 3 5 2 4 6" xfId="50913"/>
    <cellStyle name="Normal 3 5 2 4 7" xfId="50914"/>
    <cellStyle name="Normal 3 5 2 4 8" xfId="50915"/>
    <cellStyle name="Normal 3 5 2 4 9" xfId="50916"/>
    <cellStyle name="Normal 3 5 2 40" xfId="50917"/>
    <cellStyle name="Normal 3 5 2 41" xfId="50918"/>
    <cellStyle name="Normal 3 5 2 42" xfId="50919"/>
    <cellStyle name="Normal 3 5 2 43" xfId="50920"/>
    <cellStyle name="Normal 3 5 2 44" xfId="50921"/>
    <cellStyle name="Normal 3 5 2 45" xfId="50922"/>
    <cellStyle name="Normal 3 5 2 5" xfId="50923"/>
    <cellStyle name="Normal 3 5 2 5 10" xfId="50924"/>
    <cellStyle name="Normal 3 5 2 5 11" xfId="50925"/>
    <cellStyle name="Normal 3 5 2 5 12" xfId="50926"/>
    <cellStyle name="Normal 3 5 2 5 13" xfId="50927"/>
    <cellStyle name="Normal 3 5 2 5 14" xfId="50928"/>
    <cellStyle name="Normal 3 5 2 5 15" xfId="50929"/>
    <cellStyle name="Normal 3 5 2 5 16" xfId="50930"/>
    <cellStyle name="Normal 3 5 2 5 17" xfId="50931"/>
    <cellStyle name="Normal 3 5 2 5 18" xfId="50932"/>
    <cellStyle name="Normal 3 5 2 5 19" xfId="50933"/>
    <cellStyle name="Normal 3 5 2 5 2" xfId="50934"/>
    <cellStyle name="Normal 3 5 2 5 20" xfId="50935"/>
    <cellStyle name="Normal 3 5 2 5 21" xfId="50936"/>
    <cellStyle name="Normal 3 5 2 5 22" xfId="50937"/>
    <cellStyle name="Normal 3 5 2 5 3" xfId="50938"/>
    <cellStyle name="Normal 3 5 2 5 4" xfId="50939"/>
    <cellStyle name="Normal 3 5 2 5 5" xfId="50940"/>
    <cellStyle name="Normal 3 5 2 5 6" xfId="50941"/>
    <cellStyle name="Normal 3 5 2 5 7" xfId="50942"/>
    <cellStyle name="Normal 3 5 2 5 8" xfId="50943"/>
    <cellStyle name="Normal 3 5 2 5 9" xfId="50944"/>
    <cellStyle name="Normal 3 5 2 6" xfId="50945"/>
    <cellStyle name="Normal 3 5 2 6 10" xfId="50946"/>
    <cellStyle name="Normal 3 5 2 6 11" xfId="50947"/>
    <cellStyle name="Normal 3 5 2 6 12" xfId="50948"/>
    <cellStyle name="Normal 3 5 2 6 13" xfId="50949"/>
    <cellStyle name="Normal 3 5 2 6 14" xfId="50950"/>
    <cellStyle name="Normal 3 5 2 6 15" xfId="50951"/>
    <cellStyle name="Normal 3 5 2 6 16" xfId="50952"/>
    <cellStyle name="Normal 3 5 2 6 17" xfId="50953"/>
    <cellStyle name="Normal 3 5 2 6 18" xfId="50954"/>
    <cellStyle name="Normal 3 5 2 6 19" xfId="50955"/>
    <cellStyle name="Normal 3 5 2 6 2" xfId="50956"/>
    <cellStyle name="Normal 3 5 2 6 20" xfId="50957"/>
    <cellStyle name="Normal 3 5 2 6 21" xfId="50958"/>
    <cellStyle name="Normal 3 5 2 6 22" xfId="50959"/>
    <cellStyle name="Normal 3 5 2 6 3" xfId="50960"/>
    <cellStyle name="Normal 3 5 2 6 4" xfId="50961"/>
    <cellStyle name="Normal 3 5 2 6 5" xfId="50962"/>
    <cellStyle name="Normal 3 5 2 6 6" xfId="50963"/>
    <cellStyle name="Normal 3 5 2 6 7" xfId="50964"/>
    <cellStyle name="Normal 3 5 2 6 8" xfId="50965"/>
    <cellStyle name="Normal 3 5 2 6 9" xfId="50966"/>
    <cellStyle name="Normal 3 5 2 7" xfId="50967"/>
    <cellStyle name="Normal 3 5 2 7 10" xfId="50968"/>
    <cellStyle name="Normal 3 5 2 7 11" xfId="50969"/>
    <cellStyle name="Normal 3 5 2 7 12" xfId="50970"/>
    <cellStyle name="Normal 3 5 2 7 13" xfId="50971"/>
    <cellStyle name="Normal 3 5 2 7 14" xfId="50972"/>
    <cellStyle name="Normal 3 5 2 7 15" xfId="50973"/>
    <cellStyle name="Normal 3 5 2 7 16" xfId="50974"/>
    <cellStyle name="Normal 3 5 2 7 17" xfId="50975"/>
    <cellStyle name="Normal 3 5 2 7 18" xfId="50976"/>
    <cellStyle name="Normal 3 5 2 7 19" xfId="50977"/>
    <cellStyle name="Normal 3 5 2 7 2" xfId="50978"/>
    <cellStyle name="Normal 3 5 2 7 20" xfId="50979"/>
    <cellStyle name="Normal 3 5 2 7 21" xfId="50980"/>
    <cellStyle name="Normal 3 5 2 7 22" xfId="50981"/>
    <cellStyle name="Normal 3 5 2 7 3" xfId="50982"/>
    <cellStyle name="Normal 3 5 2 7 4" xfId="50983"/>
    <cellStyle name="Normal 3 5 2 7 5" xfId="50984"/>
    <cellStyle name="Normal 3 5 2 7 6" xfId="50985"/>
    <cellStyle name="Normal 3 5 2 7 7" xfId="50986"/>
    <cellStyle name="Normal 3 5 2 7 8" xfId="50987"/>
    <cellStyle name="Normal 3 5 2 7 9" xfId="50988"/>
    <cellStyle name="Normal 3 5 2 8" xfId="50989"/>
    <cellStyle name="Normal 3 5 2 8 10" xfId="50990"/>
    <cellStyle name="Normal 3 5 2 8 11" xfId="50991"/>
    <cellStyle name="Normal 3 5 2 8 12" xfId="50992"/>
    <cellStyle name="Normal 3 5 2 8 13" xfId="50993"/>
    <cellStyle name="Normal 3 5 2 8 14" xfId="50994"/>
    <cellStyle name="Normal 3 5 2 8 15" xfId="50995"/>
    <cellStyle name="Normal 3 5 2 8 16" xfId="50996"/>
    <cellStyle name="Normal 3 5 2 8 17" xfId="50997"/>
    <cellStyle name="Normal 3 5 2 8 18" xfId="50998"/>
    <cellStyle name="Normal 3 5 2 8 19" xfId="50999"/>
    <cellStyle name="Normal 3 5 2 8 2" xfId="51000"/>
    <cellStyle name="Normal 3 5 2 8 20" xfId="51001"/>
    <cellStyle name="Normal 3 5 2 8 21" xfId="51002"/>
    <cellStyle name="Normal 3 5 2 8 22" xfId="51003"/>
    <cellStyle name="Normal 3 5 2 8 3" xfId="51004"/>
    <cellStyle name="Normal 3 5 2 8 4" xfId="51005"/>
    <cellStyle name="Normal 3 5 2 8 5" xfId="51006"/>
    <cellStyle name="Normal 3 5 2 8 6" xfId="51007"/>
    <cellStyle name="Normal 3 5 2 8 7" xfId="51008"/>
    <cellStyle name="Normal 3 5 2 8 8" xfId="51009"/>
    <cellStyle name="Normal 3 5 2 8 9" xfId="51010"/>
    <cellStyle name="Normal 3 5 2 9" xfId="51011"/>
    <cellStyle name="Normal 3 5 2 9 10" xfId="51012"/>
    <cellStyle name="Normal 3 5 2 9 11" xfId="51013"/>
    <cellStyle name="Normal 3 5 2 9 12" xfId="51014"/>
    <cellStyle name="Normal 3 5 2 9 13" xfId="51015"/>
    <cellStyle name="Normal 3 5 2 9 14" xfId="51016"/>
    <cellStyle name="Normal 3 5 2 9 15" xfId="51017"/>
    <cellStyle name="Normal 3 5 2 9 16" xfId="51018"/>
    <cellStyle name="Normal 3 5 2 9 17" xfId="51019"/>
    <cellStyle name="Normal 3 5 2 9 18" xfId="51020"/>
    <cellStyle name="Normal 3 5 2 9 19" xfId="51021"/>
    <cellStyle name="Normal 3 5 2 9 2" xfId="51022"/>
    <cellStyle name="Normal 3 5 2 9 20" xfId="51023"/>
    <cellStyle name="Normal 3 5 2 9 21" xfId="51024"/>
    <cellStyle name="Normal 3 5 2 9 22" xfId="51025"/>
    <cellStyle name="Normal 3 5 2 9 3" xfId="51026"/>
    <cellStyle name="Normal 3 5 2 9 4" xfId="51027"/>
    <cellStyle name="Normal 3 5 2 9 5" xfId="51028"/>
    <cellStyle name="Normal 3 5 2 9 6" xfId="51029"/>
    <cellStyle name="Normal 3 5 2 9 7" xfId="51030"/>
    <cellStyle name="Normal 3 5 2 9 8" xfId="51031"/>
    <cellStyle name="Normal 3 5 2 9 9" xfId="51032"/>
    <cellStyle name="Normal 3 5 20" xfId="51033"/>
    <cellStyle name="Normal 3 5 21" xfId="51034"/>
    <cellStyle name="Normal 3 5 22" xfId="51035"/>
    <cellStyle name="Normal 3 5 23" xfId="51036"/>
    <cellStyle name="Normal 3 5 24" xfId="51037"/>
    <cellStyle name="Normal 3 5 25" xfId="51038"/>
    <cellStyle name="Normal 3 5 26" xfId="51039"/>
    <cellStyle name="Normal 3 5 27" xfId="51040"/>
    <cellStyle name="Normal 3 5 28" xfId="51041"/>
    <cellStyle name="Normal 3 5 29" xfId="51042"/>
    <cellStyle name="Normal 3 5 3" xfId="51043"/>
    <cellStyle name="Normal 3 5 3 10" xfId="51044"/>
    <cellStyle name="Normal 3 5 3 10 10" xfId="51045"/>
    <cellStyle name="Normal 3 5 3 10 11" xfId="51046"/>
    <cellStyle name="Normal 3 5 3 10 12" xfId="51047"/>
    <cellStyle name="Normal 3 5 3 10 13" xfId="51048"/>
    <cellStyle name="Normal 3 5 3 10 14" xfId="51049"/>
    <cellStyle name="Normal 3 5 3 10 15" xfId="51050"/>
    <cellStyle name="Normal 3 5 3 10 16" xfId="51051"/>
    <cellStyle name="Normal 3 5 3 10 17" xfId="51052"/>
    <cellStyle name="Normal 3 5 3 10 18" xfId="51053"/>
    <cellStyle name="Normal 3 5 3 10 19" xfId="51054"/>
    <cellStyle name="Normal 3 5 3 10 2" xfId="51055"/>
    <cellStyle name="Normal 3 5 3 10 20" xfId="51056"/>
    <cellStyle name="Normal 3 5 3 10 21" xfId="51057"/>
    <cellStyle name="Normal 3 5 3 10 22" xfId="51058"/>
    <cellStyle name="Normal 3 5 3 10 3" xfId="51059"/>
    <cellStyle name="Normal 3 5 3 10 4" xfId="51060"/>
    <cellStyle name="Normal 3 5 3 10 5" xfId="51061"/>
    <cellStyle name="Normal 3 5 3 10 6" xfId="51062"/>
    <cellStyle name="Normal 3 5 3 10 7" xfId="51063"/>
    <cellStyle name="Normal 3 5 3 10 8" xfId="51064"/>
    <cellStyle name="Normal 3 5 3 10 9" xfId="51065"/>
    <cellStyle name="Normal 3 5 3 11" xfId="51066"/>
    <cellStyle name="Normal 3 5 3 11 10" xfId="51067"/>
    <cellStyle name="Normal 3 5 3 11 11" xfId="51068"/>
    <cellStyle name="Normal 3 5 3 11 12" xfId="51069"/>
    <cellStyle name="Normal 3 5 3 11 13" xfId="51070"/>
    <cellStyle name="Normal 3 5 3 11 14" xfId="51071"/>
    <cellStyle name="Normal 3 5 3 11 15" xfId="51072"/>
    <cellStyle name="Normal 3 5 3 11 16" xfId="51073"/>
    <cellStyle name="Normal 3 5 3 11 17" xfId="51074"/>
    <cellStyle name="Normal 3 5 3 11 18" xfId="51075"/>
    <cellStyle name="Normal 3 5 3 11 19" xfId="51076"/>
    <cellStyle name="Normal 3 5 3 11 2" xfId="51077"/>
    <cellStyle name="Normal 3 5 3 11 20" xfId="51078"/>
    <cellStyle name="Normal 3 5 3 11 21" xfId="51079"/>
    <cellStyle name="Normal 3 5 3 11 22" xfId="51080"/>
    <cellStyle name="Normal 3 5 3 11 3" xfId="51081"/>
    <cellStyle name="Normal 3 5 3 11 4" xfId="51082"/>
    <cellStyle name="Normal 3 5 3 11 5" xfId="51083"/>
    <cellStyle name="Normal 3 5 3 11 6" xfId="51084"/>
    <cellStyle name="Normal 3 5 3 11 7" xfId="51085"/>
    <cellStyle name="Normal 3 5 3 11 8" xfId="51086"/>
    <cellStyle name="Normal 3 5 3 11 9" xfId="51087"/>
    <cellStyle name="Normal 3 5 3 12" xfId="51088"/>
    <cellStyle name="Normal 3 5 3 12 10" xfId="51089"/>
    <cellStyle name="Normal 3 5 3 12 11" xfId="51090"/>
    <cellStyle name="Normal 3 5 3 12 12" xfId="51091"/>
    <cellStyle name="Normal 3 5 3 12 13" xfId="51092"/>
    <cellStyle name="Normal 3 5 3 12 14" xfId="51093"/>
    <cellStyle name="Normal 3 5 3 12 15" xfId="51094"/>
    <cellStyle name="Normal 3 5 3 12 16" xfId="51095"/>
    <cellStyle name="Normal 3 5 3 12 17" xfId="51096"/>
    <cellStyle name="Normal 3 5 3 12 18" xfId="51097"/>
    <cellStyle name="Normal 3 5 3 12 19" xfId="51098"/>
    <cellStyle name="Normal 3 5 3 12 2" xfId="51099"/>
    <cellStyle name="Normal 3 5 3 12 20" xfId="51100"/>
    <cellStyle name="Normal 3 5 3 12 21" xfId="51101"/>
    <cellStyle name="Normal 3 5 3 12 22" xfId="51102"/>
    <cellStyle name="Normal 3 5 3 12 3" xfId="51103"/>
    <cellStyle name="Normal 3 5 3 12 4" xfId="51104"/>
    <cellStyle name="Normal 3 5 3 12 5" xfId="51105"/>
    <cellStyle name="Normal 3 5 3 12 6" xfId="51106"/>
    <cellStyle name="Normal 3 5 3 12 7" xfId="51107"/>
    <cellStyle name="Normal 3 5 3 12 8" xfId="51108"/>
    <cellStyle name="Normal 3 5 3 12 9" xfId="51109"/>
    <cellStyle name="Normal 3 5 3 13" xfId="51110"/>
    <cellStyle name="Normal 3 5 3 13 10" xfId="51111"/>
    <cellStyle name="Normal 3 5 3 13 11" xfId="51112"/>
    <cellStyle name="Normal 3 5 3 13 12" xfId="51113"/>
    <cellStyle name="Normal 3 5 3 13 13" xfId="51114"/>
    <cellStyle name="Normal 3 5 3 13 14" xfId="51115"/>
    <cellStyle name="Normal 3 5 3 13 15" xfId="51116"/>
    <cellStyle name="Normal 3 5 3 13 16" xfId="51117"/>
    <cellStyle name="Normal 3 5 3 13 17" xfId="51118"/>
    <cellStyle name="Normal 3 5 3 13 18" xfId="51119"/>
    <cellStyle name="Normal 3 5 3 13 19" xfId="51120"/>
    <cellStyle name="Normal 3 5 3 13 2" xfId="51121"/>
    <cellStyle name="Normal 3 5 3 13 20" xfId="51122"/>
    <cellStyle name="Normal 3 5 3 13 21" xfId="51123"/>
    <cellStyle name="Normal 3 5 3 13 22" xfId="51124"/>
    <cellStyle name="Normal 3 5 3 13 3" xfId="51125"/>
    <cellStyle name="Normal 3 5 3 13 4" xfId="51126"/>
    <cellStyle name="Normal 3 5 3 13 5" xfId="51127"/>
    <cellStyle name="Normal 3 5 3 13 6" xfId="51128"/>
    <cellStyle name="Normal 3 5 3 13 7" xfId="51129"/>
    <cellStyle name="Normal 3 5 3 13 8" xfId="51130"/>
    <cellStyle name="Normal 3 5 3 13 9" xfId="51131"/>
    <cellStyle name="Normal 3 5 3 14" xfId="51132"/>
    <cellStyle name="Normal 3 5 3 14 10" xfId="51133"/>
    <cellStyle name="Normal 3 5 3 14 11" xfId="51134"/>
    <cellStyle name="Normal 3 5 3 14 12" xfId="51135"/>
    <cellStyle name="Normal 3 5 3 14 13" xfId="51136"/>
    <cellStyle name="Normal 3 5 3 14 14" xfId="51137"/>
    <cellStyle name="Normal 3 5 3 14 15" xfId="51138"/>
    <cellStyle name="Normal 3 5 3 14 16" xfId="51139"/>
    <cellStyle name="Normal 3 5 3 14 17" xfId="51140"/>
    <cellStyle name="Normal 3 5 3 14 18" xfId="51141"/>
    <cellStyle name="Normal 3 5 3 14 19" xfId="51142"/>
    <cellStyle name="Normal 3 5 3 14 2" xfId="51143"/>
    <cellStyle name="Normal 3 5 3 14 20" xfId="51144"/>
    <cellStyle name="Normal 3 5 3 14 21" xfId="51145"/>
    <cellStyle name="Normal 3 5 3 14 22" xfId="51146"/>
    <cellStyle name="Normal 3 5 3 14 3" xfId="51147"/>
    <cellStyle name="Normal 3 5 3 14 4" xfId="51148"/>
    <cellStyle name="Normal 3 5 3 14 5" xfId="51149"/>
    <cellStyle name="Normal 3 5 3 14 6" xfId="51150"/>
    <cellStyle name="Normal 3 5 3 14 7" xfId="51151"/>
    <cellStyle name="Normal 3 5 3 14 8" xfId="51152"/>
    <cellStyle name="Normal 3 5 3 14 9" xfId="51153"/>
    <cellStyle name="Normal 3 5 3 15" xfId="51154"/>
    <cellStyle name="Normal 3 5 3 15 10" xfId="51155"/>
    <cellStyle name="Normal 3 5 3 15 11" xfId="51156"/>
    <cellStyle name="Normal 3 5 3 15 12" xfId="51157"/>
    <cellStyle name="Normal 3 5 3 15 13" xfId="51158"/>
    <cellStyle name="Normal 3 5 3 15 14" xfId="51159"/>
    <cellStyle name="Normal 3 5 3 15 15" xfId="51160"/>
    <cellStyle name="Normal 3 5 3 15 16" xfId="51161"/>
    <cellStyle name="Normal 3 5 3 15 17" xfId="51162"/>
    <cellStyle name="Normal 3 5 3 15 18" xfId="51163"/>
    <cellStyle name="Normal 3 5 3 15 19" xfId="51164"/>
    <cellStyle name="Normal 3 5 3 15 2" xfId="51165"/>
    <cellStyle name="Normal 3 5 3 15 20" xfId="51166"/>
    <cellStyle name="Normal 3 5 3 15 21" xfId="51167"/>
    <cellStyle name="Normal 3 5 3 15 22" xfId="51168"/>
    <cellStyle name="Normal 3 5 3 15 3" xfId="51169"/>
    <cellStyle name="Normal 3 5 3 15 4" xfId="51170"/>
    <cellStyle name="Normal 3 5 3 15 5" xfId="51171"/>
    <cellStyle name="Normal 3 5 3 15 6" xfId="51172"/>
    <cellStyle name="Normal 3 5 3 15 7" xfId="51173"/>
    <cellStyle name="Normal 3 5 3 15 8" xfId="51174"/>
    <cellStyle name="Normal 3 5 3 15 9" xfId="51175"/>
    <cellStyle name="Normal 3 5 3 16" xfId="51176"/>
    <cellStyle name="Normal 3 5 3 16 10" xfId="51177"/>
    <cellStyle name="Normal 3 5 3 16 11" xfId="51178"/>
    <cellStyle name="Normal 3 5 3 16 12" xfId="51179"/>
    <cellStyle name="Normal 3 5 3 16 13" xfId="51180"/>
    <cellStyle name="Normal 3 5 3 16 14" xfId="51181"/>
    <cellStyle name="Normal 3 5 3 16 15" xfId="51182"/>
    <cellStyle name="Normal 3 5 3 16 16" xfId="51183"/>
    <cellStyle name="Normal 3 5 3 16 17" xfId="51184"/>
    <cellStyle name="Normal 3 5 3 16 18" xfId="51185"/>
    <cellStyle name="Normal 3 5 3 16 19" xfId="51186"/>
    <cellStyle name="Normal 3 5 3 16 2" xfId="51187"/>
    <cellStyle name="Normal 3 5 3 16 20" xfId="51188"/>
    <cellStyle name="Normal 3 5 3 16 21" xfId="51189"/>
    <cellStyle name="Normal 3 5 3 16 22" xfId="51190"/>
    <cellStyle name="Normal 3 5 3 16 3" xfId="51191"/>
    <cellStyle name="Normal 3 5 3 16 4" xfId="51192"/>
    <cellStyle name="Normal 3 5 3 16 5" xfId="51193"/>
    <cellStyle name="Normal 3 5 3 16 6" xfId="51194"/>
    <cellStyle name="Normal 3 5 3 16 7" xfId="51195"/>
    <cellStyle name="Normal 3 5 3 16 8" xfId="51196"/>
    <cellStyle name="Normal 3 5 3 16 9" xfId="51197"/>
    <cellStyle name="Normal 3 5 3 17" xfId="51198"/>
    <cellStyle name="Normal 3 5 3 17 10" xfId="51199"/>
    <cellStyle name="Normal 3 5 3 17 11" xfId="51200"/>
    <cellStyle name="Normal 3 5 3 17 12" xfId="51201"/>
    <cellStyle name="Normal 3 5 3 17 13" xfId="51202"/>
    <cellStyle name="Normal 3 5 3 17 14" xfId="51203"/>
    <cellStyle name="Normal 3 5 3 17 15" xfId="51204"/>
    <cellStyle name="Normal 3 5 3 17 16" xfId="51205"/>
    <cellStyle name="Normal 3 5 3 17 17" xfId="51206"/>
    <cellStyle name="Normal 3 5 3 17 18" xfId="51207"/>
    <cellStyle name="Normal 3 5 3 17 19" xfId="51208"/>
    <cellStyle name="Normal 3 5 3 17 2" xfId="51209"/>
    <cellStyle name="Normal 3 5 3 17 20" xfId="51210"/>
    <cellStyle name="Normal 3 5 3 17 21" xfId="51211"/>
    <cellStyle name="Normal 3 5 3 17 22" xfId="51212"/>
    <cellStyle name="Normal 3 5 3 17 3" xfId="51213"/>
    <cellStyle name="Normal 3 5 3 17 4" xfId="51214"/>
    <cellStyle name="Normal 3 5 3 17 5" xfId="51215"/>
    <cellStyle name="Normal 3 5 3 17 6" xfId="51216"/>
    <cellStyle name="Normal 3 5 3 17 7" xfId="51217"/>
    <cellStyle name="Normal 3 5 3 17 8" xfId="51218"/>
    <cellStyle name="Normal 3 5 3 17 9" xfId="51219"/>
    <cellStyle name="Normal 3 5 3 18" xfId="51220"/>
    <cellStyle name="Normal 3 5 3 18 10" xfId="51221"/>
    <cellStyle name="Normal 3 5 3 18 11" xfId="51222"/>
    <cellStyle name="Normal 3 5 3 18 12" xfId="51223"/>
    <cellStyle name="Normal 3 5 3 18 13" xfId="51224"/>
    <cellStyle name="Normal 3 5 3 18 14" xfId="51225"/>
    <cellStyle name="Normal 3 5 3 18 15" xfId="51226"/>
    <cellStyle name="Normal 3 5 3 18 16" xfId="51227"/>
    <cellStyle name="Normal 3 5 3 18 17" xfId="51228"/>
    <cellStyle name="Normal 3 5 3 18 18" xfId="51229"/>
    <cellStyle name="Normal 3 5 3 18 19" xfId="51230"/>
    <cellStyle name="Normal 3 5 3 18 2" xfId="51231"/>
    <cellStyle name="Normal 3 5 3 18 20" xfId="51232"/>
    <cellStyle name="Normal 3 5 3 18 21" xfId="51233"/>
    <cellStyle name="Normal 3 5 3 18 22" xfId="51234"/>
    <cellStyle name="Normal 3 5 3 18 3" xfId="51235"/>
    <cellStyle name="Normal 3 5 3 18 4" xfId="51236"/>
    <cellStyle name="Normal 3 5 3 18 5" xfId="51237"/>
    <cellStyle name="Normal 3 5 3 18 6" xfId="51238"/>
    <cellStyle name="Normal 3 5 3 18 7" xfId="51239"/>
    <cellStyle name="Normal 3 5 3 18 8" xfId="51240"/>
    <cellStyle name="Normal 3 5 3 18 9" xfId="51241"/>
    <cellStyle name="Normal 3 5 3 19" xfId="51242"/>
    <cellStyle name="Normal 3 5 3 19 10" xfId="51243"/>
    <cellStyle name="Normal 3 5 3 19 11" xfId="51244"/>
    <cellStyle name="Normal 3 5 3 19 12" xfId="51245"/>
    <cellStyle name="Normal 3 5 3 19 13" xfId="51246"/>
    <cellStyle name="Normal 3 5 3 19 14" xfId="51247"/>
    <cellStyle name="Normal 3 5 3 19 15" xfId="51248"/>
    <cellStyle name="Normal 3 5 3 19 16" xfId="51249"/>
    <cellStyle name="Normal 3 5 3 19 17" xfId="51250"/>
    <cellStyle name="Normal 3 5 3 19 18" xfId="51251"/>
    <cellStyle name="Normal 3 5 3 19 19" xfId="51252"/>
    <cellStyle name="Normal 3 5 3 19 2" xfId="51253"/>
    <cellStyle name="Normal 3 5 3 19 20" xfId="51254"/>
    <cellStyle name="Normal 3 5 3 19 21" xfId="51255"/>
    <cellStyle name="Normal 3 5 3 19 22" xfId="51256"/>
    <cellStyle name="Normal 3 5 3 19 3" xfId="51257"/>
    <cellStyle name="Normal 3 5 3 19 4" xfId="51258"/>
    <cellStyle name="Normal 3 5 3 19 5" xfId="51259"/>
    <cellStyle name="Normal 3 5 3 19 6" xfId="51260"/>
    <cellStyle name="Normal 3 5 3 19 7" xfId="51261"/>
    <cellStyle name="Normal 3 5 3 19 8" xfId="51262"/>
    <cellStyle name="Normal 3 5 3 19 9" xfId="51263"/>
    <cellStyle name="Normal 3 5 3 2" xfId="51264"/>
    <cellStyle name="Normal 3 5 3 2 10" xfId="51265"/>
    <cellStyle name="Normal 3 5 3 2 11" xfId="51266"/>
    <cellStyle name="Normal 3 5 3 2 12" xfId="51267"/>
    <cellStyle name="Normal 3 5 3 2 13" xfId="51268"/>
    <cellStyle name="Normal 3 5 3 2 14" xfId="51269"/>
    <cellStyle name="Normal 3 5 3 2 15" xfId="51270"/>
    <cellStyle name="Normal 3 5 3 2 16" xfId="51271"/>
    <cellStyle name="Normal 3 5 3 2 17" xfId="51272"/>
    <cellStyle name="Normal 3 5 3 2 18" xfId="51273"/>
    <cellStyle name="Normal 3 5 3 2 19" xfId="51274"/>
    <cellStyle name="Normal 3 5 3 2 2" xfId="51275"/>
    <cellStyle name="Normal 3 5 3 2 20" xfId="51276"/>
    <cellStyle name="Normal 3 5 3 2 21" xfId="51277"/>
    <cellStyle name="Normal 3 5 3 2 22" xfId="51278"/>
    <cellStyle name="Normal 3 5 3 2 23" xfId="51279"/>
    <cellStyle name="Normal 3 5 3 2 24" xfId="51280"/>
    <cellStyle name="Normal 3 5 3 2 25" xfId="51281"/>
    <cellStyle name="Normal 3 5 3 2 26" xfId="51282"/>
    <cellStyle name="Normal 3 5 3 2 27" xfId="51283"/>
    <cellStyle name="Normal 3 5 3 2 28" xfId="51284"/>
    <cellStyle name="Normal 3 5 3 2 29" xfId="51285"/>
    <cellStyle name="Normal 3 5 3 2 3" xfId="51286"/>
    <cellStyle name="Normal 3 5 3 2 30" xfId="51287"/>
    <cellStyle name="Normal 3 5 3 2 31" xfId="51288"/>
    <cellStyle name="Normal 3 5 3 2 32" xfId="51289"/>
    <cellStyle name="Normal 3 5 3 2 33" xfId="51290"/>
    <cellStyle name="Normal 3 5 3 2 34" xfId="51291"/>
    <cellStyle name="Normal 3 5 3 2 35" xfId="51292"/>
    <cellStyle name="Normal 3 5 3 2 36" xfId="51293"/>
    <cellStyle name="Normal 3 5 3 2 37" xfId="51294"/>
    <cellStyle name="Normal 3 5 3 2 38" xfId="51295"/>
    <cellStyle name="Normal 3 5 3 2 39" xfId="51296"/>
    <cellStyle name="Normal 3 5 3 2 4" xfId="51297"/>
    <cellStyle name="Normal 3 5 3 2 40" xfId="51298"/>
    <cellStyle name="Normal 3 5 3 2 5" xfId="51299"/>
    <cellStyle name="Normal 3 5 3 2 6" xfId="51300"/>
    <cellStyle name="Normal 3 5 3 2 7" xfId="51301"/>
    <cellStyle name="Normal 3 5 3 2 8" xfId="51302"/>
    <cellStyle name="Normal 3 5 3 2 9" xfId="51303"/>
    <cellStyle name="Normal 3 5 3 20" xfId="51304"/>
    <cellStyle name="Normal 3 5 3 21" xfId="51305"/>
    <cellStyle name="Normal 3 5 3 22" xfId="51306"/>
    <cellStyle name="Normal 3 5 3 23" xfId="51307"/>
    <cellStyle name="Normal 3 5 3 24" xfId="51308"/>
    <cellStyle name="Normal 3 5 3 25" xfId="51309"/>
    <cellStyle name="Normal 3 5 3 26" xfId="51310"/>
    <cellStyle name="Normal 3 5 3 27" xfId="51311"/>
    <cellStyle name="Normal 3 5 3 28" xfId="51312"/>
    <cellStyle name="Normal 3 5 3 29" xfId="51313"/>
    <cellStyle name="Normal 3 5 3 3" xfId="51314"/>
    <cellStyle name="Normal 3 5 3 3 10" xfId="51315"/>
    <cellStyle name="Normal 3 5 3 3 11" xfId="51316"/>
    <cellStyle name="Normal 3 5 3 3 12" xfId="51317"/>
    <cellStyle name="Normal 3 5 3 3 13" xfId="51318"/>
    <cellStyle name="Normal 3 5 3 3 14" xfId="51319"/>
    <cellStyle name="Normal 3 5 3 3 15" xfId="51320"/>
    <cellStyle name="Normal 3 5 3 3 16" xfId="51321"/>
    <cellStyle name="Normal 3 5 3 3 17" xfId="51322"/>
    <cellStyle name="Normal 3 5 3 3 18" xfId="51323"/>
    <cellStyle name="Normal 3 5 3 3 19" xfId="51324"/>
    <cellStyle name="Normal 3 5 3 3 2" xfId="51325"/>
    <cellStyle name="Normal 3 5 3 3 20" xfId="51326"/>
    <cellStyle name="Normal 3 5 3 3 21" xfId="51327"/>
    <cellStyle name="Normal 3 5 3 3 22" xfId="51328"/>
    <cellStyle name="Normal 3 5 3 3 3" xfId="51329"/>
    <cellStyle name="Normal 3 5 3 3 4" xfId="51330"/>
    <cellStyle name="Normal 3 5 3 3 5" xfId="51331"/>
    <cellStyle name="Normal 3 5 3 3 6" xfId="51332"/>
    <cellStyle name="Normal 3 5 3 3 7" xfId="51333"/>
    <cellStyle name="Normal 3 5 3 3 8" xfId="51334"/>
    <cellStyle name="Normal 3 5 3 3 9" xfId="51335"/>
    <cellStyle name="Normal 3 5 3 30" xfId="51336"/>
    <cellStyle name="Normal 3 5 3 31" xfId="51337"/>
    <cellStyle name="Normal 3 5 3 32" xfId="51338"/>
    <cellStyle name="Normal 3 5 3 33" xfId="51339"/>
    <cellStyle name="Normal 3 5 3 34" xfId="51340"/>
    <cellStyle name="Normal 3 5 3 35" xfId="51341"/>
    <cellStyle name="Normal 3 5 3 36" xfId="51342"/>
    <cellStyle name="Normal 3 5 3 37" xfId="51343"/>
    <cellStyle name="Normal 3 5 3 38" xfId="51344"/>
    <cellStyle name="Normal 3 5 3 39" xfId="51345"/>
    <cellStyle name="Normal 3 5 3 4" xfId="51346"/>
    <cellStyle name="Normal 3 5 3 4 10" xfId="51347"/>
    <cellStyle name="Normal 3 5 3 4 11" xfId="51348"/>
    <cellStyle name="Normal 3 5 3 4 12" xfId="51349"/>
    <cellStyle name="Normal 3 5 3 4 13" xfId="51350"/>
    <cellStyle name="Normal 3 5 3 4 14" xfId="51351"/>
    <cellStyle name="Normal 3 5 3 4 15" xfId="51352"/>
    <cellStyle name="Normal 3 5 3 4 16" xfId="51353"/>
    <cellStyle name="Normal 3 5 3 4 17" xfId="51354"/>
    <cellStyle name="Normal 3 5 3 4 18" xfId="51355"/>
    <cellStyle name="Normal 3 5 3 4 19" xfId="51356"/>
    <cellStyle name="Normal 3 5 3 4 2" xfId="51357"/>
    <cellStyle name="Normal 3 5 3 4 20" xfId="51358"/>
    <cellStyle name="Normal 3 5 3 4 21" xfId="51359"/>
    <cellStyle name="Normal 3 5 3 4 22" xfId="51360"/>
    <cellStyle name="Normal 3 5 3 4 3" xfId="51361"/>
    <cellStyle name="Normal 3 5 3 4 4" xfId="51362"/>
    <cellStyle name="Normal 3 5 3 4 5" xfId="51363"/>
    <cellStyle name="Normal 3 5 3 4 6" xfId="51364"/>
    <cellStyle name="Normal 3 5 3 4 7" xfId="51365"/>
    <cellStyle name="Normal 3 5 3 4 8" xfId="51366"/>
    <cellStyle name="Normal 3 5 3 4 9" xfId="51367"/>
    <cellStyle name="Normal 3 5 3 40" xfId="51368"/>
    <cellStyle name="Normal 3 5 3 5" xfId="51369"/>
    <cellStyle name="Normal 3 5 3 5 10" xfId="51370"/>
    <cellStyle name="Normal 3 5 3 5 11" xfId="51371"/>
    <cellStyle name="Normal 3 5 3 5 12" xfId="51372"/>
    <cellStyle name="Normal 3 5 3 5 13" xfId="51373"/>
    <cellStyle name="Normal 3 5 3 5 14" xfId="51374"/>
    <cellStyle name="Normal 3 5 3 5 15" xfId="51375"/>
    <cellStyle name="Normal 3 5 3 5 16" xfId="51376"/>
    <cellStyle name="Normal 3 5 3 5 17" xfId="51377"/>
    <cellStyle name="Normal 3 5 3 5 18" xfId="51378"/>
    <cellStyle name="Normal 3 5 3 5 19" xfId="51379"/>
    <cellStyle name="Normal 3 5 3 5 2" xfId="51380"/>
    <cellStyle name="Normal 3 5 3 5 20" xfId="51381"/>
    <cellStyle name="Normal 3 5 3 5 21" xfId="51382"/>
    <cellStyle name="Normal 3 5 3 5 22" xfId="51383"/>
    <cellStyle name="Normal 3 5 3 5 3" xfId="51384"/>
    <cellStyle name="Normal 3 5 3 5 4" xfId="51385"/>
    <cellStyle name="Normal 3 5 3 5 5" xfId="51386"/>
    <cellStyle name="Normal 3 5 3 5 6" xfId="51387"/>
    <cellStyle name="Normal 3 5 3 5 7" xfId="51388"/>
    <cellStyle name="Normal 3 5 3 5 8" xfId="51389"/>
    <cellStyle name="Normal 3 5 3 5 9" xfId="51390"/>
    <cellStyle name="Normal 3 5 3 6" xfId="51391"/>
    <cellStyle name="Normal 3 5 3 6 10" xfId="51392"/>
    <cellStyle name="Normal 3 5 3 6 11" xfId="51393"/>
    <cellStyle name="Normal 3 5 3 6 12" xfId="51394"/>
    <cellStyle name="Normal 3 5 3 6 13" xfId="51395"/>
    <cellStyle name="Normal 3 5 3 6 14" xfId="51396"/>
    <cellStyle name="Normal 3 5 3 6 15" xfId="51397"/>
    <cellStyle name="Normal 3 5 3 6 16" xfId="51398"/>
    <cellStyle name="Normal 3 5 3 6 17" xfId="51399"/>
    <cellStyle name="Normal 3 5 3 6 18" xfId="51400"/>
    <cellStyle name="Normal 3 5 3 6 19" xfId="51401"/>
    <cellStyle name="Normal 3 5 3 6 2" xfId="51402"/>
    <cellStyle name="Normal 3 5 3 6 20" xfId="51403"/>
    <cellStyle name="Normal 3 5 3 6 21" xfId="51404"/>
    <cellStyle name="Normal 3 5 3 6 22" xfId="51405"/>
    <cellStyle name="Normal 3 5 3 6 3" xfId="51406"/>
    <cellStyle name="Normal 3 5 3 6 4" xfId="51407"/>
    <cellStyle name="Normal 3 5 3 6 5" xfId="51408"/>
    <cellStyle name="Normal 3 5 3 6 6" xfId="51409"/>
    <cellStyle name="Normal 3 5 3 6 7" xfId="51410"/>
    <cellStyle name="Normal 3 5 3 6 8" xfId="51411"/>
    <cellStyle name="Normal 3 5 3 6 9" xfId="51412"/>
    <cellStyle name="Normal 3 5 3 7" xfId="51413"/>
    <cellStyle name="Normal 3 5 3 7 10" xfId="51414"/>
    <cellStyle name="Normal 3 5 3 7 11" xfId="51415"/>
    <cellStyle name="Normal 3 5 3 7 12" xfId="51416"/>
    <cellStyle name="Normal 3 5 3 7 13" xfId="51417"/>
    <cellStyle name="Normal 3 5 3 7 14" xfId="51418"/>
    <cellStyle name="Normal 3 5 3 7 15" xfId="51419"/>
    <cellStyle name="Normal 3 5 3 7 16" xfId="51420"/>
    <cellStyle name="Normal 3 5 3 7 17" xfId="51421"/>
    <cellStyle name="Normal 3 5 3 7 18" xfId="51422"/>
    <cellStyle name="Normal 3 5 3 7 19" xfId="51423"/>
    <cellStyle name="Normal 3 5 3 7 2" xfId="51424"/>
    <cellStyle name="Normal 3 5 3 7 20" xfId="51425"/>
    <cellStyle name="Normal 3 5 3 7 21" xfId="51426"/>
    <cellStyle name="Normal 3 5 3 7 22" xfId="51427"/>
    <cellStyle name="Normal 3 5 3 7 3" xfId="51428"/>
    <cellStyle name="Normal 3 5 3 7 4" xfId="51429"/>
    <cellStyle name="Normal 3 5 3 7 5" xfId="51430"/>
    <cellStyle name="Normal 3 5 3 7 6" xfId="51431"/>
    <cellStyle name="Normal 3 5 3 7 7" xfId="51432"/>
    <cellStyle name="Normal 3 5 3 7 8" xfId="51433"/>
    <cellStyle name="Normal 3 5 3 7 9" xfId="51434"/>
    <cellStyle name="Normal 3 5 3 8" xfId="51435"/>
    <cellStyle name="Normal 3 5 3 8 10" xfId="51436"/>
    <cellStyle name="Normal 3 5 3 8 11" xfId="51437"/>
    <cellStyle name="Normal 3 5 3 8 12" xfId="51438"/>
    <cellStyle name="Normal 3 5 3 8 13" xfId="51439"/>
    <cellStyle name="Normal 3 5 3 8 14" xfId="51440"/>
    <cellStyle name="Normal 3 5 3 8 15" xfId="51441"/>
    <cellStyle name="Normal 3 5 3 8 16" xfId="51442"/>
    <cellStyle name="Normal 3 5 3 8 17" xfId="51443"/>
    <cellStyle name="Normal 3 5 3 8 18" xfId="51444"/>
    <cellStyle name="Normal 3 5 3 8 19" xfId="51445"/>
    <cellStyle name="Normal 3 5 3 8 2" xfId="51446"/>
    <cellStyle name="Normal 3 5 3 8 20" xfId="51447"/>
    <cellStyle name="Normal 3 5 3 8 21" xfId="51448"/>
    <cellStyle name="Normal 3 5 3 8 22" xfId="51449"/>
    <cellStyle name="Normal 3 5 3 8 3" xfId="51450"/>
    <cellStyle name="Normal 3 5 3 8 4" xfId="51451"/>
    <cellStyle name="Normal 3 5 3 8 5" xfId="51452"/>
    <cellStyle name="Normal 3 5 3 8 6" xfId="51453"/>
    <cellStyle name="Normal 3 5 3 8 7" xfId="51454"/>
    <cellStyle name="Normal 3 5 3 8 8" xfId="51455"/>
    <cellStyle name="Normal 3 5 3 8 9" xfId="51456"/>
    <cellStyle name="Normal 3 5 3 9" xfId="51457"/>
    <cellStyle name="Normal 3 5 3 9 10" xfId="51458"/>
    <cellStyle name="Normal 3 5 3 9 11" xfId="51459"/>
    <cellStyle name="Normal 3 5 3 9 12" xfId="51460"/>
    <cellStyle name="Normal 3 5 3 9 13" xfId="51461"/>
    <cellStyle name="Normal 3 5 3 9 14" xfId="51462"/>
    <cellStyle name="Normal 3 5 3 9 15" xfId="51463"/>
    <cellStyle name="Normal 3 5 3 9 16" xfId="51464"/>
    <cellStyle name="Normal 3 5 3 9 17" xfId="51465"/>
    <cellStyle name="Normal 3 5 3 9 18" xfId="51466"/>
    <cellStyle name="Normal 3 5 3 9 19" xfId="51467"/>
    <cellStyle name="Normal 3 5 3 9 2" xfId="51468"/>
    <cellStyle name="Normal 3 5 3 9 20" xfId="51469"/>
    <cellStyle name="Normal 3 5 3 9 21" xfId="51470"/>
    <cellStyle name="Normal 3 5 3 9 22" xfId="51471"/>
    <cellStyle name="Normal 3 5 3 9 3" xfId="51472"/>
    <cellStyle name="Normal 3 5 3 9 4" xfId="51473"/>
    <cellStyle name="Normal 3 5 3 9 5" xfId="51474"/>
    <cellStyle name="Normal 3 5 3 9 6" xfId="51475"/>
    <cellStyle name="Normal 3 5 3 9 7" xfId="51476"/>
    <cellStyle name="Normal 3 5 3 9 8" xfId="51477"/>
    <cellStyle name="Normal 3 5 3 9 9" xfId="51478"/>
    <cellStyle name="Normal 3 5 30" xfId="51479"/>
    <cellStyle name="Normal 3 5 31" xfId="51480"/>
    <cellStyle name="Normal 3 5 32" xfId="51481"/>
    <cellStyle name="Normal 3 5 33" xfId="51482"/>
    <cellStyle name="Normal 3 5 34" xfId="51483"/>
    <cellStyle name="Normal 3 5 35" xfId="51484"/>
    <cellStyle name="Normal 3 5 36" xfId="51485"/>
    <cellStyle name="Normal 3 5 37" xfId="51486"/>
    <cellStyle name="Normal 3 5 38" xfId="51487"/>
    <cellStyle name="Normal 3 5 39" xfId="51488"/>
    <cellStyle name="Normal 3 5 4" xfId="51489"/>
    <cellStyle name="Normal 3 5 4 10" xfId="51490"/>
    <cellStyle name="Normal 3 5 4 11" xfId="51491"/>
    <cellStyle name="Normal 3 5 4 12" xfId="51492"/>
    <cellStyle name="Normal 3 5 4 13" xfId="51493"/>
    <cellStyle name="Normal 3 5 4 14" xfId="51494"/>
    <cellStyle name="Normal 3 5 4 15" xfId="51495"/>
    <cellStyle name="Normal 3 5 4 16" xfId="51496"/>
    <cellStyle name="Normal 3 5 4 17" xfId="51497"/>
    <cellStyle name="Normal 3 5 4 18" xfId="51498"/>
    <cellStyle name="Normal 3 5 4 19" xfId="51499"/>
    <cellStyle name="Normal 3 5 4 2" xfId="51500"/>
    <cellStyle name="Normal 3 5 4 20" xfId="51501"/>
    <cellStyle name="Normal 3 5 4 21" xfId="51502"/>
    <cellStyle name="Normal 3 5 4 22" xfId="51503"/>
    <cellStyle name="Normal 3 5 4 3" xfId="51504"/>
    <cellStyle name="Normal 3 5 4 4" xfId="51505"/>
    <cellStyle name="Normal 3 5 4 5" xfId="51506"/>
    <cellStyle name="Normal 3 5 4 6" xfId="51507"/>
    <cellStyle name="Normal 3 5 4 7" xfId="51508"/>
    <cellStyle name="Normal 3 5 4 8" xfId="51509"/>
    <cellStyle name="Normal 3 5 4 9" xfId="51510"/>
    <cellStyle name="Normal 3 5 40" xfId="51511"/>
    <cellStyle name="Normal 3 5 41" xfId="51512"/>
    <cellStyle name="Normal 3 5 42" xfId="51513"/>
    <cellStyle name="Normal 3 5 43" xfId="51514"/>
    <cellStyle name="Normal 3 5 44" xfId="51515"/>
    <cellStyle name="Normal 3 5 45" xfId="51516"/>
    <cellStyle name="Normal 3 5 5" xfId="51517"/>
    <cellStyle name="Normal 3 5 5 10" xfId="51518"/>
    <cellStyle name="Normal 3 5 5 11" xfId="51519"/>
    <cellStyle name="Normal 3 5 5 12" xfId="51520"/>
    <cellStyle name="Normal 3 5 5 13" xfId="51521"/>
    <cellStyle name="Normal 3 5 5 14" xfId="51522"/>
    <cellStyle name="Normal 3 5 5 15" xfId="51523"/>
    <cellStyle name="Normal 3 5 5 16" xfId="51524"/>
    <cellStyle name="Normal 3 5 5 17" xfId="51525"/>
    <cellStyle name="Normal 3 5 5 18" xfId="51526"/>
    <cellStyle name="Normal 3 5 5 19" xfId="51527"/>
    <cellStyle name="Normal 3 5 5 2" xfId="51528"/>
    <cellStyle name="Normal 3 5 5 20" xfId="51529"/>
    <cellStyle name="Normal 3 5 5 21" xfId="51530"/>
    <cellStyle name="Normal 3 5 5 22" xfId="51531"/>
    <cellStyle name="Normal 3 5 5 3" xfId="51532"/>
    <cellStyle name="Normal 3 5 5 4" xfId="51533"/>
    <cellStyle name="Normal 3 5 5 5" xfId="51534"/>
    <cellStyle name="Normal 3 5 5 6" xfId="51535"/>
    <cellStyle name="Normal 3 5 5 7" xfId="51536"/>
    <cellStyle name="Normal 3 5 5 8" xfId="51537"/>
    <cellStyle name="Normal 3 5 5 9" xfId="51538"/>
    <cellStyle name="Normal 3 5 6" xfId="51539"/>
    <cellStyle name="Normal 3 5 6 10" xfId="51540"/>
    <cellStyle name="Normal 3 5 6 11" xfId="51541"/>
    <cellStyle name="Normal 3 5 6 12" xfId="51542"/>
    <cellStyle name="Normal 3 5 6 13" xfId="51543"/>
    <cellStyle name="Normal 3 5 6 14" xfId="51544"/>
    <cellStyle name="Normal 3 5 6 15" xfId="51545"/>
    <cellStyle name="Normal 3 5 6 16" xfId="51546"/>
    <cellStyle name="Normal 3 5 6 17" xfId="51547"/>
    <cellStyle name="Normal 3 5 6 18" xfId="51548"/>
    <cellStyle name="Normal 3 5 6 19" xfId="51549"/>
    <cellStyle name="Normal 3 5 6 2" xfId="51550"/>
    <cellStyle name="Normal 3 5 6 20" xfId="51551"/>
    <cellStyle name="Normal 3 5 6 21" xfId="51552"/>
    <cellStyle name="Normal 3 5 6 22" xfId="51553"/>
    <cellStyle name="Normal 3 5 6 3" xfId="51554"/>
    <cellStyle name="Normal 3 5 6 4" xfId="51555"/>
    <cellStyle name="Normal 3 5 6 5" xfId="51556"/>
    <cellStyle name="Normal 3 5 6 6" xfId="51557"/>
    <cellStyle name="Normal 3 5 6 7" xfId="51558"/>
    <cellStyle name="Normal 3 5 6 8" xfId="51559"/>
    <cellStyle name="Normal 3 5 6 9" xfId="51560"/>
    <cellStyle name="Normal 3 5 7" xfId="51561"/>
    <cellStyle name="Normal 3 5 8" xfId="51562"/>
    <cellStyle name="Normal 3 5 9" xfId="51563"/>
    <cellStyle name="Normal 3 50" xfId="51564"/>
    <cellStyle name="Normal 3 6" xfId="509"/>
    <cellStyle name="Normal 3 6 10" xfId="51565"/>
    <cellStyle name="Normal 3 6 11" xfId="51566"/>
    <cellStyle name="Normal 3 6 12" xfId="51567"/>
    <cellStyle name="Normal 3 6 13" xfId="51568"/>
    <cellStyle name="Normal 3 6 14" xfId="51569"/>
    <cellStyle name="Normal 3 6 15" xfId="51570"/>
    <cellStyle name="Normal 3 6 16" xfId="51571"/>
    <cellStyle name="Normal 3 6 17" xfId="51572"/>
    <cellStyle name="Normal 3 6 18" xfId="51573"/>
    <cellStyle name="Normal 3 6 19" xfId="51574"/>
    <cellStyle name="Normal 3 6 2" xfId="51575"/>
    <cellStyle name="Normal 3 6 2 10" xfId="51576"/>
    <cellStyle name="Normal 3 6 2 10 10" xfId="51577"/>
    <cellStyle name="Normal 3 6 2 10 11" xfId="51578"/>
    <cellStyle name="Normal 3 6 2 10 12" xfId="51579"/>
    <cellStyle name="Normal 3 6 2 10 13" xfId="51580"/>
    <cellStyle name="Normal 3 6 2 10 14" xfId="51581"/>
    <cellStyle name="Normal 3 6 2 10 15" xfId="51582"/>
    <cellStyle name="Normal 3 6 2 10 16" xfId="51583"/>
    <cellStyle name="Normal 3 6 2 10 17" xfId="51584"/>
    <cellStyle name="Normal 3 6 2 10 18" xfId="51585"/>
    <cellStyle name="Normal 3 6 2 10 19" xfId="51586"/>
    <cellStyle name="Normal 3 6 2 10 2" xfId="51587"/>
    <cellStyle name="Normal 3 6 2 10 20" xfId="51588"/>
    <cellStyle name="Normal 3 6 2 10 21" xfId="51589"/>
    <cellStyle name="Normal 3 6 2 10 22" xfId="51590"/>
    <cellStyle name="Normal 3 6 2 10 3" xfId="51591"/>
    <cellStyle name="Normal 3 6 2 10 4" xfId="51592"/>
    <cellStyle name="Normal 3 6 2 10 5" xfId="51593"/>
    <cellStyle name="Normal 3 6 2 10 6" xfId="51594"/>
    <cellStyle name="Normal 3 6 2 10 7" xfId="51595"/>
    <cellStyle name="Normal 3 6 2 10 8" xfId="51596"/>
    <cellStyle name="Normal 3 6 2 10 9" xfId="51597"/>
    <cellStyle name="Normal 3 6 2 11" xfId="51598"/>
    <cellStyle name="Normal 3 6 2 11 10" xfId="51599"/>
    <cellStyle name="Normal 3 6 2 11 11" xfId="51600"/>
    <cellStyle name="Normal 3 6 2 11 12" xfId="51601"/>
    <cellStyle name="Normal 3 6 2 11 13" xfId="51602"/>
    <cellStyle name="Normal 3 6 2 11 14" xfId="51603"/>
    <cellStyle name="Normal 3 6 2 11 15" xfId="51604"/>
    <cellStyle name="Normal 3 6 2 11 16" xfId="51605"/>
    <cellStyle name="Normal 3 6 2 11 17" xfId="51606"/>
    <cellStyle name="Normal 3 6 2 11 18" xfId="51607"/>
    <cellStyle name="Normal 3 6 2 11 19" xfId="51608"/>
    <cellStyle name="Normal 3 6 2 11 2" xfId="51609"/>
    <cellStyle name="Normal 3 6 2 11 20" xfId="51610"/>
    <cellStyle name="Normal 3 6 2 11 21" xfId="51611"/>
    <cellStyle name="Normal 3 6 2 11 22" xfId="51612"/>
    <cellStyle name="Normal 3 6 2 11 3" xfId="51613"/>
    <cellStyle name="Normal 3 6 2 11 4" xfId="51614"/>
    <cellStyle name="Normal 3 6 2 11 5" xfId="51615"/>
    <cellStyle name="Normal 3 6 2 11 6" xfId="51616"/>
    <cellStyle name="Normal 3 6 2 11 7" xfId="51617"/>
    <cellStyle name="Normal 3 6 2 11 8" xfId="51618"/>
    <cellStyle name="Normal 3 6 2 11 9" xfId="51619"/>
    <cellStyle name="Normal 3 6 2 12" xfId="51620"/>
    <cellStyle name="Normal 3 6 2 12 10" xfId="51621"/>
    <cellStyle name="Normal 3 6 2 12 11" xfId="51622"/>
    <cellStyle name="Normal 3 6 2 12 12" xfId="51623"/>
    <cellStyle name="Normal 3 6 2 12 13" xfId="51624"/>
    <cellStyle name="Normal 3 6 2 12 14" xfId="51625"/>
    <cellStyle name="Normal 3 6 2 12 15" xfId="51626"/>
    <cellStyle name="Normal 3 6 2 12 16" xfId="51627"/>
    <cellStyle name="Normal 3 6 2 12 17" xfId="51628"/>
    <cellStyle name="Normal 3 6 2 12 18" xfId="51629"/>
    <cellStyle name="Normal 3 6 2 12 19" xfId="51630"/>
    <cellStyle name="Normal 3 6 2 12 2" xfId="51631"/>
    <cellStyle name="Normal 3 6 2 12 20" xfId="51632"/>
    <cellStyle name="Normal 3 6 2 12 21" xfId="51633"/>
    <cellStyle name="Normal 3 6 2 12 22" xfId="51634"/>
    <cellStyle name="Normal 3 6 2 12 3" xfId="51635"/>
    <cellStyle name="Normal 3 6 2 12 4" xfId="51636"/>
    <cellStyle name="Normal 3 6 2 12 5" xfId="51637"/>
    <cellStyle name="Normal 3 6 2 12 6" xfId="51638"/>
    <cellStyle name="Normal 3 6 2 12 7" xfId="51639"/>
    <cellStyle name="Normal 3 6 2 12 8" xfId="51640"/>
    <cellStyle name="Normal 3 6 2 12 9" xfId="51641"/>
    <cellStyle name="Normal 3 6 2 13" xfId="51642"/>
    <cellStyle name="Normal 3 6 2 13 10" xfId="51643"/>
    <cellStyle name="Normal 3 6 2 13 11" xfId="51644"/>
    <cellStyle name="Normal 3 6 2 13 12" xfId="51645"/>
    <cellStyle name="Normal 3 6 2 13 13" xfId="51646"/>
    <cellStyle name="Normal 3 6 2 13 14" xfId="51647"/>
    <cellStyle name="Normal 3 6 2 13 15" xfId="51648"/>
    <cellStyle name="Normal 3 6 2 13 16" xfId="51649"/>
    <cellStyle name="Normal 3 6 2 13 17" xfId="51650"/>
    <cellStyle name="Normal 3 6 2 13 18" xfId="51651"/>
    <cellStyle name="Normal 3 6 2 13 19" xfId="51652"/>
    <cellStyle name="Normal 3 6 2 13 2" xfId="51653"/>
    <cellStyle name="Normal 3 6 2 13 20" xfId="51654"/>
    <cellStyle name="Normal 3 6 2 13 21" xfId="51655"/>
    <cellStyle name="Normal 3 6 2 13 22" xfId="51656"/>
    <cellStyle name="Normal 3 6 2 13 3" xfId="51657"/>
    <cellStyle name="Normal 3 6 2 13 4" xfId="51658"/>
    <cellStyle name="Normal 3 6 2 13 5" xfId="51659"/>
    <cellStyle name="Normal 3 6 2 13 6" xfId="51660"/>
    <cellStyle name="Normal 3 6 2 13 7" xfId="51661"/>
    <cellStyle name="Normal 3 6 2 13 8" xfId="51662"/>
    <cellStyle name="Normal 3 6 2 13 9" xfId="51663"/>
    <cellStyle name="Normal 3 6 2 14" xfId="51664"/>
    <cellStyle name="Normal 3 6 2 14 10" xfId="51665"/>
    <cellStyle name="Normal 3 6 2 14 11" xfId="51666"/>
    <cellStyle name="Normal 3 6 2 14 12" xfId="51667"/>
    <cellStyle name="Normal 3 6 2 14 13" xfId="51668"/>
    <cellStyle name="Normal 3 6 2 14 14" xfId="51669"/>
    <cellStyle name="Normal 3 6 2 14 15" xfId="51670"/>
    <cellStyle name="Normal 3 6 2 14 16" xfId="51671"/>
    <cellStyle name="Normal 3 6 2 14 17" xfId="51672"/>
    <cellStyle name="Normal 3 6 2 14 18" xfId="51673"/>
    <cellStyle name="Normal 3 6 2 14 19" xfId="51674"/>
    <cellStyle name="Normal 3 6 2 14 2" xfId="51675"/>
    <cellStyle name="Normal 3 6 2 14 20" xfId="51676"/>
    <cellStyle name="Normal 3 6 2 14 21" xfId="51677"/>
    <cellStyle name="Normal 3 6 2 14 22" xfId="51678"/>
    <cellStyle name="Normal 3 6 2 14 3" xfId="51679"/>
    <cellStyle name="Normal 3 6 2 14 4" xfId="51680"/>
    <cellStyle name="Normal 3 6 2 14 5" xfId="51681"/>
    <cellStyle name="Normal 3 6 2 14 6" xfId="51682"/>
    <cellStyle name="Normal 3 6 2 14 7" xfId="51683"/>
    <cellStyle name="Normal 3 6 2 14 8" xfId="51684"/>
    <cellStyle name="Normal 3 6 2 14 9" xfId="51685"/>
    <cellStyle name="Normal 3 6 2 15" xfId="51686"/>
    <cellStyle name="Normal 3 6 2 15 10" xfId="51687"/>
    <cellStyle name="Normal 3 6 2 15 11" xfId="51688"/>
    <cellStyle name="Normal 3 6 2 15 12" xfId="51689"/>
    <cellStyle name="Normal 3 6 2 15 13" xfId="51690"/>
    <cellStyle name="Normal 3 6 2 15 14" xfId="51691"/>
    <cellStyle name="Normal 3 6 2 15 15" xfId="51692"/>
    <cellStyle name="Normal 3 6 2 15 16" xfId="51693"/>
    <cellStyle name="Normal 3 6 2 15 17" xfId="51694"/>
    <cellStyle name="Normal 3 6 2 15 18" xfId="51695"/>
    <cellStyle name="Normal 3 6 2 15 19" xfId="51696"/>
    <cellStyle name="Normal 3 6 2 15 2" xfId="51697"/>
    <cellStyle name="Normal 3 6 2 15 20" xfId="51698"/>
    <cellStyle name="Normal 3 6 2 15 21" xfId="51699"/>
    <cellStyle name="Normal 3 6 2 15 22" xfId="51700"/>
    <cellStyle name="Normal 3 6 2 15 3" xfId="51701"/>
    <cellStyle name="Normal 3 6 2 15 4" xfId="51702"/>
    <cellStyle name="Normal 3 6 2 15 5" xfId="51703"/>
    <cellStyle name="Normal 3 6 2 15 6" xfId="51704"/>
    <cellStyle name="Normal 3 6 2 15 7" xfId="51705"/>
    <cellStyle name="Normal 3 6 2 15 8" xfId="51706"/>
    <cellStyle name="Normal 3 6 2 15 9" xfId="51707"/>
    <cellStyle name="Normal 3 6 2 16" xfId="51708"/>
    <cellStyle name="Normal 3 6 2 16 10" xfId="51709"/>
    <cellStyle name="Normal 3 6 2 16 11" xfId="51710"/>
    <cellStyle name="Normal 3 6 2 16 12" xfId="51711"/>
    <cellStyle name="Normal 3 6 2 16 13" xfId="51712"/>
    <cellStyle name="Normal 3 6 2 16 14" xfId="51713"/>
    <cellStyle name="Normal 3 6 2 16 15" xfId="51714"/>
    <cellStyle name="Normal 3 6 2 16 16" xfId="51715"/>
    <cellStyle name="Normal 3 6 2 16 17" xfId="51716"/>
    <cellStyle name="Normal 3 6 2 16 18" xfId="51717"/>
    <cellStyle name="Normal 3 6 2 16 19" xfId="51718"/>
    <cellStyle name="Normal 3 6 2 16 2" xfId="51719"/>
    <cellStyle name="Normal 3 6 2 16 20" xfId="51720"/>
    <cellStyle name="Normal 3 6 2 16 21" xfId="51721"/>
    <cellStyle name="Normal 3 6 2 16 22" xfId="51722"/>
    <cellStyle name="Normal 3 6 2 16 3" xfId="51723"/>
    <cellStyle name="Normal 3 6 2 16 4" xfId="51724"/>
    <cellStyle name="Normal 3 6 2 16 5" xfId="51725"/>
    <cellStyle name="Normal 3 6 2 16 6" xfId="51726"/>
    <cellStyle name="Normal 3 6 2 16 7" xfId="51727"/>
    <cellStyle name="Normal 3 6 2 16 8" xfId="51728"/>
    <cellStyle name="Normal 3 6 2 16 9" xfId="51729"/>
    <cellStyle name="Normal 3 6 2 17" xfId="51730"/>
    <cellStyle name="Normal 3 6 2 17 10" xfId="51731"/>
    <cellStyle name="Normal 3 6 2 17 11" xfId="51732"/>
    <cellStyle name="Normal 3 6 2 17 12" xfId="51733"/>
    <cellStyle name="Normal 3 6 2 17 13" xfId="51734"/>
    <cellStyle name="Normal 3 6 2 17 14" xfId="51735"/>
    <cellStyle name="Normal 3 6 2 17 15" xfId="51736"/>
    <cellStyle name="Normal 3 6 2 17 16" xfId="51737"/>
    <cellStyle name="Normal 3 6 2 17 17" xfId="51738"/>
    <cellStyle name="Normal 3 6 2 17 18" xfId="51739"/>
    <cellStyle name="Normal 3 6 2 17 19" xfId="51740"/>
    <cellStyle name="Normal 3 6 2 17 2" xfId="51741"/>
    <cellStyle name="Normal 3 6 2 17 20" xfId="51742"/>
    <cellStyle name="Normal 3 6 2 17 21" xfId="51743"/>
    <cellStyle name="Normal 3 6 2 17 22" xfId="51744"/>
    <cellStyle name="Normal 3 6 2 17 3" xfId="51745"/>
    <cellStyle name="Normal 3 6 2 17 4" xfId="51746"/>
    <cellStyle name="Normal 3 6 2 17 5" xfId="51747"/>
    <cellStyle name="Normal 3 6 2 17 6" xfId="51748"/>
    <cellStyle name="Normal 3 6 2 17 7" xfId="51749"/>
    <cellStyle name="Normal 3 6 2 17 8" xfId="51750"/>
    <cellStyle name="Normal 3 6 2 17 9" xfId="51751"/>
    <cellStyle name="Normal 3 6 2 18" xfId="51752"/>
    <cellStyle name="Normal 3 6 2 18 10" xfId="51753"/>
    <cellStyle name="Normal 3 6 2 18 11" xfId="51754"/>
    <cellStyle name="Normal 3 6 2 18 12" xfId="51755"/>
    <cellStyle name="Normal 3 6 2 18 13" xfId="51756"/>
    <cellStyle name="Normal 3 6 2 18 14" xfId="51757"/>
    <cellStyle name="Normal 3 6 2 18 15" xfId="51758"/>
    <cellStyle name="Normal 3 6 2 18 16" xfId="51759"/>
    <cellStyle name="Normal 3 6 2 18 17" xfId="51760"/>
    <cellStyle name="Normal 3 6 2 18 18" xfId="51761"/>
    <cellStyle name="Normal 3 6 2 18 19" xfId="51762"/>
    <cellStyle name="Normal 3 6 2 18 2" xfId="51763"/>
    <cellStyle name="Normal 3 6 2 18 20" xfId="51764"/>
    <cellStyle name="Normal 3 6 2 18 21" xfId="51765"/>
    <cellStyle name="Normal 3 6 2 18 22" xfId="51766"/>
    <cellStyle name="Normal 3 6 2 18 3" xfId="51767"/>
    <cellStyle name="Normal 3 6 2 18 4" xfId="51768"/>
    <cellStyle name="Normal 3 6 2 18 5" xfId="51769"/>
    <cellStyle name="Normal 3 6 2 18 6" xfId="51770"/>
    <cellStyle name="Normal 3 6 2 18 7" xfId="51771"/>
    <cellStyle name="Normal 3 6 2 18 8" xfId="51772"/>
    <cellStyle name="Normal 3 6 2 18 9" xfId="51773"/>
    <cellStyle name="Normal 3 6 2 19" xfId="51774"/>
    <cellStyle name="Normal 3 6 2 19 10" xfId="51775"/>
    <cellStyle name="Normal 3 6 2 19 11" xfId="51776"/>
    <cellStyle name="Normal 3 6 2 19 12" xfId="51777"/>
    <cellStyle name="Normal 3 6 2 19 13" xfId="51778"/>
    <cellStyle name="Normal 3 6 2 19 14" xfId="51779"/>
    <cellStyle name="Normal 3 6 2 19 15" xfId="51780"/>
    <cellStyle name="Normal 3 6 2 19 16" xfId="51781"/>
    <cellStyle name="Normal 3 6 2 19 17" xfId="51782"/>
    <cellStyle name="Normal 3 6 2 19 18" xfId="51783"/>
    <cellStyle name="Normal 3 6 2 19 19" xfId="51784"/>
    <cellStyle name="Normal 3 6 2 19 2" xfId="51785"/>
    <cellStyle name="Normal 3 6 2 19 20" xfId="51786"/>
    <cellStyle name="Normal 3 6 2 19 21" xfId="51787"/>
    <cellStyle name="Normal 3 6 2 19 22" xfId="51788"/>
    <cellStyle name="Normal 3 6 2 19 3" xfId="51789"/>
    <cellStyle name="Normal 3 6 2 19 4" xfId="51790"/>
    <cellStyle name="Normal 3 6 2 19 5" xfId="51791"/>
    <cellStyle name="Normal 3 6 2 19 6" xfId="51792"/>
    <cellStyle name="Normal 3 6 2 19 7" xfId="51793"/>
    <cellStyle name="Normal 3 6 2 19 8" xfId="51794"/>
    <cellStyle name="Normal 3 6 2 19 9" xfId="51795"/>
    <cellStyle name="Normal 3 6 2 2" xfId="51796"/>
    <cellStyle name="Normal 3 6 2 2 10" xfId="51797"/>
    <cellStyle name="Normal 3 6 2 2 11" xfId="51798"/>
    <cellStyle name="Normal 3 6 2 2 12" xfId="51799"/>
    <cellStyle name="Normal 3 6 2 2 13" xfId="51800"/>
    <cellStyle name="Normal 3 6 2 2 14" xfId="51801"/>
    <cellStyle name="Normal 3 6 2 2 15" xfId="51802"/>
    <cellStyle name="Normal 3 6 2 2 16" xfId="51803"/>
    <cellStyle name="Normal 3 6 2 2 17" xfId="51804"/>
    <cellStyle name="Normal 3 6 2 2 18" xfId="51805"/>
    <cellStyle name="Normal 3 6 2 2 19" xfId="51806"/>
    <cellStyle name="Normal 3 6 2 2 2" xfId="51807"/>
    <cellStyle name="Normal 3 6 2 2 20" xfId="51808"/>
    <cellStyle name="Normal 3 6 2 2 21" xfId="51809"/>
    <cellStyle name="Normal 3 6 2 2 22" xfId="51810"/>
    <cellStyle name="Normal 3 6 2 2 3" xfId="51811"/>
    <cellStyle name="Normal 3 6 2 2 4" xfId="51812"/>
    <cellStyle name="Normal 3 6 2 2 5" xfId="51813"/>
    <cellStyle name="Normal 3 6 2 2 6" xfId="51814"/>
    <cellStyle name="Normal 3 6 2 2 7" xfId="51815"/>
    <cellStyle name="Normal 3 6 2 2 8" xfId="51816"/>
    <cellStyle name="Normal 3 6 2 2 9" xfId="51817"/>
    <cellStyle name="Normal 3 6 2 20" xfId="51818"/>
    <cellStyle name="Normal 3 6 2 21" xfId="51819"/>
    <cellStyle name="Normal 3 6 2 22" xfId="51820"/>
    <cellStyle name="Normal 3 6 2 23" xfId="51821"/>
    <cellStyle name="Normal 3 6 2 24" xfId="51822"/>
    <cellStyle name="Normal 3 6 2 25" xfId="51823"/>
    <cellStyle name="Normal 3 6 2 26" xfId="51824"/>
    <cellStyle name="Normal 3 6 2 27" xfId="51825"/>
    <cellStyle name="Normal 3 6 2 28" xfId="51826"/>
    <cellStyle name="Normal 3 6 2 29" xfId="51827"/>
    <cellStyle name="Normal 3 6 2 3" xfId="51828"/>
    <cellStyle name="Normal 3 6 2 3 10" xfId="51829"/>
    <cellStyle name="Normal 3 6 2 3 11" xfId="51830"/>
    <cellStyle name="Normal 3 6 2 3 12" xfId="51831"/>
    <cellStyle name="Normal 3 6 2 3 13" xfId="51832"/>
    <cellStyle name="Normal 3 6 2 3 14" xfId="51833"/>
    <cellStyle name="Normal 3 6 2 3 15" xfId="51834"/>
    <cellStyle name="Normal 3 6 2 3 16" xfId="51835"/>
    <cellStyle name="Normal 3 6 2 3 17" xfId="51836"/>
    <cellStyle name="Normal 3 6 2 3 18" xfId="51837"/>
    <cellStyle name="Normal 3 6 2 3 19" xfId="51838"/>
    <cellStyle name="Normal 3 6 2 3 2" xfId="51839"/>
    <cellStyle name="Normal 3 6 2 3 20" xfId="51840"/>
    <cellStyle name="Normal 3 6 2 3 21" xfId="51841"/>
    <cellStyle name="Normal 3 6 2 3 22" xfId="51842"/>
    <cellStyle name="Normal 3 6 2 3 3" xfId="51843"/>
    <cellStyle name="Normal 3 6 2 3 4" xfId="51844"/>
    <cellStyle name="Normal 3 6 2 3 5" xfId="51845"/>
    <cellStyle name="Normal 3 6 2 3 6" xfId="51846"/>
    <cellStyle name="Normal 3 6 2 3 7" xfId="51847"/>
    <cellStyle name="Normal 3 6 2 3 8" xfId="51848"/>
    <cellStyle name="Normal 3 6 2 3 9" xfId="51849"/>
    <cellStyle name="Normal 3 6 2 30" xfId="51850"/>
    <cellStyle name="Normal 3 6 2 31" xfId="51851"/>
    <cellStyle name="Normal 3 6 2 32" xfId="51852"/>
    <cellStyle name="Normal 3 6 2 33" xfId="51853"/>
    <cellStyle name="Normal 3 6 2 34" xfId="51854"/>
    <cellStyle name="Normal 3 6 2 35" xfId="51855"/>
    <cellStyle name="Normal 3 6 2 36" xfId="51856"/>
    <cellStyle name="Normal 3 6 2 37" xfId="51857"/>
    <cellStyle name="Normal 3 6 2 38" xfId="51858"/>
    <cellStyle name="Normal 3 6 2 39" xfId="51859"/>
    <cellStyle name="Normal 3 6 2 4" xfId="51860"/>
    <cellStyle name="Normal 3 6 2 4 10" xfId="51861"/>
    <cellStyle name="Normal 3 6 2 4 11" xfId="51862"/>
    <cellStyle name="Normal 3 6 2 4 12" xfId="51863"/>
    <cellStyle name="Normal 3 6 2 4 13" xfId="51864"/>
    <cellStyle name="Normal 3 6 2 4 14" xfId="51865"/>
    <cellStyle name="Normal 3 6 2 4 15" xfId="51866"/>
    <cellStyle name="Normal 3 6 2 4 16" xfId="51867"/>
    <cellStyle name="Normal 3 6 2 4 17" xfId="51868"/>
    <cellStyle name="Normal 3 6 2 4 18" xfId="51869"/>
    <cellStyle name="Normal 3 6 2 4 19" xfId="51870"/>
    <cellStyle name="Normal 3 6 2 4 2" xfId="51871"/>
    <cellStyle name="Normal 3 6 2 4 20" xfId="51872"/>
    <cellStyle name="Normal 3 6 2 4 21" xfId="51873"/>
    <cellStyle name="Normal 3 6 2 4 22" xfId="51874"/>
    <cellStyle name="Normal 3 6 2 4 3" xfId="51875"/>
    <cellStyle name="Normal 3 6 2 4 4" xfId="51876"/>
    <cellStyle name="Normal 3 6 2 4 5" xfId="51877"/>
    <cellStyle name="Normal 3 6 2 4 6" xfId="51878"/>
    <cellStyle name="Normal 3 6 2 4 7" xfId="51879"/>
    <cellStyle name="Normal 3 6 2 4 8" xfId="51880"/>
    <cellStyle name="Normal 3 6 2 4 9" xfId="51881"/>
    <cellStyle name="Normal 3 6 2 40" xfId="51882"/>
    <cellStyle name="Normal 3 6 2 5" xfId="51883"/>
    <cellStyle name="Normal 3 6 2 5 10" xfId="51884"/>
    <cellStyle name="Normal 3 6 2 5 11" xfId="51885"/>
    <cellStyle name="Normal 3 6 2 5 12" xfId="51886"/>
    <cellStyle name="Normal 3 6 2 5 13" xfId="51887"/>
    <cellStyle name="Normal 3 6 2 5 14" xfId="51888"/>
    <cellStyle name="Normal 3 6 2 5 15" xfId="51889"/>
    <cellStyle name="Normal 3 6 2 5 16" xfId="51890"/>
    <cellStyle name="Normal 3 6 2 5 17" xfId="51891"/>
    <cellStyle name="Normal 3 6 2 5 18" xfId="51892"/>
    <cellStyle name="Normal 3 6 2 5 19" xfId="51893"/>
    <cellStyle name="Normal 3 6 2 5 2" xfId="51894"/>
    <cellStyle name="Normal 3 6 2 5 20" xfId="51895"/>
    <cellStyle name="Normal 3 6 2 5 21" xfId="51896"/>
    <cellStyle name="Normal 3 6 2 5 22" xfId="51897"/>
    <cellStyle name="Normal 3 6 2 5 3" xfId="51898"/>
    <cellStyle name="Normal 3 6 2 5 4" xfId="51899"/>
    <cellStyle name="Normal 3 6 2 5 5" xfId="51900"/>
    <cellStyle name="Normal 3 6 2 5 6" xfId="51901"/>
    <cellStyle name="Normal 3 6 2 5 7" xfId="51902"/>
    <cellStyle name="Normal 3 6 2 5 8" xfId="51903"/>
    <cellStyle name="Normal 3 6 2 5 9" xfId="51904"/>
    <cellStyle name="Normal 3 6 2 6" xfId="51905"/>
    <cellStyle name="Normal 3 6 2 6 10" xfId="51906"/>
    <cellStyle name="Normal 3 6 2 6 11" xfId="51907"/>
    <cellStyle name="Normal 3 6 2 6 12" xfId="51908"/>
    <cellStyle name="Normal 3 6 2 6 13" xfId="51909"/>
    <cellStyle name="Normal 3 6 2 6 14" xfId="51910"/>
    <cellStyle name="Normal 3 6 2 6 15" xfId="51911"/>
    <cellStyle name="Normal 3 6 2 6 16" xfId="51912"/>
    <cellStyle name="Normal 3 6 2 6 17" xfId="51913"/>
    <cellStyle name="Normal 3 6 2 6 18" xfId="51914"/>
    <cellStyle name="Normal 3 6 2 6 19" xfId="51915"/>
    <cellStyle name="Normal 3 6 2 6 2" xfId="51916"/>
    <cellStyle name="Normal 3 6 2 6 20" xfId="51917"/>
    <cellStyle name="Normal 3 6 2 6 21" xfId="51918"/>
    <cellStyle name="Normal 3 6 2 6 22" xfId="51919"/>
    <cellStyle name="Normal 3 6 2 6 3" xfId="51920"/>
    <cellStyle name="Normal 3 6 2 6 4" xfId="51921"/>
    <cellStyle name="Normal 3 6 2 6 5" xfId="51922"/>
    <cellStyle name="Normal 3 6 2 6 6" xfId="51923"/>
    <cellStyle name="Normal 3 6 2 6 7" xfId="51924"/>
    <cellStyle name="Normal 3 6 2 6 8" xfId="51925"/>
    <cellStyle name="Normal 3 6 2 6 9" xfId="51926"/>
    <cellStyle name="Normal 3 6 2 7" xfId="51927"/>
    <cellStyle name="Normal 3 6 2 7 10" xfId="51928"/>
    <cellStyle name="Normal 3 6 2 7 11" xfId="51929"/>
    <cellStyle name="Normal 3 6 2 7 12" xfId="51930"/>
    <cellStyle name="Normal 3 6 2 7 13" xfId="51931"/>
    <cellStyle name="Normal 3 6 2 7 14" xfId="51932"/>
    <cellStyle name="Normal 3 6 2 7 15" xfId="51933"/>
    <cellStyle name="Normal 3 6 2 7 16" xfId="51934"/>
    <cellStyle name="Normal 3 6 2 7 17" xfId="51935"/>
    <cellStyle name="Normal 3 6 2 7 18" xfId="51936"/>
    <cellStyle name="Normal 3 6 2 7 19" xfId="51937"/>
    <cellStyle name="Normal 3 6 2 7 2" xfId="51938"/>
    <cellStyle name="Normal 3 6 2 7 20" xfId="51939"/>
    <cellStyle name="Normal 3 6 2 7 21" xfId="51940"/>
    <cellStyle name="Normal 3 6 2 7 22" xfId="51941"/>
    <cellStyle name="Normal 3 6 2 7 3" xfId="51942"/>
    <cellStyle name="Normal 3 6 2 7 4" xfId="51943"/>
    <cellStyle name="Normal 3 6 2 7 5" xfId="51944"/>
    <cellStyle name="Normal 3 6 2 7 6" xfId="51945"/>
    <cellStyle name="Normal 3 6 2 7 7" xfId="51946"/>
    <cellStyle name="Normal 3 6 2 7 8" xfId="51947"/>
    <cellStyle name="Normal 3 6 2 7 9" xfId="51948"/>
    <cellStyle name="Normal 3 6 2 8" xfId="51949"/>
    <cellStyle name="Normal 3 6 2 8 10" xfId="51950"/>
    <cellStyle name="Normal 3 6 2 8 11" xfId="51951"/>
    <cellStyle name="Normal 3 6 2 8 12" xfId="51952"/>
    <cellStyle name="Normal 3 6 2 8 13" xfId="51953"/>
    <cellStyle name="Normal 3 6 2 8 14" xfId="51954"/>
    <cellStyle name="Normal 3 6 2 8 15" xfId="51955"/>
    <cellStyle name="Normal 3 6 2 8 16" xfId="51956"/>
    <cellStyle name="Normal 3 6 2 8 17" xfId="51957"/>
    <cellStyle name="Normal 3 6 2 8 18" xfId="51958"/>
    <cellStyle name="Normal 3 6 2 8 19" xfId="51959"/>
    <cellStyle name="Normal 3 6 2 8 2" xfId="51960"/>
    <cellStyle name="Normal 3 6 2 8 20" xfId="51961"/>
    <cellStyle name="Normal 3 6 2 8 21" xfId="51962"/>
    <cellStyle name="Normal 3 6 2 8 22" xfId="51963"/>
    <cellStyle name="Normal 3 6 2 8 3" xfId="51964"/>
    <cellStyle name="Normal 3 6 2 8 4" xfId="51965"/>
    <cellStyle name="Normal 3 6 2 8 5" xfId="51966"/>
    <cellStyle name="Normal 3 6 2 8 6" xfId="51967"/>
    <cellStyle name="Normal 3 6 2 8 7" xfId="51968"/>
    <cellStyle name="Normal 3 6 2 8 8" xfId="51969"/>
    <cellStyle name="Normal 3 6 2 8 9" xfId="51970"/>
    <cellStyle name="Normal 3 6 2 9" xfId="51971"/>
    <cellStyle name="Normal 3 6 2 9 10" xfId="51972"/>
    <cellStyle name="Normal 3 6 2 9 11" xfId="51973"/>
    <cellStyle name="Normal 3 6 2 9 12" xfId="51974"/>
    <cellStyle name="Normal 3 6 2 9 13" xfId="51975"/>
    <cellStyle name="Normal 3 6 2 9 14" xfId="51976"/>
    <cellStyle name="Normal 3 6 2 9 15" xfId="51977"/>
    <cellStyle name="Normal 3 6 2 9 16" xfId="51978"/>
    <cellStyle name="Normal 3 6 2 9 17" xfId="51979"/>
    <cellStyle name="Normal 3 6 2 9 18" xfId="51980"/>
    <cellStyle name="Normal 3 6 2 9 19" xfId="51981"/>
    <cellStyle name="Normal 3 6 2 9 2" xfId="51982"/>
    <cellStyle name="Normal 3 6 2 9 20" xfId="51983"/>
    <cellStyle name="Normal 3 6 2 9 21" xfId="51984"/>
    <cellStyle name="Normal 3 6 2 9 22" xfId="51985"/>
    <cellStyle name="Normal 3 6 2 9 3" xfId="51986"/>
    <cellStyle name="Normal 3 6 2 9 4" xfId="51987"/>
    <cellStyle name="Normal 3 6 2 9 5" xfId="51988"/>
    <cellStyle name="Normal 3 6 2 9 6" xfId="51989"/>
    <cellStyle name="Normal 3 6 2 9 7" xfId="51990"/>
    <cellStyle name="Normal 3 6 2 9 8" xfId="51991"/>
    <cellStyle name="Normal 3 6 2 9 9" xfId="51992"/>
    <cellStyle name="Normal 3 6 20" xfId="51993"/>
    <cellStyle name="Normal 3 6 21" xfId="51994"/>
    <cellStyle name="Normal 3 6 22" xfId="51995"/>
    <cellStyle name="Normal 3 6 23" xfId="51996"/>
    <cellStyle name="Normal 3 6 24" xfId="51997"/>
    <cellStyle name="Normal 3 6 25" xfId="51998"/>
    <cellStyle name="Normal 3 6 26" xfId="51999"/>
    <cellStyle name="Normal 3 6 27" xfId="52000"/>
    <cellStyle name="Normal 3 6 28" xfId="52001"/>
    <cellStyle name="Normal 3 6 29" xfId="52002"/>
    <cellStyle name="Normal 3 6 3" xfId="52003"/>
    <cellStyle name="Normal 3 6 30" xfId="52004"/>
    <cellStyle name="Normal 3 6 31" xfId="52005"/>
    <cellStyle name="Normal 3 6 32" xfId="52006"/>
    <cellStyle name="Normal 3 6 33" xfId="52007"/>
    <cellStyle name="Normal 3 6 34" xfId="52008"/>
    <cellStyle name="Normal 3 6 35" xfId="52009"/>
    <cellStyle name="Normal 3 6 36" xfId="52010"/>
    <cellStyle name="Normal 3 6 37" xfId="52011"/>
    <cellStyle name="Normal 3 6 38" xfId="52012"/>
    <cellStyle name="Normal 3 6 39" xfId="52013"/>
    <cellStyle name="Normal 3 6 4" xfId="52014"/>
    <cellStyle name="Normal 3 6 40" xfId="52015"/>
    <cellStyle name="Normal 3 6 5" xfId="52016"/>
    <cellStyle name="Normal 3 6 6" xfId="52017"/>
    <cellStyle name="Normal 3 6 7" xfId="52018"/>
    <cellStyle name="Normal 3 6 8" xfId="52019"/>
    <cellStyle name="Normal 3 6 9" xfId="52020"/>
    <cellStyle name="Normal 3 7" xfId="52021"/>
    <cellStyle name="Normal 3 7 10" xfId="52022"/>
    <cellStyle name="Normal 3 7 11" xfId="52023"/>
    <cellStyle name="Normal 3 7 12" xfId="52024"/>
    <cellStyle name="Normal 3 7 13" xfId="52025"/>
    <cellStyle name="Normal 3 7 14" xfId="52026"/>
    <cellStyle name="Normal 3 7 15" xfId="52027"/>
    <cellStyle name="Normal 3 7 16" xfId="52028"/>
    <cellStyle name="Normal 3 7 17" xfId="52029"/>
    <cellStyle name="Normal 3 7 18" xfId="52030"/>
    <cellStyle name="Normal 3 7 19" xfId="52031"/>
    <cellStyle name="Normal 3 7 2" xfId="52032"/>
    <cellStyle name="Normal 3 7 20" xfId="52033"/>
    <cellStyle name="Normal 3 7 21" xfId="52034"/>
    <cellStyle name="Normal 3 7 22" xfId="52035"/>
    <cellStyle name="Normal 3 7 3" xfId="52036"/>
    <cellStyle name="Normal 3 7 4" xfId="52037"/>
    <cellStyle name="Normal 3 7 5" xfId="52038"/>
    <cellStyle name="Normal 3 7 6" xfId="52039"/>
    <cellStyle name="Normal 3 7 7" xfId="52040"/>
    <cellStyle name="Normal 3 7 8" xfId="52041"/>
    <cellStyle name="Normal 3 7 9" xfId="52042"/>
    <cellStyle name="Normal 3 8" xfId="52043"/>
    <cellStyle name="Normal 3 8 10" xfId="52044"/>
    <cellStyle name="Normal 3 8 11" xfId="52045"/>
    <cellStyle name="Normal 3 8 12" xfId="52046"/>
    <cellStyle name="Normal 3 8 13" xfId="52047"/>
    <cellStyle name="Normal 3 8 14" xfId="52048"/>
    <cellStyle name="Normal 3 8 15" xfId="52049"/>
    <cellStyle name="Normal 3 8 16" xfId="52050"/>
    <cellStyle name="Normal 3 8 17" xfId="52051"/>
    <cellStyle name="Normal 3 8 18" xfId="52052"/>
    <cellStyle name="Normal 3 8 19" xfId="52053"/>
    <cellStyle name="Normal 3 8 2" xfId="52054"/>
    <cellStyle name="Normal 3 8 20" xfId="52055"/>
    <cellStyle name="Normal 3 8 21" xfId="52056"/>
    <cellStyle name="Normal 3 8 22" xfId="52057"/>
    <cellStyle name="Normal 3 8 3" xfId="52058"/>
    <cellStyle name="Normal 3 8 4" xfId="52059"/>
    <cellStyle name="Normal 3 8 5" xfId="52060"/>
    <cellStyle name="Normal 3 8 6" xfId="52061"/>
    <cellStyle name="Normal 3 8 7" xfId="52062"/>
    <cellStyle name="Normal 3 8 8" xfId="52063"/>
    <cellStyle name="Normal 3 8 9" xfId="52064"/>
    <cellStyle name="Normal 3 9" xfId="52065"/>
    <cellStyle name="Normal 3 9 10" xfId="52066"/>
    <cellStyle name="Normal 3 9 11" xfId="52067"/>
    <cellStyle name="Normal 3 9 12" xfId="52068"/>
    <cellStyle name="Normal 3 9 13" xfId="52069"/>
    <cellStyle name="Normal 3 9 14" xfId="52070"/>
    <cellStyle name="Normal 3 9 15" xfId="52071"/>
    <cellStyle name="Normal 3 9 16" xfId="52072"/>
    <cellStyle name="Normal 3 9 17" xfId="52073"/>
    <cellStyle name="Normal 3 9 18" xfId="52074"/>
    <cellStyle name="Normal 3 9 19" xfId="52075"/>
    <cellStyle name="Normal 3 9 2" xfId="52076"/>
    <cellStyle name="Normal 3 9 20" xfId="52077"/>
    <cellStyle name="Normal 3 9 21" xfId="52078"/>
    <cellStyle name="Normal 3 9 22" xfId="52079"/>
    <cellStyle name="Normal 3 9 3" xfId="52080"/>
    <cellStyle name="Normal 3 9 4" xfId="52081"/>
    <cellStyle name="Normal 3 9 5" xfId="52082"/>
    <cellStyle name="Normal 3 9 6" xfId="52083"/>
    <cellStyle name="Normal 3 9 7" xfId="52084"/>
    <cellStyle name="Normal 3 9 8" xfId="52085"/>
    <cellStyle name="Normal 3 9 9" xfId="52086"/>
    <cellStyle name="Normal 30" xfId="52087"/>
    <cellStyle name="Normal 31" xfId="52088"/>
    <cellStyle name="Normal 32" xfId="52089"/>
    <cellStyle name="Normal 33" xfId="52090"/>
    <cellStyle name="Normal 34" xfId="52091"/>
    <cellStyle name="Normal 34 2" xfId="52092"/>
    <cellStyle name="Normal 35" xfId="52093"/>
    <cellStyle name="Normal 36" xfId="52094"/>
    <cellStyle name="Normal 38" xfId="52095"/>
    <cellStyle name="Normal 39" xfId="52096"/>
    <cellStyle name="Normal 4" xfId="152"/>
    <cellStyle name="Normal 4 10" xfId="52097"/>
    <cellStyle name="Normal 4 11" xfId="52098"/>
    <cellStyle name="Normal 4 12" xfId="52099"/>
    <cellStyle name="Normal 4 13" xfId="52100"/>
    <cellStyle name="Normal 4 14" xfId="52101"/>
    <cellStyle name="Normal 4 15" xfId="52102"/>
    <cellStyle name="Normal 4 16" xfId="52103"/>
    <cellStyle name="Normal 4 17" xfId="52104"/>
    <cellStyle name="Normal 4 18" xfId="52105"/>
    <cellStyle name="Normal 4 18 2" xfId="52106"/>
    <cellStyle name="Normal 4 19" xfId="52107"/>
    <cellStyle name="Normal 4 2" xfId="153"/>
    <cellStyle name="Normal 4 2 10" xfId="52108"/>
    <cellStyle name="Normal 4 2 11" xfId="52109"/>
    <cellStyle name="Normal 4 2 12" xfId="52110"/>
    <cellStyle name="Normal 4 2 13" xfId="52111"/>
    <cellStyle name="Normal 4 2 14" xfId="52112"/>
    <cellStyle name="Normal 4 2 15" xfId="52113"/>
    <cellStyle name="Normal 4 2 16" xfId="52114"/>
    <cellStyle name="Normal 4 2 17" xfId="52115"/>
    <cellStyle name="Normal 4 2 18" xfId="52116"/>
    <cellStyle name="Normal 4 2 19" xfId="52117"/>
    <cellStyle name="Normal 4 2 2" xfId="231"/>
    <cellStyle name="Normal 4 2 2 2" xfId="232"/>
    <cellStyle name="Normal 4 2 2 3" xfId="510"/>
    <cellStyle name="Normal 4 2 2 4" xfId="511"/>
    <cellStyle name="Normal 4 2 20" xfId="52118"/>
    <cellStyle name="Normal 4 2 21" xfId="52119"/>
    <cellStyle name="Normal 4 2 22" xfId="52120"/>
    <cellStyle name="Normal 4 2 23" xfId="52121"/>
    <cellStyle name="Normal 4 2 3" xfId="233"/>
    <cellStyle name="Normal 4 2 4" xfId="234"/>
    <cellStyle name="Normal 4 2 5" xfId="235"/>
    <cellStyle name="Normal 4 2 6" xfId="236"/>
    <cellStyle name="Normal 4 2 7" xfId="52122"/>
    <cellStyle name="Normal 4 2 8" xfId="52123"/>
    <cellStyle name="Normal 4 2 9" xfId="52124"/>
    <cellStyle name="Normal 4 20" xfId="52125"/>
    <cellStyle name="Normal 4 21" xfId="52126"/>
    <cellStyle name="Normal 4 22" xfId="52127"/>
    <cellStyle name="Normal 4 23" xfId="52128"/>
    <cellStyle name="Normal 4 24" xfId="52129"/>
    <cellStyle name="Normal 4 25" xfId="52130"/>
    <cellStyle name="Normal 4 26" xfId="52131"/>
    <cellStyle name="Normal 4 27" xfId="52132"/>
    <cellStyle name="Normal 4 28" xfId="52133"/>
    <cellStyle name="Normal 4 29" xfId="52134"/>
    <cellStyle name="Normal 4 3" xfId="237"/>
    <cellStyle name="Normal 4 3 10" xfId="52135"/>
    <cellStyle name="Normal 4 3 11" xfId="52136"/>
    <cellStyle name="Normal 4 3 12" xfId="52137"/>
    <cellStyle name="Normal 4 3 13" xfId="52138"/>
    <cellStyle name="Normal 4 3 14" xfId="52139"/>
    <cellStyle name="Normal 4 3 15" xfId="52140"/>
    <cellStyle name="Normal 4 3 16" xfId="52141"/>
    <cellStyle name="Normal 4 3 17" xfId="52142"/>
    <cellStyle name="Normal 4 3 18" xfId="52143"/>
    <cellStyle name="Normal 4 3 19" xfId="52144"/>
    <cellStyle name="Normal 4 3 2" xfId="52145"/>
    <cellStyle name="Normal 4 3 20" xfId="52146"/>
    <cellStyle name="Normal 4 3 21" xfId="52147"/>
    <cellStyle name="Normal 4 3 22" xfId="52148"/>
    <cellStyle name="Normal 4 3 3" xfId="52149"/>
    <cellStyle name="Normal 4 3 4" xfId="52150"/>
    <cellStyle name="Normal 4 3 5" xfId="52151"/>
    <cellStyle name="Normal 4 3 6" xfId="52152"/>
    <cellStyle name="Normal 4 3 7" xfId="52153"/>
    <cellStyle name="Normal 4 3 8" xfId="52154"/>
    <cellStyle name="Normal 4 3 9" xfId="52155"/>
    <cellStyle name="Normal 4 30" xfId="52156"/>
    <cellStyle name="Normal 4 4" xfId="238"/>
    <cellStyle name="Normal 4 4 10" xfId="52157"/>
    <cellStyle name="Normal 4 4 11" xfId="52158"/>
    <cellStyle name="Normal 4 4 12" xfId="52159"/>
    <cellStyle name="Normal 4 4 13" xfId="52160"/>
    <cellStyle name="Normal 4 4 14" xfId="52161"/>
    <cellStyle name="Normal 4 4 15" xfId="52162"/>
    <cellStyle name="Normal 4 4 16" xfId="52163"/>
    <cellStyle name="Normal 4 4 17" xfId="52164"/>
    <cellStyle name="Normal 4 4 18" xfId="52165"/>
    <cellStyle name="Normal 4 4 19" xfId="52166"/>
    <cellStyle name="Normal 4 4 2" xfId="52167"/>
    <cellStyle name="Normal 4 4 20" xfId="52168"/>
    <cellStyle name="Normal 4 4 21" xfId="52169"/>
    <cellStyle name="Normal 4 4 22" xfId="52170"/>
    <cellStyle name="Normal 4 4 3" xfId="52171"/>
    <cellStyle name="Normal 4 4 4" xfId="52172"/>
    <cellStyle name="Normal 4 4 5" xfId="52173"/>
    <cellStyle name="Normal 4 4 6" xfId="52174"/>
    <cellStyle name="Normal 4 4 7" xfId="52175"/>
    <cellStyle name="Normal 4 4 8" xfId="52176"/>
    <cellStyle name="Normal 4 4 9" xfId="52177"/>
    <cellStyle name="Normal 4 5" xfId="512"/>
    <cellStyle name="Normal 4 5 10" xfId="52178"/>
    <cellStyle name="Normal 4 5 11" xfId="52179"/>
    <cellStyle name="Normal 4 5 12" xfId="52180"/>
    <cellStyle name="Normal 4 5 13" xfId="52181"/>
    <cellStyle name="Normal 4 5 14" xfId="52182"/>
    <cellStyle name="Normal 4 5 15" xfId="52183"/>
    <cellStyle name="Normal 4 5 16" xfId="52184"/>
    <cellStyle name="Normal 4 5 17" xfId="52185"/>
    <cellStyle name="Normal 4 5 18" xfId="52186"/>
    <cellStyle name="Normal 4 5 19" xfId="52187"/>
    <cellStyle name="Normal 4 5 2" xfId="52188"/>
    <cellStyle name="Normal 4 5 2 10" xfId="52189"/>
    <cellStyle name="Normal 4 5 2 11" xfId="52190"/>
    <cellStyle name="Normal 4 5 2 12" xfId="52191"/>
    <cellStyle name="Normal 4 5 2 13" xfId="52192"/>
    <cellStyle name="Normal 4 5 2 14" xfId="52193"/>
    <cellStyle name="Normal 4 5 2 15" xfId="52194"/>
    <cellStyle name="Normal 4 5 2 16" xfId="52195"/>
    <cellStyle name="Normal 4 5 2 17" xfId="52196"/>
    <cellStyle name="Normal 4 5 2 18" xfId="52197"/>
    <cellStyle name="Normal 4 5 2 19" xfId="52198"/>
    <cellStyle name="Normal 4 5 2 2" xfId="52199"/>
    <cellStyle name="Normal 4 5 2 20" xfId="52200"/>
    <cellStyle name="Normal 4 5 2 21" xfId="52201"/>
    <cellStyle name="Normal 4 5 2 22" xfId="52202"/>
    <cellStyle name="Normal 4 5 2 23" xfId="52203"/>
    <cellStyle name="Normal 4 5 2 24" xfId="52204"/>
    <cellStyle name="Normal 4 5 2 25" xfId="52205"/>
    <cellStyle name="Normal 4 5 2 26" xfId="52206"/>
    <cellStyle name="Normal 4 5 2 27" xfId="52207"/>
    <cellStyle name="Normal 4 5 2 28" xfId="52208"/>
    <cellStyle name="Normal 4 5 2 29" xfId="52209"/>
    <cellStyle name="Normal 4 5 2 3" xfId="52210"/>
    <cellStyle name="Normal 4 5 2 30" xfId="52211"/>
    <cellStyle name="Normal 4 5 2 31" xfId="52212"/>
    <cellStyle name="Normal 4 5 2 32" xfId="52213"/>
    <cellStyle name="Normal 4 5 2 33" xfId="52214"/>
    <cellStyle name="Normal 4 5 2 34" xfId="52215"/>
    <cellStyle name="Normal 4 5 2 35" xfId="52216"/>
    <cellStyle name="Normal 4 5 2 36" xfId="52217"/>
    <cellStyle name="Normal 4 5 2 37" xfId="52218"/>
    <cellStyle name="Normal 4 5 2 4" xfId="52219"/>
    <cellStyle name="Normal 4 5 2 5" xfId="52220"/>
    <cellStyle name="Normal 4 5 2 6" xfId="52221"/>
    <cellStyle name="Normal 4 5 2 7" xfId="52222"/>
    <cellStyle name="Normal 4 5 2 8" xfId="52223"/>
    <cellStyle name="Normal 4 5 2 9" xfId="52224"/>
    <cellStyle name="Normal 4 5 20" xfId="52225"/>
    <cellStyle name="Normal 4 5 21" xfId="52226"/>
    <cellStyle name="Normal 4 5 22" xfId="52227"/>
    <cellStyle name="Normal 4 5 23" xfId="52228"/>
    <cellStyle name="Normal 4 5 24" xfId="52229"/>
    <cellStyle name="Normal 4 5 25" xfId="52230"/>
    <cellStyle name="Normal 4 5 26" xfId="52231"/>
    <cellStyle name="Normal 4 5 27" xfId="52232"/>
    <cellStyle name="Normal 4 5 28" xfId="52233"/>
    <cellStyle name="Normal 4 5 29" xfId="52234"/>
    <cellStyle name="Normal 4 5 3" xfId="52235"/>
    <cellStyle name="Normal 4 5 30" xfId="52236"/>
    <cellStyle name="Normal 4 5 31" xfId="52237"/>
    <cellStyle name="Normal 4 5 32" xfId="52238"/>
    <cellStyle name="Normal 4 5 33" xfId="52239"/>
    <cellStyle name="Normal 4 5 34" xfId="52240"/>
    <cellStyle name="Normal 4 5 35" xfId="52241"/>
    <cellStyle name="Normal 4 5 36" xfId="52242"/>
    <cellStyle name="Normal 4 5 37" xfId="52243"/>
    <cellStyle name="Normal 4 5 4" xfId="52244"/>
    <cellStyle name="Normal 4 5 5" xfId="52245"/>
    <cellStyle name="Normal 4 5 6" xfId="52246"/>
    <cellStyle name="Normal 4 5 7" xfId="52247"/>
    <cellStyle name="Normal 4 5 8" xfId="52248"/>
    <cellStyle name="Normal 4 5 9" xfId="52249"/>
    <cellStyle name="Normal 4 6" xfId="52250"/>
    <cellStyle name="Normal 4 6 10" xfId="52251"/>
    <cellStyle name="Normal 4 6 11" xfId="52252"/>
    <cellStyle name="Normal 4 6 12" xfId="52253"/>
    <cellStyle name="Normal 4 6 13" xfId="52254"/>
    <cellStyle name="Normal 4 6 14" xfId="52255"/>
    <cellStyle name="Normal 4 6 15" xfId="52256"/>
    <cellStyle name="Normal 4 6 16" xfId="52257"/>
    <cellStyle name="Normal 4 6 17" xfId="52258"/>
    <cellStyle name="Normal 4 6 18" xfId="52259"/>
    <cellStyle name="Normal 4 6 19" xfId="52260"/>
    <cellStyle name="Normal 4 6 2" xfId="52261"/>
    <cellStyle name="Normal 4 6 20" xfId="52262"/>
    <cellStyle name="Normal 4 6 21" xfId="52263"/>
    <cellStyle name="Normal 4 6 22" xfId="52264"/>
    <cellStyle name="Normal 4 6 3" xfId="52265"/>
    <cellStyle name="Normal 4 6 4" xfId="52266"/>
    <cellStyle name="Normal 4 6 5" xfId="52267"/>
    <cellStyle name="Normal 4 6 6" xfId="52268"/>
    <cellStyle name="Normal 4 6 7" xfId="52269"/>
    <cellStyle name="Normal 4 6 8" xfId="52270"/>
    <cellStyle name="Normal 4 6 9" xfId="52271"/>
    <cellStyle name="Normal 4 7" xfId="52272"/>
    <cellStyle name="Normal 4 7 10" xfId="52273"/>
    <cellStyle name="Normal 4 7 11" xfId="52274"/>
    <cellStyle name="Normal 4 7 12" xfId="52275"/>
    <cellStyle name="Normal 4 7 13" xfId="52276"/>
    <cellStyle name="Normal 4 7 14" xfId="52277"/>
    <cellStyle name="Normal 4 7 15" xfId="52278"/>
    <cellStyle name="Normal 4 7 16" xfId="52279"/>
    <cellStyle name="Normal 4 7 17" xfId="52280"/>
    <cellStyle name="Normal 4 7 18" xfId="52281"/>
    <cellStyle name="Normal 4 7 19" xfId="52282"/>
    <cellStyle name="Normal 4 7 2" xfId="52283"/>
    <cellStyle name="Normal 4 7 20" xfId="52284"/>
    <cellStyle name="Normal 4 7 21" xfId="52285"/>
    <cellStyle name="Normal 4 7 22" xfId="52286"/>
    <cellStyle name="Normal 4 7 3" xfId="52287"/>
    <cellStyle name="Normal 4 7 4" xfId="52288"/>
    <cellStyle name="Normal 4 7 5" xfId="52289"/>
    <cellStyle name="Normal 4 7 6" xfId="52290"/>
    <cellStyle name="Normal 4 7 7" xfId="52291"/>
    <cellStyle name="Normal 4 7 8" xfId="52292"/>
    <cellStyle name="Normal 4 7 9" xfId="52293"/>
    <cellStyle name="Normal 4 8" xfId="52294"/>
    <cellStyle name="Normal 4 8 10" xfId="52295"/>
    <cellStyle name="Normal 4 8 11" xfId="52296"/>
    <cellStyle name="Normal 4 8 12" xfId="52297"/>
    <cellStyle name="Normal 4 8 13" xfId="52298"/>
    <cellStyle name="Normal 4 8 14" xfId="52299"/>
    <cellStyle name="Normal 4 8 15" xfId="52300"/>
    <cellStyle name="Normal 4 8 16" xfId="52301"/>
    <cellStyle name="Normal 4 8 17" xfId="52302"/>
    <cellStyle name="Normal 4 8 18" xfId="52303"/>
    <cellStyle name="Normal 4 8 19" xfId="52304"/>
    <cellStyle name="Normal 4 8 2" xfId="52305"/>
    <cellStyle name="Normal 4 8 20" xfId="52306"/>
    <cellStyle name="Normal 4 8 21" xfId="52307"/>
    <cellStyle name="Normal 4 8 22" xfId="52308"/>
    <cellStyle name="Normal 4 8 3" xfId="52309"/>
    <cellStyle name="Normal 4 8 4" xfId="52310"/>
    <cellStyle name="Normal 4 8 5" xfId="52311"/>
    <cellStyle name="Normal 4 8 6" xfId="52312"/>
    <cellStyle name="Normal 4 8 7" xfId="52313"/>
    <cellStyle name="Normal 4 8 8" xfId="52314"/>
    <cellStyle name="Normal 4 8 9" xfId="52315"/>
    <cellStyle name="Normal 4 9" xfId="52316"/>
    <cellStyle name="Normal 41" xfId="52317"/>
    <cellStyle name="Normal 42" xfId="52318"/>
    <cellStyle name="Normal 5" xfId="154"/>
    <cellStyle name="Normal 5 10" xfId="52319"/>
    <cellStyle name="Normal 5 10 10" xfId="52320"/>
    <cellStyle name="Normal 5 10 11" xfId="52321"/>
    <cellStyle name="Normal 5 10 12" xfId="52322"/>
    <cellStyle name="Normal 5 10 13" xfId="52323"/>
    <cellStyle name="Normal 5 10 14" xfId="52324"/>
    <cellStyle name="Normal 5 10 15" xfId="52325"/>
    <cellStyle name="Normal 5 10 16" xfId="52326"/>
    <cellStyle name="Normal 5 10 17" xfId="52327"/>
    <cellStyle name="Normal 5 10 18" xfId="52328"/>
    <cellStyle name="Normal 5 10 19" xfId="52329"/>
    <cellStyle name="Normal 5 10 2" xfId="52330"/>
    <cellStyle name="Normal 5 10 20" xfId="52331"/>
    <cellStyle name="Normal 5 10 21" xfId="52332"/>
    <cellStyle name="Normal 5 10 22" xfId="52333"/>
    <cellStyle name="Normal 5 10 3" xfId="52334"/>
    <cellStyle name="Normal 5 10 4" xfId="52335"/>
    <cellStyle name="Normal 5 10 5" xfId="52336"/>
    <cellStyle name="Normal 5 10 6" xfId="52337"/>
    <cellStyle name="Normal 5 10 7" xfId="52338"/>
    <cellStyle name="Normal 5 10 8" xfId="52339"/>
    <cellStyle name="Normal 5 10 9" xfId="52340"/>
    <cellStyle name="Normal 5 11" xfId="52341"/>
    <cellStyle name="Normal 5 11 10" xfId="52342"/>
    <cellStyle name="Normal 5 11 11" xfId="52343"/>
    <cellStyle name="Normal 5 11 12" xfId="52344"/>
    <cellStyle name="Normal 5 11 13" xfId="52345"/>
    <cellStyle name="Normal 5 11 14" xfId="52346"/>
    <cellStyle name="Normal 5 11 15" xfId="52347"/>
    <cellStyle name="Normal 5 11 16" xfId="52348"/>
    <cellStyle name="Normal 5 11 17" xfId="52349"/>
    <cellStyle name="Normal 5 11 18" xfId="52350"/>
    <cellStyle name="Normal 5 11 19" xfId="52351"/>
    <cellStyle name="Normal 5 11 2" xfId="52352"/>
    <cellStyle name="Normal 5 11 2 10" xfId="52353"/>
    <cellStyle name="Normal 5 11 2 11" xfId="52354"/>
    <cellStyle name="Normal 5 11 2 12" xfId="52355"/>
    <cellStyle name="Normal 5 11 2 13" xfId="52356"/>
    <cellStyle name="Normal 5 11 2 14" xfId="52357"/>
    <cellStyle name="Normal 5 11 2 15" xfId="52358"/>
    <cellStyle name="Normal 5 11 2 16" xfId="52359"/>
    <cellStyle name="Normal 5 11 2 17" xfId="52360"/>
    <cellStyle name="Normal 5 11 2 18" xfId="52361"/>
    <cellStyle name="Normal 5 11 2 19" xfId="52362"/>
    <cellStyle name="Normal 5 11 2 2" xfId="52363"/>
    <cellStyle name="Normal 5 11 2 20" xfId="52364"/>
    <cellStyle name="Normal 5 11 2 21" xfId="52365"/>
    <cellStyle name="Normal 5 11 2 22" xfId="52366"/>
    <cellStyle name="Normal 5 11 2 23" xfId="52367"/>
    <cellStyle name="Normal 5 11 2 24" xfId="52368"/>
    <cellStyle name="Normal 5 11 2 25" xfId="52369"/>
    <cellStyle name="Normal 5 11 2 26" xfId="52370"/>
    <cellStyle name="Normal 5 11 2 27" xfId="52371"/>
    <cellStyle name="Normal 5 11 2 28" xfId="52372"/>
    <cellStyle name="Normal 5 11 2 29" xfId="52373"/>
    <cellStyle name="Normal 5 11 2 3" xfId="52374"/>
    <cellStyle name="Normal 5 11 2 30" xfId="52375"/>
    <cellStyle name="Normal 5 11 2 31" xfId="52376"/>
    <cellStyle name="Normal 5 11 2 32" xfId="52377"/>
    <cellStyle name="Normal 5 11 2 33" xfId="52378"/>
    <cellStyle name="Normal 5 11 2 34" xfId="52379"/>
    <cellStyle name="Normal 5 11 2 35" xfId="52380"/>
    <cellStyle name="Normal 5 11 2 36" xfId="52381"/>
    <cellStyle name="Normal 5 11 2 37" xfId="52382"/>
    <cellStyle name="Normal 5 11 2 4" xfId="52383"/>
    <cellStyle name="Normal 5 11 2 5" xfId="52384"/>
    <cellStyle name="Normal 5 11 2 6" xfId="52385"/>
    <cellStyle name="Normal 5 11 2 7" xfId="52386"/>
    <cellStyle name="Normal 5 11 2 8" xfId="52387"/>
    <cellStyle name="Normal 5 11 2 9" xfId="52388"/>
    <cellStyle name="Normal 5 11 20" xfId="52389"/>
    <cellStyle name="Normal 5 11 21" xfId="52390"/>
    <cellStyle name="Normal 5 11 22" xfId="52391"/>
    <cellStyle name="Normal 5 11 23" xfId="52392"/>
    <cellStyle name="Normal 5 11 24" xfId="52393"/>
    <cellStyle name="Normal 5 11 25" xfId="52394"/>
    <cellStyle name="Normal 5 11 26" xfId="52395"/>
    <cellStyle name="Normal 5 11 27" xfId="52396"/>
    <cellStyle name="Normal 5 11 28" xfId="52397"/>
    <cellStyle name="Normal 5 11 29" xfId="52398"/>
    <cellStyle name="Normal 5 11 3" xfId="52399"/>
    <cellStyle name="Normal 5 11 30" xfId="52400"/>
    <cellStyle name="Normal 5 11 31" xfId="52401"/>
    <cellStyle name="Normal 5 11 32" xfId="52402"/>
    <cellStyle name="Normal 5 11 33" xfId="52403"/>
    <cellStyle name="Normal 5 11 34" xfId="52404"/>
    <cellStyle name="Normal 5 11 35" xfId="52405"/>
    <cellStyle name="Normal 5 11 36" xfId="52406"/>
    <cellStyle name="Normal 5 11 37" xfId="52407"/>
    <cellStyle name="Normal 5 11 4" xfId="52408"/>
    <cellStyle name="Normal 5 11 5" xfId="52409"/>
    <cellStyle name="Normal 5 11 6" xfId="52410"/>
    <cellStyle name="Normal 5 11 7" xfId="52411"/>
    <cellStyle name="Normal 5 11 8" xfId="52412"/>
    <cellStyle name="Normal 5 11 9" xfId="52413"/>
    <cellStyle name="Normal 5 12" xfId="52414"/>
    <cellStyle name="Normal 5 12 10" xfId="52415"/>
    <cellStyle name="Normal 5 12 11" xfId="52416"/>
    <cellStyle name="Normal 5 12 12" xfId="52417"/>
    <cellStyle name="Normal 5 12 13" xfId="52418"/>
    <cellStyle name="Normal 5 12 14" xfId="52419"/>
    <cellStyle name="Normal 5 12 15" xfId="52420"/>
    <cellStyle name="Normal 5 12 16" xfId="52421"/>
    <cellStyle name="Normal 5 12 17" xfId="52422"/>
    <cellStyle name="Normal 5 12 18" xfId="52423"/>
    <cellStyle name="Normal 5 12 19" xfId="52424"/>
    <cellStyle name="Normal 5 12 2" xfId="52425"/>
    <cellStyle name="Normal 5 12 20" xfId="52426"/>
    <cellStyle name="Normal 5 12 21" xfId="52427"/>
    <cellStyle name="Normal 5 12 22" xfId="52428"/>
    <cellStyle name="Normal 5 12 23" xfId="52429"/>
    <cellStyle name="Normal 5 12 24" xfId="52430"/>
    <cellStyle name="Normal 5 12 25" xfId="52431"/>
    <cellStyle name="Normal 5 12 26" xfId="52432"/>
    <cellStyle name="Normal 5 12 27" xfId="52433"/>
    <cellStyle name="Normal 5 12 28" xfId="52434"/>
    <cellStyle name="Normal 5 12 3" xfId="52435"/>
    <cellStyle name="Normal 5 12 4" xfId="52436"/>
    <cellStyle name="Normal 5 12 5" xfId="52437"/>
    <cellStyle name="Normal 5 12 6" xfId="52438"/>
    <cellStyle name="Normal 5 12 7" xfId="52439"/>
    <cellStyle name="Normal 5 12 8" xfId="52440"/>
    <cellStyle name="Normal 5 12 9" xfId="52441"/>
    <cellStyle name="Normal 5 13" xfId="52442"/>
    <cellStyle name="Normal 5 13 10" xfId="52443"/>
    <cellStyle name="Normal 5 13 11" xfId="52444"/>
    <cellStyle name="Normal 5 13 12" xfId="52445"/>
    <cellStyle name="Normal 5 13 13" xfId="52446"/>
    <cellStyle name="Normal 5 13 14" xfId="52447"/>
    <cellStyle name="Normal 5 13 15" xfId="52448"/>
    <cellStyle name="Normal 5 13 16" xfId="52449"/>
    <cellStyle name="Normal 5 13 17" xfId="52450"/>
    <cellStyle name="Normal 5 13 18" xfId="52451"/>
    <cellStyle name="Normal 5 13 19" xfId="52452"/>
    <cellStyle name="Normal 5 13 2" xfId="52453"/>
    <cellStyle name="Normal 5 13 20" xfId="52454"/>
    <cellStyle name="Normal 5 13 21" xfId="52455"/>
    <cellStyle name="Normal 5 13 22" xfId="52456"/>
    <cellStyle name="Normal 5 13 23" xfId="52457"/>
    <cellStyle name="Normal 5 13 24" xfId="52458"/>
    <cellStyle name="Normal 5 13 25" xfId="52459"/>
    <cellStyle name="Normal 5 13 26" xfId="52460"/>
    <cellStyle name="Normal 5 13 27" xfId="52461"/>
    <cellStyle name="Normal 5 13 28" xfId="52462"/>
    <cellStyle name="Normal 5 13 3" xfId="52463"/>
    <cellStyle name="Normal 5 13 4" xfId="52464"/>
    <cellStyle name="Normal 5 13 5" xfId="52465"/>
    <cellStyle name="Normal 5 13 6" xfId="52466"/>
    <cellStyle name="Normal 5 13 7" xfId="52467"/>
    <cellStyle name="Normal 5 13 8" xfId="52468"/>
    <cellStyle name="Normal 5 13 9" xfId="52469"/>
    <cellStyle name="Normal 5 14" xfId="52470"/>
    <cellStyle name="Normal 5 14 10" xfId="52471"/>
    <cellStyle name="Normal 5 14 11" xfId="52472"/>
    <cellStyle name="Normal 5 14 12" xfId="52473"/>
    <cellStyle name="Normal 5 14 13" xfId="52474"/>
    <cellStyle name="Normal 5 14 14" xfId="52475"/>
    <cellStyle name="Normal 5 14 15" xfId="52476"/>
    <cellStyle name="Normal 5 14 16" xfId="52477"/>
    <cellStyle name="Normal 5 14 17" xfId="52478"/>
    <cellStyle name="Normal 5 14 18" xfId="52479"/>
    <cellStyle name="Normal 5 14 19" xfId="52480"/>
    <cellStyle name="Normal 5 14 2" xfId="52481"/>
    <cellStyle name="Normal 5 14 20" xfId="52482"/>
    <cellStyle name="Normal 5 14 21" xfId="52483"/>
    <cellStyle name="Normal 5 14 22" xfId="52484"/>
    <cellStyle name="Normal 5 14 23" xfId="52485"/>
    <cellStyle name="Normal 5 14 24" xfId="52486"/>
    <cellStyle name="Normal 5 14 25" xfId="52487"/>
    <cellStyle name="Normal 5 14 26" xfId="52488"/>
    <cellStyle name="Normal 5 14 27" xfId="52489"/>
    <cellStyle name="Normal 5 14 28" xfId="52490"/>
    <cellStyle name="Normal 5 14 3" xfId="52491"/>
    <cellStyle name="Normal 5 14 4" xfId="52492"/>
    <cellStyle name="Normal 5 14 5" xfId="52493"/>
    <cellStyle name="Normal 5 14 6" xfId="52494"/>
    <cellStyle name="Normal 5 14 7" xfId="52495"/>
    <cellStyle name="Normal 5 14 8" xfId="52496"/>
    <cellStyle name="Normal 5 14 9" xfId="52497"/>
    <cellStyle name="Normal 5 15" xfId="52498"/>
    <cellStyle name="Normal 5 15 10" xfId="52499"/>
    <cellStyle name="Normal 5 15 11" xfId="52500"/>
    <cellStyle name="Normal 5 15 12" xfId="52501"/>
    <cellStyle name="Normal 5 15 13" xfId="52502"/>
    <cellStyle name="Normal 5 15 14" xfId="52503"/>
    <cellStyle name="Normal 5 15 15" xfId="52504"/>
    <cellStyle name="Normal 5 15 16" xfId="52505"/>
    <cellStyle name="Normal 5 15 17" xfId="52506"/>
    <cellStyle name="Normal 5 15 18" xfId="52507"/>
    <cellStyle name="Normal 5 15 19" xfId="52508"/>
    <cellStyle name="Normal 5 15 2" xfId="52509"/>
    <cellStyle name="Normal 5 15 20" xfId="52510"/>
    <cellStyle name="Normal 5 15 21" xfId="52511"/>
    <cellStyle name="Normal 5 15 22" xfId="52512"/>
    <cellStyle name="Normal 5 15 3" xfId="52513"/>
    <cellStyle name="Normal 5 15 4" xfId="52514"/>
    <cellStyle name="Normal 5 15 5" xfId="52515"/>
    <cellStyle name="Normal 5 15 6" xfId="52516"/>
    <cellStyle name="Normal 5 15 7" xfId="52517"/>
    <cellStyle name="Normal 5 15 8" xfId="52518"/>
    <cellStyle name="Normal 5 15 9" xfId="52519"/>
    <cellStyle name="Normal 5 16" xfId="52520"/>
    <cellStyle name="Normal 5 16 10" xfId="52521"/>
    <cellStyle name="Normal 5 16 11" xfId="52522"/>
    <cellStyle name="Normal 5 16 12" xfId="52523"/>
    <cellStyle name="Normal 5 16 13" xfId="52524"/>
    <cellStyle name="Normal 5 16 14" xfId="52525"/>
    <cellStyle name="Normal 5 16 15" xfId="52526"/>
    <cellStyle name="Normal 5 16 16" xfId="52527"/>
    <cellStyle name="Normal 5 16 17" xfId="52528"/>
    <cellStyle name="Normal 5 16 18" xfId="52529"/>
    <cellStyle name="Normal 5 16 19" xfId="52530"/>
    <cellStyle name="Normal 5 16 2" xfId="52531"/>
    <cellStyle name="Normal 5 16 20" xfId="52532"/>
    <cellStyle name="Normal 5 16 21" xfId="52533"/>
    <cellStyle name="Normal 5 16 22" xfId="52534"/>
    <cellStyle name="Normal 5 16 3" xfId="52535"/>
    <cellStyle name="Normal 5 16 4" xfId="52536"/>
    <cellStyle name="Normal 5 16 5" xfId="52537"/>
    <cellStyle name="Normal 5 16 6" xfId="52538"/>
    <cellStyle name="Normal 5 16 7" xfId="52539"/>
    <cellStyle name="Normal 5 16 8" xfId="52540"/>
    <cellStyle name="Normal 5 16 9" xfId="52541"/>
    <cellStyle name="Normal 5 17" xfId="52542"/>
    <cellStyle name="Normal 5 17 10" xfId="52543"/>
    <cellStyle name="Normal 5 17 11" xfId="52544"/>
    <cellStyle name="Normal 5 17 12" xfId="52545"/>
    <cellStyle name="Normal 5 17 13" xfId="52546"/>
    <cellStyle name="Normal 5 17 14" xfId="52547"/>
    <cellStyle name="Normal 5 17 15" xfId="52548"/>
    <cellStyle name="Normal 5 17 16" xfId="52549"/>
    <cellStyle name="Normal 5 17 17" xfId="52550"/>
    <cellStyle name="Normal 5 17 18" xfId="52551"/>
    <cellStyle name="Normal 5 17 19" xfId="52552"/>
    <cellStyle name="Normal 5 17 2" xfId="52553"/>
    <cellStyle name="Normal 5 17 20" xfId="52554"/>
    <cellStyle name="Normal 5 17 21" xfId="52555"/>
    <cellStyle name="Normal 5 17 22" xfId="52556"/>
    <cellStyle name="Normal 5 17 3" xfId="52557"/>
    <cellStyle name="Normal 5 17 4" xfId="52558"/>
    <cellStyle name="Normal 5 17 5" xfId="52559"/>
    <cellStyle name="Normal 5 17 6" xfId="52560"/>
    <cellStyle name="Normal 5 17 7" xfId="52561"/>
    <cellStyle name="Normal 5 17 8" xfId="52562"/>
    <cellStyle name="Normal 5 17 9" xfId="52563"/>
    <cellStyle name="Normal 5 18" xfId="52564"/>
    <cellStyle name="Normal 5 18 10" xfId="52565"/>
    <cellStyle name="Normal 5 18 11" xfId="52566"/>
    <cellStyle name="Normal 5 18 12" xfId="52567"/>
    <cellStyle name="Normal 5 18 13" xfId="52568"/>
    <cellStyle name="Normal 5 18 14" xfId="52569"/>
    <cellStyle name="Normal 5 18 15" xfId="52570"/>
    <cellStyle name="Normal 5 18 16" xfId="52571"/>
    <cellStyle name="Normal 5 18 17" xfId="52572"/>
    <cellStyle name="Normal 5 18 18" xfId="52573"/>
    <cellStyle name="Normal 5 18 19" xfId="52574"/>
    <cellStyle name="Normal 5 18 2" xfId="52575"/>
    <cellStyle name="Normal 5 18 20" xfId="52576"/>
    <cellStyle name="Normal 5 18 21" xfId="52577"/>
    <cellStyle name="Normal 5 18 22" xfId="52578"/>
    <cellStyle name="Normal 5 18 3" xfId="52579"/>
    <cellStyle name="Normal 5 18 4" xfId="52580"/>
    <cellStyle name="Normal 5 18 5" xfId="52581"/>
    <cellStyle name="Normal 5 18 6" xfId="52582"/>
    <cellStyle name="Normal 5 18 7" xfId="52583"/>
    <cellStyle name="Normal 5 18 8" xfId="52584"/>
    <cellStyle name="Normal 5 18 9" xfId="52585"/>
    <cellStyle name="Normal 5 19" xfId="52586"/>
    <cellStyle name="Normal 5 19 10" xfId="52587"/>
    <cellStyle name="Normal 5 19 11" xfId="52588"/>
    <cellStyle name="Normal 5 19 12" xfId="52589"/>
    <cellStyle name="Normal 5 19 13" xfId="52590"/>
    <cellStyle name="Normal 5 19 14" xfId="52591"/>
    <cellStyle name="Normal 5 19 15" xfId="52592"/>
    <cellStyle name="Normal 5 19 16" xfId="52593"/>
    <cellStyle name="Normal 5 19 17" xfId="52594"/>
    <cellStyle name="Normal 5 19 18" xfId="52595"/>
    <cellStyle name="Normal 5 19 19" xfId="52596"/>
    <cellStyle name="Normal 5 19 2" xfId="52597"/>
    <cellStyle name="Normal 5 19 20" xfId="52598"/>
    <cellStyle name="Normal 5 19 21" xfId="52599"/>
    <cellStyle name="Normal 5 19 22" xfId="52600"/>
    <cellStyle name="Normal 5 19 3" xfId="52601"/>
    <cellStyle name="Normal 5 19 4" xfId="52602"/>
    <cellStyle name="Normal 5 19 5" xfId="52603"/>
    <cellStyle name="Normal 5 19 6" xfId="52604"/>
    <cellStyle name="Normal 5 19 7" xfId="52605"/>
    <cellStyle name="Normal 5 19 8" xfId="52606"/>
    <cellStyle name="Normal 5 19 9" xfId="52607"/>
    <cellStyle name="Normal 5 2" xfId="155"/>
    <cellStyle name="Normal 5 2 10" xfId="52608"/>
    <cellStyle name="Normal 5 2 11" xfId="52609"/>
    <cellStyle name="Normal 5 2 12" xfId="52610"/>
    <cellStyle name="Normal 5 2 13" xfId="52611"/>
    <cellStyle name="Normal 5 2 14" xfId="52612"/>
    <cellStyle name="Normal 5 2 15" xfId="52613"/>
    <cellStyle name="Normal 5 2 16" xfId="52614"/>
    <cellStyle name="Normal 5 2 17" xfId="52615"/>
    <cellStyle name="Normal 5 2 18" xfId="52616"/>
    <cellStyle name="Normal 5 2 19" xfId="52617"/>
    <cellStyle name="Normal 5 2 2" xfId="52618"/>
    <cellStyle name="Normal 5 2 2 10" xfId="52619"/>
    <cellStyle name="Normal 5 2 2 11" xfId="52620"/>
    <cellStyle name="Normal 5 2 2 12" xfId="52621"/>
    <cellStyle name="Normal 5 2 2 13" xfId="52622"/>
    <cellStyle name="Normal 5 2 2 14" xfId="52623"/>
    <cellStyle name="Normal 5 2 2 15" xfId="52624"/>
    <cellStyle name="Normal 5 2 2 16" xfId="52625"/>
    <cellStyle name="Normal 5 2 2 17" xfId="52626"/>
    <cellStyle name="Normal 5 2 2 18" xfId="52627"/>
    <cellStyle name="Normal 5 2 2 19" xfId="52628"/>
    <cellStyle name="Normal 5 2 2 2" xfId="52629"/>
    <cellStyle name="Normal 5 2 2 20" xfId="52630"/>
    <cellStyle name="Normal 5 2 2 21" xfId="52631"/>
    <cellStyle name="Normal 5 2 2 22" xfId="52632"/>
    <cellStyle name="Normal 5 2 2 3" xfId="52633"/>
    <cellStyle name="Normal 5 2 2 4" xfId="52634"/>
    <cellStyle name="Normal 5 2 2 5" xfId="52635"/>
    <cellStyle name="Normal 5 2 2 6" xfId="52636"/>
    <cellStyle name="Normal 5 2 2 7" xfId="52637"/>
    <cellStyle name="Normal 5 2 2 8" xfId="52638"/>
    <cellStyle name="Normal 5 2 2 9" xfId="52639"/>
    <cellStyle name="Normal 5 2 20" xfId="52640"/>
    <cellStyle name="Normal 5 2 21" xfId="52641"/>
    <cellStyle name="Normal 5 2 22" xfId="52642"/>
    <cellStyle name="Normal 5 2 23" xfId="52643"/>
    <cellStyle name="Normal 5 2 24" xfId="52644"/>
    <cellStyle name="Normal 5 2 25" xfId="52645"/>
    <cellStyle name="Normal 5 2 26" xfId="52646"/>
    <cellStyle name="Normal 5 2 3" xfId="52647"/>
    <cellStyle name="Normal 5 2 3 10" xfId="52648"/>
    <cellStyle name="Normal 5 2 3 11" xfId="52649"/>
    <cellStyle name="Normal 5 2 3 12" xfId="52650"/>
    <cellStyle name="Normal 5 2 3 13" xfId="52651"/>
    <cellStyle name="Normal 5 2 3 14" xfId="52652"/>
    <cellStyle name="Normal 5 2 3 15" xfId="52653"/>
    <cellStyle name="Normal 5 2 3 16" xfId="52654"/>
    <cellStyle name="Normal 5 2 3 17" xfId="52655"/>
    <cellStyle name="Normal 5 2 3 18" xfId="52656"/>
    <cellStyle name="Normal 5 2 3 19" xfId="52657"/>
    <cellStyle name="Normal 5 2 3 2" xfId="52658"/>
    <cellStyle name="Normal 5 2 3 20" xfId="52659"/>
    <cellStyle name="Normal 5 2 3 21" xfId="52660"/>
    <cellStyle name="Normal 5 2 3 22" xfId="52661"/>
    <cellStyle name="Normal 5 2 3 3" xfId="52662"/>
    <cellStyle name="Normal 5 2 3 4" xfId="52663"/>
    <cellStyle name="Normal 5 2 3 5" xfId="52664"/>
    <cellStyle name="Normal 5 2 3 6" xfId="52665"/>
    <cellStyle name="Normal 5 2 3 7" xfId="52666"/>
    <cellStyle name="Normal 5 2 3 8" xfId="52667"/>
    <cellStyle name="Normal 5 2 3 9" xfId="52668"/>
    <cellStyle name="Normal 5 2 4" xfId="52669"/>
    <cellStyle name="Normal 5 2 4 10" xfId="52670"/>
    <cellStyle name="Normal 5 2 4 11" xfId="52671"/>
    <cellStyle name="Normal 5 2 4 12" xfId="52672"/>
    <cellStyle name="Normal 5 2 4 13" xfId="52673"/>
    <cellStyle name="Normal 5 2 4 14" xfId="52674"/>
    <cellStyle name="Normal 5 2 4 15" xfId="52675"/>
    <cellStyle name="Normal 5 2 4 16" xfId="52676"/>
    <cellStyle name="Normal 5 2 4 17" xfId="52677"/>
    <cellStyle name="Normal 5 2 4 18" xfId="52678"/>
    <cellStyle name="Normal 5 2 4 19" xfId="52679"/>
    <cellStyle name="Normal 5 2 4 2" xfId="52680"/>
    <cellStyle name="Normal 5 2 4 20" xfId="52681"/>
    <cellStyle name="Normal 5 2 4 21" xfId="52682"/>
    <cellStyle name="Normal 5 2 4 22" xfId="52683"/>
    <cellStyle name="Normal 5 2 4 3" xfId="52684"/>
    <cellStyle name="Normal 5 2 4 4" xfId="52685"/>
    <cellStyle name="Normal 5 2 4 5" xfId="52686"/>
    <cellStyle name="Normal 5 2 4 6" xfId="52687"/>
    <cellStyle name="Normal 5 2 4 7" xfId="52688"/>
    <cellStyle name="Normal 5 2 4 8" xfId="52689"/>
    <cellStyle name="Normal 5 2 4 9" xfId="52690"/>
    <cellStyle name="Normal 5 2 5" xfId="52691"/>
    <cellStyle name="Normal 5 2 5 10" xfId="52692"/>
    <cellStyle name="Normal 5 2 5 11" xfId="52693"/>
    <cellStyle name="Normal 5 2 5 12" xfId="52694"/>
    <cellStyle name="Normal 5 2 5 13" xfId="52695"/>
    <cellStyle name="Normal 5 2 5 14" xfId="52696"/>
    <cellStyle name="Normal 5 2 5 15" xfId="52697"/>
    <cellStyle name="Normal 5 2 5 16" xfId="52698"/>
    <cellStyle name="Normal 5 2 5 17" xfId="52699"/>
    <cellStyle name="Normal 5 2 5 18" xfId="52700"/>
    <cellStyle name="Normal 5 2 5 19" xfId="52701"/>
    <cellStyle name="Normal 5 2 5 2" xfId="52702"/>
    <cellStyle name="Normal 5 2 5 20" xfId="52703"/>
    <cellStyle name="Normal 5 2 5 21" xfId="52704"/>
    <cellStyle name="Normal 5 2 5 22" xfId="52705"/>
    <cellStyle name="Normal 5 2 5 3" xfId="52706"/>
    <cellStyle name="Normal 5 2 5 4" xfId="52707"/>
    <cellStyle name="Normal 5 2 5 5" xfId="52708"/>
    <cellStyle name="Normal 5 2 5 6" xfId="52709"/>
    <cellStyle name="Normal 5 2 5 7" xfId="52710"/>
    <cellStyle name="Normal 5 2 5 8" xfId="52711"/>
    <cellStyle name="Normal 5 2 5 9" xfId="52712"/>
    <cellStyle name="Normal 5 2 6" xfId="52713"/>
    <cellStyle name="Normal 5 2 7" xfId="52714"/>
    <cellStyle name="Normal 5 2 8" xfId="52715"/>
    <cellStyle name="Normal 5 2 9" xfId="52716"/>
    <cellStyle name="Normal 5 20" xfId="52717"/>
    <cellStyle name="Normal 5 20 10" xfId="52718"/>
    <cellStyle name="Normal 5 20 11" xfId="52719"/>
    <cellStyle name="Normal 5 20 12" xfId="52720"/>
    <cellStyle name="Normal 5 20 13" xfId="52721"/>
    <cellStyle name="Normal 5 20 14" xfId="52722"/>
    <cellStyle name="Normal 5 20 15" xfId="52723"/>
    <cellStyle name="Normal 5 20 16" xfId="52724"/>
    <cellStyle name="Normal 5 20 17" xfId="52725"/>
    <cellStyle name="Normal 5 20 18" xfId="52726"/>
    <cellStyle name="Normal 5 20 19" xfId="52727"/>
    <cellStyle name="Normal 5 20 2" xfId="52728"/>
    <cellStyle name="Normal 5 20 20" xfId="52729"/>
    <cellStyle name="Normal 5 20 21" xfId="52730"/>
    <cellStyle name="Normal 5 20 22" xfId="52731"/>
    <cellStyle name="Normal 5 20 3" xfId="52732"/>
    <cellStyle name="Normal 5 20 4" xfId="52733"/>
    <cellStyle name="Normal 5 20 5" xfId="52734"/>
    <cellStyle name="Normal 5 20 6" xfId="52735"/>
    <cellStyle name="Normal 5 20 7" xfId="52736"/>
    <cellStyle name="Normal 5 20 8" xfId="52737"/>
    <cellStyle name="Normal 5 20 9" xfId="52738"/>
    <cellStyle name="Normal 5 21" xfId="52739"/>
    <cellStyle name="Normal 5 21 10" xfId="52740"/>
    <cellStyle name="Normal 5 21 11" xfId="52741"/>
    <cellStyle name="Normal 5 21 12" xfId="52742"/>
    <cellStyle name="Normal 5 21 13" xfId="52743"/>
    <cellStyle name="Normal 5 21 14" xfId="52744"/>
    <cellStyle name="Normal 5 21 15" xfId="52745"/>
    <cellStyle name="Normal 5 21 16" xfId="52746"/>
    <cellStyle name="Normal 5 21 17" xfId="52747"/>
    <cellStyle name="Normal 5 21 18" xfId="52748"/>
    <cellStyle name="Normal 5 21 19" xfId="52749"/>
    <cellStyle name="Normal 5 21 2" xfId="52750"/>
    <cellStyle name="Normal 5 21 20" xfId="52751"/>
    <cellStyle name="Normal 5 21 21" xfId="52752"/>
    <cellStyle name="Normal 5 21 22" xfId="52753"/>
    <cellStyle name="Normal 5 21 3" xfId="52754"/>
    <cellStyle name="Normal 5 21 4" xfId="52755"/>
    <cellStyle name="Normal 5 21 5" xfId="52756"/>
    <cellStyle name="Normal 5 21 6" xfId="52757"/>
    <cellStyle name="Normal 5 21 7" xfId="52758"/>
    <cellStyle name="Normal 5 21 8" xfId="52759"/>
    <cellStyle name="Normal 5 21 9" xfId="52760"/>
    <cellStyle name="Normal 5 22" xfId="52761"/>
    <cellStyle name="Normal 5 22 10" xfId="52762"/>
    <cellStyle name="Normal 5 22 11" xfId="52763"/>
    <cellStyle name="Normal 5 22 12" xfId="52764"/>
    <cellStyle name="Normal 5 22 13" xfId="52765"/>
    <cellStyle name="Normal 5 22 14" xfId="52766"/>
    <cellStyle name="Normal 5 22 15" xfId="52767"/>
    <cellStyle name="Normal 5 22 16" xfId="52768"/>
    <cellStyle name="Normal 5 22 17" xfId="52769"/>
    <cellStyle name="Normal 5 22 18" xfId="52770"/>
    <cellStyle name="Normal 5 22 19" xfId="52771"/>
    <cellStyle name="Normal 5 22 2" xfId="52772"/>
    <cellStyle name="Normal 5 22 20" xfId="52773"/>
    <cellStyle name="Normal 5 22 21" xfId="52774"/>
    <cellStyle name="Normal 5 22 22" xfId="52775"/>
    <cellStyle name="Normal 5 22 3" xfId="52776"/>
    <cellStyle name="Normal 5 22 4" xfId="52777"/>
    <cellStyle name="Normal 5 22 5" xfId="52778"/>
    <cellStyle name="Normal 5 22 6" xfId="52779"/>
    <cellStyle name="Normal 5 22 7" xfId="52780"/>
    <cellStyle name="Normal 5 22 8" xfId="52781"/>
    <cellStyle name="Normal 5 22 9" xfId="52782"/>
    <cellStyle name="Normal 5 23" xfId="52783"/>
    <cellStyle name="Normal 5 23 10" xfId="52784"/>
    <cellStyle name="Normal 5 23 11" xfId="52785"/>
    <cellStyle name="Normal 5 23 12" xfId="52786"/>
    <cellStyle name="Normal 5 23 13" xfId="52787"/>
    <cellStyle name="Normal 5 23 14" xfId="52788"/>
    <cellStyle name="Normal 5 23 15" xfId="52789"/>
    <cellStyle name="Normal 5 23 16" xfId="52790"/>
    <cellStyle name="Normal 5 23 17" xfId="52791"/>
    <cellStyle name="Normal 5 23 18" xfId="52792"/>
    <cellStyle name="Normal 5 23 19" xfId="52793"/>
    <cellStyle name="Normal 5 23 2" xfId="52794"/>
    <cellStyle name="Normal 5 23 20" xfId="52795"/>
    <cellStyle name="Normal 5 23 21" xfId="52796"/>
    <cellStyle name="Normal 5 23 22" xfId="52797"/>
    <cellStyle name="Normal 5 23 3" xfId="52798"/>
    <cellStyle name="Normal 5 23 4" xfId="52799"/>
    <cellStyle name="Normal 5 23 5" xfId="52800"/>
    <cellStyle name="Normal 5 23 6" xfId="52801"/>
    <cellStyle name="Normal 5 23 7" xfId="52802"/>
    <cellStyle name="Normal 5 23 8" xfId="52803"/>
    <cellStyle name="Normal 5 23 9" xfId="52804"/>
    <cellStyle name="Normal 5 24" xfId="52805"/>
    <cellStyle name="Normal 5 24 10" xfId="52806"/>
    <cellStyle name="Normal 5 24 11" xfId="52807"/>
    <cellStyle name="Normal 5 24 12" xfId="52808"/>
    <cellStyle name="Normal 5 24 13" xfId="52809"/>
    <cellStyle name="Normal 5 24 14" xfId="52810"/>
    <cellStyle name="Normal 5 24 15" xfId="52811"/>
    <cellStyle name="Normal 5 24 16" xfId="52812"/>
    <cellStyle name="Normal 5 24 17" xfId="52813"/>
    <cellStyle name="Normal 5 24 18" xfId="52814"/>
    <cellStyle name="Normal 5 24 19" xfId="52815"/>
    <cellStyle name="Normal 5 24 2" xfId="52816"/>
    <cellStyle name="Normal 5 24 20" xfId="52817"/>
    <cellStyle name="Normal 5 24 21" xfId="52818"/>
    <cellStyle name="Normal 5 24 22" xfId="52819"/>
    <cellStyle name="Normal 5 24 3" xfId="52820"/>
    <cellStyle name="Normal 5 24 4" xfId="52821"/>
    <cellStyle name="Normal 5 24 5" xfId="52822"/>
    <cellStyle name="Normal 5 24 6" xfId="52823"/>
    <cellStyle name="Normal 5 24 7" xfId="52824"/>
    <cellStyle name="Normal 5 24 8" xfId="52825"/>
    <cellStyle name="Normal 5 24 9" xfId="52826"/>
    <cellStyle name="Normal 5 25" xfId="52827"/>
    <cellStyle name="Normal 5 25 10" xfId="52828"/>
    <cellStyle name="Normal 5 25 11" xfId="52829"/>
    <cellStyle name="Normal 5 25 12" xfId="52830"/>
    <cellStyle name="Normal 5 25 13" xfId="52831"/>
    <cellStyle name="Normal 5 25 14" xfId="52832"/>
    <cellStyle name="Normal 5 25 15" xfId="52833"/>
    <cellStyle name="Normal 5 25 16" xfId="52834"/>
    <cellStyle name="Normal 5 25 17" xfId="52835"/>
    <cellStyle name="Normal 5 25 18" xfId="52836"/>
    <cellStyle name="Normal 5 25 19" xfId="52837"/>
    <cellStyle name="Normal 5 25 2" xfId="52838"/>
    <cellStyle name="Normal 5 25 20" xfId="52839"/>
    <cellStyle name="Normal 5 25 21" xfId="52840"/>
    <cellStyle name="Normal 5 25 22" xfId="52841"/>
    <cellStyle name="Normal 5 25 3" xfId="52842"/>
    <cellStyle name="Normal 5 25 4" xfId="52843"/>
    <cellStyle name="Normal 5 25 5" xfId="52844"/>
    <cellStyle name="Normal 5 25 6" xfId="52845"/>
    <cellStyle name="Normal 5 25 7" xfId="52846"/>
    <cellStyle name="Normal 5 25 8" xfId="52847"/>
    <cellStyle name="Normal 5 25 9" xfId="52848"/>
    <cellStyle name="Normal 5 26" xfId="52849"/>
    <cellStyle name="Normal 5 26 10" xfId="52850"/>
    <cellStyle name="Normal 5 26 11" xfId="52851"/>
    <cellStyle name="Normal 5 26 12" xfId="52852"/>
    <cellStyle name="Normal 5 26 13" xfId="52853"/>
    <cellStyle name="Normal 5 26 14" xfId="52854"/>
    <cellStyle name="Normal 5 26 15" xfId="52855"/>
    <cellStyle name="Normal 5 26 16" xfId="52856"/>
    <cellStyle name="Normal 5 26 17" xfId="52857"/>
    <cellStyle name="Normal 5 26 18" xfId="52858"/>
    <cellStyle name="Normal 5 26 19" xfId="52859"/>
    <cellStyle name="Normal 5 26 2" xfId="52860"/>
    <cellStyle name="Normal 5 26 20" xfId="52861"/>
    <cellStyle name="Normal 5 26 21" xfId="52862"/>
    <cellStyle name="Normal 5 26 22" xfId="52863"/>
    <cellStyle name="Normal 5 26 3" xfId="52864"/>
    <cellStyle name="Normal 5 26 4" xfId="52865"/>
    <cellStyle name="Normal 5 26 5" xfId="52866"/>
    <cellStyle name="Normal 5 26 6" xfId="52867"/>
    <cellStyle name="Normal 5 26 7" xfId="52868"/>
    <cellStyle name="Normal 5 26 8" xfId="52869"/>
    <cellStyle name="Normal 5 26 9" xfId="52870"/>
    <cellStyle name="Normal 5 27" xfId="52871"/>
    <cellStyle name="Normal 5 27 10" xfId="52872"/>
    <cellStyle name="Normal 5 27 11" xfId="52873"/>
    <cellStyle name="Normal 5 27 12" xfId="52874"/>
    <cellStyle name="Normal 5 27 13" xfId="52875"/>
    <cellStyle name="Normal 5 27 14" xfId="52876"/>
    <cellStyle name="Normal 5 27 15" xfId="52877"/>
    <cellStyle name="Normal 5 27 16" xfId="52878"/>
    <cellStyle name="Normal 5 27 17" xfId="52879"/>
    <cellStyle name="Normal 5 27 18" xfId="52880"/>
    <cellStyle name="Normal 5 27 19" xfId="52881"/>
    <cellStyle name="Normal 5 27 2" xfId="52882"/>
    <cellStyle name="Normal 5 27 20" xfId="52883"/>
    <cellStyle name="Normal 5 27 21" xfId="52884"/>
    <cellStyle name="Normal 5 27 22" xfId="52885"/>
    <cellStyle name="Normal 5 27 3" xfId="52886"/>
    <cellStyle name="Normal 5 27 4" xfId="52887"/>
    <cellStyle name="Normal 5 27 5" xfId="52888"/>
    <cellStyle name="Normal 5 27 6" xfId="52889"/>
    <cellStyle name="Normal 5 27 7" xfId="52890"/>
    <cellStyle name="Normal 5 27 8" xfId="52891"/>
    <cellStyle name="Normal 5 27 9" xfId="52892"/>
    <cellStyle name="Normal 5 28" xfId="52893"/>
    <cellStyle name="Normal 5 28 10" xfId="52894"/>
    <cellStyle name="Normal 5 28 11" xfId="52895"/>
    <cellStyle name="Normal 5 28 12" xfId="52896"/>
    <cellStyle name="Normal 5 28 13" xfId="52897"/>
    <cellStyle name="Normal 5 28 14" xfId="52898"/>
    <cellStyle name="Normal 5 28 15" xfId="52899"/>
    <cellStyle name="Normal 5 28 16" xfId="52900"/>
    <cellStyle name="Normal 5 28 17" xfId="52901"/>
    <cellStyle name="Normal 5 28 18" xfId="52902"/>
    <cellStyle name="Normal 5 28 19" xfId="52903"/>
    <cellStyle name="Normal 5 28 2" xfId="52904"/>
    <cellStyle name="Normal 5 28 20" xfId="52905"/>
    <cellStyle name="Normal 5 28 21" xfId="52906"/>
    <cellStyle name="Normal 5 28 22" xfId="52907"/>
    <cellStyle name="Normal 5 28 3" xfId="52908"/>
    <cellStyle name="Normal 5 28 4" xfId="52909"/>
    <cellStyle name="Normal 5 28 5" xfId="52910"/>
    <cellStyle name="Normal 5 28 6" xfId="52911"/>
    <cellStyle name="Normal 5 28 7" xfId="52912"/>
    <cellStyle name="Normal 5 28 8" xfId="52913"/>
    <cellStyle name="Normal 5 28 9" xfId="52914"/>
    <cellStyle name="Normal 5 29" xfId="52915"/>
    <cellStyle name="Normal 5 3" xfId="156"/>
    <cellStyle name="Normal 5 3 10" xfId="52916"/>
    <cellStyle name="Normal 5 3 11" xfId="52917"/>
    <cellStyle name="Normal 5 3 12" xfId="52918"/>
    <cellStyle name="Normal 5 3 13" xfId="52919"/>
    <cellStyle name="Normal 5 3 14" xfId="52920"/>
    <cellStyle name="Normal 5 3 15" xfId="52921"/>
    <cellStyle name="Normal 5 3 16" xfId="52922"/>
    <cellStyle name="Normal 5 3 17" xfId="52923"/>
    <cellStyle name="Normal 5 3 18" xfId="52924"/>
    <cellStyle name="Normal 5 3 19" xfId="52925"/>
    <cellStyle name="Normal 5 3 2" xfId="513"/>
    <cellStyle name="Normal 5 3 2 2" xfId="514"/>
    <cellStyle name="Normal 5 3 2 3" xfId="515"/>
    <cellStyle name="Normal 5 3 20" xfId="52926"/>
    <cellStyle name="Normal 5 3 21" xfId="52927"/>
    <cellStyle name="Normal 5 3 22" xfId="52928"/>
    <cellStyle name="Normal 5 3 3" xfId="516"/>
    <cellStyle name="Normal 5 3 4" xfId="52929"/>
    <cellStyle name="Normal 5 3 5" xfId="52930"/>
    <cellStyle name="Normal 5 3 6" xfId="52931"/>
    <cellStyle name="Normal 5 3 7" xfId="52932"/>
    <cellStyle name="Normal 5 3 8" xfId="52933"/>
    <cellStyle name="Normal 5 3 9" xfId="52934"/>
    <cellStyle name="Normal 5 30" xfId="52935"/>
    <cellStyle name="Normal 5 31" xfId="52936"/>
    <cellStyle name="Normal 5 32" xfId="52937"/>
    <cellStyle name="Normal 5 33" xfId="52938"/>
    <cellStyle name="Normal 5 34" xfId="52939"/>
    <cellStyle name="Normal 5 35" xfId="52940"/>
    <cellStyle name="Normal 5 36" xfId="52941"/>
    <cellStyle name="Normal 5 37" xfId="52942"/>
    <cellStyle name="Normal 5 38" xfId="52943"/>
    <cellStyle name="Normal 5 39" xfId="52944"/>
    <cellStyle name="Normal 5 4" xfId="239"/>
    <cellStyle name="Normal 5 4 10" xfId="52945"/>
    <cellStyle name="Normal 5 4 11" xfId="52946"/>
    <cellStyle name="Normal 5 4 12" xfId="52947"/>
    <cellStyle name="Normal 5 4 13" xfId="52948"/>
    <cellStyle name="Normal 5 4 14" xfId="52949"/>
    <cellStyle name="Normal 5 4 15" xfId="52950"/>
    <cellStyle name="Normal 5 4 16" xfId="52951"/>
    <cellStyle name="Normal 5 4 17" xfId="52952"/>
    <cellStyle name="Normal 5 4 18" xfId="52953"/>
    <cellStyle name="Normal 5 4 19" xfId="52954"/>
    <cellStyle name="Normal 5 4 2" xfId="52955"/>
    <cellStyle name="Normal 5 4 20" xfId="52956"/>
    <cellStyle name="Normal 5 4 21" xfId="52957"/>
    <cellStyle name="Normal 5 4 22" xfId="52958"/>
    <cellStyle name="Normal 5 4 3" xfId="52959"/>
    <cellStyle name="Normal 5 4 4" xfId="52960"/>
    <cellStyle name="Normal 5 4 5" xfId="52961"/>
    <cellStyle name="Normal 5 4 6" xfId="52962"/>
    <cellStyle name="Normal 5 4 7" xfId="52963"/>
    <cellStyle name="Normal 5 4 8" xfId="52964"/>
    <cellStyle name="Normal 5 4 9" xfId="52965"/>
    <cellStyle name="Normal 5 40" xfId="52966"/>
    <cellStyle name="Normal 5 41" xfId="52967"/>
    <cellStyle name="Normal 5 42" xfId="52968"/>
    <cellStyle name="Normal 5 43" xfId="52969"/>
    <cellStyle name="Normal 5 44" xfId="52970"/>
    <cellStyle name="Normal 5 45" xfId="52971"/>
    <cellStyle name="Normal 5 46" xfId="52972"/>
    <cellStyle name="Normal 5 47" xfId="52973"/>
    <cellStyle name="Normal 5 48" xfId="52974"/>
    <cellStyle name="Normal 5 49" xfId="52975"/>
    <cellStyle name="Normal 5 5" xfId="240"/>
    <cellStyle name="Normal 5 5 10" xfId="52976"/>
    <cellStyle name="Normal 5 5 11" xfId="52977"/>
    <cellStyle name="Normal 5 5 12" xfId="52978"/>
    <cellStyle name="Normal 5 5 13" xfId="52979"/>
    <cellStyle name="Normal 5 5 14" xfId="52980"/>
    <cellStyle name="Normal 5 5 15" xfId="52981"/>
    <cellStyle name="Normal 5 5 16" xfId="52982"/>
    <cellStyle name="Normal 5 5 17" xfId="52983"/>
    <cellStyle name="Normal 5 5 18" xfId="52984"/>
    <cellStyle name="Normal 5 5 19" xfId="52985"/>
    <cellStyle name="Normal 5 5 2" xfId="517"/>
    <cellStyle name="Normal 5 5 20" xfId="52986"/>
    <cellStyle name="Normal 5 5 21" xfId="52987"/>
    <cellStyle name="Normal 5 5 22" xfId="52988"/>
    <cellStyle name="Normal 5 5 3" xfId="518"/>
    <cellStyle name="Normal 5 5 4" xfId="52989"/>
    <cellStyle name="Normal 5 5 5" xfId="52990"/>
    <cellStyle name="Normal 5 5 6" xfId="52991"/>
    <cellStyle name="Normal 5 5 7" xfId="52992"/>
    <cellStyle name="Normal 5 5 8" xfId="52993"/>
    <cellStyle name="Normal 5 5 9" xfId="52994"/>
    <cellStyle name="Normal 5 6" xfId="519"/>
    <cellStyle name="Normal 5 6 10" xfId="52995"/>
    <cellStyle name="Normal 5 6 11" xfId="52996"/>
    <cellStyle name="Normal 5 6 12" xfId="52997"/>
    <cellStyle name="Normal 5 6 13" xfId="52998"/>
    <cellStyle name="Normal 5 6 14" xfId="52999"/>
    <cellStyle name="Normal 5 6 15" xfId="53000"/>
    <cellStyle name="Normal 5 6 16" xfId="53001"/>
    <cellStyle name="Normal 5 6 17" xfId="53002"/>
    <cellStyle name="Normal 5 6 18" xfId="53003"/>
    <cellStyle name="Normal 5 6 19" xfId="53004"/>
    <cellStyle name="Normal 5 6 2" xfId="520"/>
    <cellStyle name="Normal 5 6 20" xfId="53005"/>
    <cellStyle name="Normal 5 6 21" xfId="53006"/>
    <cellStyle name="Normal 5 6 22" xfId="53007"/>
    <cellStyle name="Normal 5 6 3" xfId="53008"/>
    <cellStyle name="Normal 5 6 4" xfId="53009"/>
    <cellStyle name="Normal 5 6 5" xfId="53010"/>
    <cellStyle name="Normal 5 6 6" xfId="53011"/>
    <cellStyle name="Normal 5 6 7" xfId="53012"/>
    <cellStyle name="Normal 5 6 8" xfId="53013"/>
    <cellStyle name="Normal 5 6 9" xfId="53014"/>
    <cellStyle name="Normal 5 7" xfId="521"/>
    <cellStyle name="Normal 5 7 10" xfId="53015"/>
    <cellStyle name="Normal 5 7 11" xfId="53016"/>
    <cellStyle name="Normal 5 7 12" xfId="53017"/>
    <cellStyle name="Normal 5 7 13" xfId="53018"/>
    <cellStyle name="Normal 5 7 14" xfId="53019"/>
    <cellStyle name="Normal 5 7 15" xfId="53020"/>
    <cellStyle name="Normal 5 7 16" xfId="53021"/>
    <cellStyle name="Normal 5 7 17" xfId="53022"/>
    <cellStyle name="Normal 5 7 18" xfId="53023"/>
    <cellStyle name="Normal 5 7 19" xfId="53024"/>
    <cellStyle name="Normal 5 7 2" xfId="53025"/>
    <cellStyle name="Normal 5 7 20" xfId="53026"/>
    <cellStyle name="Normal 5 7 21" xfId="53027"/>
    <cellStyle name="Normal 5 7 22" xfId="53028"/>
    <cellStyle name="Normal 5 7 3" xfId="53029"/>
    <cellStyle name="Normal 5 7 4" xfId="53030"/>
    <cellStyle name="Normal 5 7 5" xfId="53031"/>
    <cellStyle name="Normal 5 7 6" xfId="53032"/>
    <cellStyle name="Normal 5 7 7" xfId="53033"/>
    <cellStyle name="Normal 5 7 8" xfId="53034"/>
    <cellStyle name="Normal 5 7 9" xfId="53035"/>
    <cellStyle name="Normal 5 8" xfId="522"/>
    <cellStyle name="Normal 5 8 10" xfId="53036"/>
    <cellStyle name="Normal 5 8 11" xfId="53037"/>
    <cellStyle name="Normal 5 8 12" xfId="53038"/>
    <cellStyle name="Normal 5 8 13" xfId="53039"/>
    <cellStyle name="Normal 5 8 14" xfId="53040"/>
    <cellStyle name="Normal 5 8 15" xfId="53041"/>
    <cellStyle name="Normal 5 8 16" xfId="53042"/>
    <cellStyle name="Normal 5 8 17" xfId="53043"/>
    <cellStyle name="Normal 5 8 18" xfId="53044"/>
    <cellStyle name="Normal 5 8 19" xfId="53045"/>
    <cellStyle name="Normal 5 8 2" xfId="53046"/>
    <cellStyle name="Normal 5 8 20" xfId="53047"/>
    <cellStyle name="Normal 5 8 21" xfId="53048"/>
    <cellStyle name="Normal 5 8 22" xfId="53049"/>
    <cellStyle name="Normal 5 8 3" xfId="53050"/>
    <cellStyle name="Normal 5 8 4" xfId="53051"/>
    <cellStyle name="Normal 5 8 5" xfId="53052"/>
    <cellStyle name="Normal 5 8 6" xfId="53053"/>
    <cellStyle name="Normal 5 8 7" xfId="53054"/>
    <cellStyle name="Normal 5 8 8" xfId="53055"/>
    <cellStyle name="Normal 5 8 9" xfId="53056"/>
    <cellStyle name="Normal 5 9" xfId="523"/>
    <cellStyle name="Normal 5 9 10" xfId="53057"/>
    <cellStyle name="Normal 5 9 11" xfId="53058"/>
    <cellStyle name="Normal 5 9 12" xfId="53059"/>
    <cellStyle name="Normal 5 9 13" xfId="53060"/>
    <cellStyle name="Normal 5 9 14" xfId="53061"/>
    <cellStyle name="Normal 5 9 15" xfId="53062"/>
    <cellStyle name="Normal 5 9 16" xfId="53063"/>
    <cellStyle name="Normal 5 9 17" xfId="53064"/>
    <cellStyle name="Normal 5 9 18" xfId="53065"/>
    <cellStyle name="Normal 5 9 19" xfId="53066"/>
    <cellStyle name="Normal 5 9 2" xfId="53067"/>
    <cellStyle name="Normal 5 9 20" xfId="53068"/>
    <cellStyle name="Normal 5 9 21" xfId="53069"/>
    <cellStyle name="Normal 5 9 22" xfId="53070"/>
    <cellStyle name="Normal 5 9 3" xfId="53071"/>
    <cellStyle name="Normal 5 9 4" xfId="53072"/>
    <cellStyle name="Normal 5 9 5" xfId="53073"/>
    <cellStyle name="Normal 5 9 6" xfId="53074"/>
    <cellStyle name="Normal 5 9 7" xfId="53075"/>
    <cellStyle name="Normal 5 9 8" xfId="53076"/>
    <cellStyle name="Normal 5 9 9" xfId="53077"/>
    <cellStyle name="Normal 52" xfId="53078"/>
    <cellStyle name="Normal 56" xfId="53079"/>
    <cellStyle name="Normal 56 10" xfId="53080"/>
    <cellStyle name="Normal 56 11" xfId="53081"/>
    <cellStyle name="Normal 56 12" xfId="53082"/>
    <cellStyle name="Normal 56 13" xfId="53083"/>
    <cellStyle name="Normal 56 14" xfId="53084"/>
    <cellStyle name="Normal 56 15" xfId="53085"/>
    <cellStyle name="Normal 56 16" xfId="53086"/>
    <cellStyle name="Normal 56 17" xfId="53087"/>
    <cellStyle name="Normal 56 18" xfId="53088"/>
    <cellStyle name="Normal 56 19" xfId="53089"/>
    <cellStyle name="Normal 56 2" xfId="53090"/>
    <cellStyle name="Normal 56 20" xfId="53091"/>
    <cellStyle name="Normal 56 21" xfId="53092"/>
    <cellStyle name="Normal 56 22" xfId="53093"/>
    <cellStyle name="Normal 56 3" xfId="53094"/>
    <cellStyle name="Normal 56 4" xfId="53095"/>
    <cellStyle name="Normal 56 5" xfId="53096"/>
    <cellStyle name="Normal 56 6" xfId="53097"/>
    <cellStyle name="Normal 56 7" xfId="53098"/>
    <cellStyle name="Normal 56 8" xfId="53099"/>
    <cellStyle name="Normal 56 9" xfId="53100"/>
    <cellStyle name="Normal 6" xfId="3"/>
    <cellStyle name="Normal 6 10" xfId="53101"/>
    <cellStyle name="Normal 6 11" xfId="53102"/>
    <cellStyle name="Normal 6 12" xfId="53103"/>
    <cellStyle name="Normal 6 13" xfId="53104"/>
    <cellStyle name="Normal 6 14" xfId="53105"/>
    <cellStyle name="Normal 6 15" xfId="53106"/>
    <cellStyle name="Normal 6 16" xfId="53107"/>
    <cellStyle name="Normal 6 17" xfId="53108"/>
    <cellStyle name="Normal 6 18" xfId="53109"/>
    <cellStyle name="Normal 6 19" xfId="53110"/>
    <cellStyle name="Normal 6 2" xfId="241"/>
    <cellStyle name="Normal 6 2 10" xfId="53111"/>
    <cellStyle name="Normal 6 2 11" xfId="53112"/>
    <cellStyle name="Normal 6 2 12" xfId="53113"/>
    <cellStyle name="Normal 6 2 13" xfId="53114"/>
    <cellStyle name="Normal 6 2 14" xfId="53115"/>
    <cellStyle name="Normal 6 2 15" xfId="53116"/>
    <cellStyle name="Normal 6 2 16" xfId="53117"/>
    <cellStyle name="Normal 6 2 17" xfId="53118"/>
    <cellStyle name="Normal 6 2 18" xfId="53119"/>
    <cellStyle name="Normal 6 2 19" xfId="53120"/>
    <cellStyle name="Normal 6 2 2" xfId="524"/>
    <cellStyle name="Normal 6 2 2 2" xfId="53121"/>
    <cellStyle name="Normal 6 2 2 2 2" xfId="53122"/>
    <cellStyle name="Normal 6 2 20" xfId="53123"/>
    <cellStyle name="Normal 6 2 21" xfId="53124"/>
    <cellStyle name="Normal 6 2 22" xfId="53125"/>
    <cellStyle name="Normal 6 2 3" xfId="525"/>
    <cellStyle name="Normal 6 2 4" xfId="526"/>
    <cellStyle name="Normal 6 2 5" xfId="527"/>
    <cellStyle name="Normal 6 2 6" xfId="53126"/>
    <cellStyle name="Normal 6 2 7" xfId="53127"/>
    <cellStyle name="Normal 6 2 8" xfId="53128"/>
    <cellStyle name="Normal 6 2 9" xfId="53129"/>
    <cellStyle name="Normal 6 20" xfId="53130"/>
    <cellStyle name="Normal 6 21" xfId="53131"/>
    <cellStyle name="Normal 6 22" xfId="53132"/>
    <cellStyle name="Normal 6 23" xfId="53133"/>
    <cellStyle name="Normal 6 24" xfId="53134"/>
    <cellStyle name="Normal 6 25" xfId="53135"/>
    <cellStyle name="Normal 6 26" xfId="53136"/>
    <cellStyle name="Normal 6 27" xfId="53137"/>
    <cellStyle name="Normal 6 3" xfId="242"/>
    <cellStyle name="Normal 6 3 10" xfId="53138"/>
    <cellStyle name="Normal 6 3 11" xfId="53139"/>
    <cellStyle name="Normal 6 3 12" xfId="53140"/>
    <cellStyle name="Normal 6 3 13" xfId="53141"/>
    <cellStyle name="Normal 6 3 14" xfId="53142"/>
    <cellStyle name="Normal 6 3 15" xfId="53143"/>
    <cellStyle name="Normal 6 3 16" xfId="53144"/>
    <cellStyle name="Normal 6 3 17" xfId="53145"/>
    <cellStyle name="Normal 6 3 18" xfId="53146"/>
    <cellStyle name="Normal 6 3 19" xfId="53147"/>
    <cellStyle name="Normal 6 3 2" xfId="528"/>
    <cellStyle name="Normal 6 3 20" xfId="53148"/>
    <cellStyle name="Normal 6 3 21" xfId="53149"/>
    <cellStyle name="Normal 6 3 22" xfId="53150"/>
    <cellStyle name="Normal 6 3 3" xfId="529"/>
    <cellStyle name="Normal 6 3 4" xfId="53151"/>
    <cellStyle name="Normal 6 3 5" xfId="53152"/>
    <cellStyle name="Normal 6 3 6" xfId="53153"/>
    <cellStyle name="Normal 6 3 7" xfId="53154"/>
    <cellStyle name="Normal 6 3 8" xfId="53155"/>
    <cellStyle name="Normal 6 3 9" xfId="53156"/>
    <cellStyle name="Normal 6 4" xfId="530"/>
    <cellStyle name="Normal 6 4 10" xfId="53157"/>
    <cellStyle name="Normal 6 4 11" xfId="53158"/>
    <cellStyle name="Normal 6 4 12" xfId="53159"/>
    <cellStyle name="Normal 6 4 13" xfId="53160"/>
    <cellStyle name="Normal 6 4 14" xfId="53161"/>
    <cellStyle name="Normal 6 4 15" xfId="53162"/>
    <cellStyle name="Normal 6 4 16" xfId="53163"/>
    <cellStyle name="Normal 6 4 17" xfId="53164"/>
    <cellStyle name="Normal 6 4 18" xfId="53165"/>
    <cellStyle name="Normal 6 4 19" xfId="53166"/>
    <cellStyle name="Normal 6 4 2" xfId="531"/>
    <cellStyle name="Normal 6 4 20" xfId="53167"/>
    <cellStyle name="Normal 6 4 21" xfId="53168"/>
    <cellStyle name="Normal 6 4 22" xfId="53169"/>
    <cellStyle name="Normal 6 4 3" xfId="53170"/>
    <cellStyle name="Normal 6 4 4" xfId="53171"/>
    <cellStyle name="Normal 6 4 5" xfId="53172"/>
    <cellStyle name="Normal 6 4 6" xfId="53173"/>
    <cellStyle name="Normal 6 4 7" xfId="53174"/>
    <cellStyle name="Normal 6 4 8" xfId="53175"/>
    <cellStyle name="Normal 6 4 9" xfId="53176"/>
    <cellStyle name="Normal 6 5" xfId="532"/>
    <cellStyle name="Normal 6 5 10" xfId="53177"/>
    <cellStyle name="Normal 6 5 11" xfId="53178"/>
    <cellStyle name="Normal 6 5 12" xfId="53179"/>
    <cellStyle name="Normal 6 5 13" xfId="53180"/>
    <cellStyle name="Normal 6 5 14" xfId="53181"/>
    <cellStyle name="Normal 6 5 15" xfId="53182"/>
    <cellStyle name="Normal 6 5 16" xfId="53183"/>
    <cellStyle name="Normal 6 5 17" xfId="53184"/>
    <cellStyle name="Normal 6 5 18" xfId="53185"/>
    <cellStyle name="Normal 6 5 19" xfId="53186"/>
    <cellStyle name="Normal 6 5 2" xfId="53187"/>
    <cellStyle name="Normal 6 5 20" xfId="53188"/>
    <cellStyle name="Normal 6 5 21" xfId="53189"/>
    <cellStyle name="Normal 6 5 22" xfId="53190"/>
    <cellStyle name="Normal 6 5 3" xfId="53191"/>
    <cellStyle name="Normal 6 5 4" xfId="53192"/>
    <cellStyle name="Normal 6 5 5" xfId="53193"/>
    <cellStyle name="Normal 6 5 6" xfId="53194"/>
    <cellStyle name="Normal 6 5 7" xfId="53195"/>
    <cellStyle name="Normal 6 5 8" xfId="53196"/>
    <cellStyle name="Normal 6 5 9" xfId="53197"/>
    <cellStyle name="Normal 6 6" xfId="533"/>
    <cellStyle name="Normal 6 6 2" xfId="53198"/>
    <cellStyle name="Normal 6 7" xfId="53199"/>
    <cellStyle name="Normal 6 8" xfId="53200"/>
    <cellStyle name="Normal 6 9" xfId="53201"/>
    <cellStyle name="Normal 7" xfId="157"/>
    <cellStyle name="Normal 7 10" xfId="53202"/>
    <cellStyle name="Normal 7 11" xfId="53203"/>
    <cellStyle name="Normal 7 12" xfId="53204"/>
    <cellStyle name="Normal 7 13" xfId="53205"/>
    <cellStyle name="Normal 7 14" xfId="53206"/>
    <cellStyle name="Normal 7 15" xfId="53207"/>
    <cellStyle name="Normal 7 16" xfId="53208"/>
    <cellStyle name="Normal 7 17" xfId="53209"/>
    <cellStyle name="Normal 7 18" xfId="53210"/>
    <cellStyle name="Normal 7 19" xfId="53211"/>
    <cellStyle name="Normal 7 2" xfId="534"/>
    <cellStyle name="Normal 7 2 10" xfId="53212"/>
    <cellStyle name="Normal 7 2 11" xfId="53213"/>
    <cellStyle name="Normal 7 2 12" xfId="53214"/>
    <cellStyle name="Normal 7 2 13" xfId="53215"/>
    <cellStyle name="Normal 7 2 14" xfId="53216"/>
    <cellStyle name="Normal 7 2 15" xfId="53217"/>
    <cellStyle name="Normal 7 2 16" xfId="53218"/>
    <cellStyle name="Normal 7 2 17" xfId="53219"/>
    <cellStyle name="Normal 7 2 18" xfId="53220"/>
    <cellStyle name="Normal 7 2 19" xfId="53221"/>
    <cellStyle name="Normal 7 2 2" xfId="535"/>
    <cellStyle name="Normal 7 2 20" xfId="53222"/>
    <cellStyle name="Normal 7 2 21" xfId="53223"/>
    <cellStyle name="Normal 7 2 22" xfId="53224"/>
    <cellStyle name="Normal 7 2 3" xfId="536"/>
    <cellStyle name="Normal 7 2 4" xfId="53225"/>
    <cellStyle name="Normal 7 2 5" xfId="53226"/>
    <cellStyle name="Normal 7 2 6" xfId="53227"/>
    <cellStyle name="Normal 7 2 7" xfId="53228"/>
    <cellStyle name="Normal 7 2 8" xfId="53229"/>
    <cellStyle name="Normal 7 2 9" xfId="53230"/>
    <cellStyle name="Normal 7 20" xfId="53231"/>
    <cellStyle name="Normal 7 21" xfId="53232"/>
    <cellStyle name="Normal 7 22" xfId="53233"/>
    <cellStyle name="Normal 7 23" xfId="53234"/>
    <cellStyle name="Normal 7 24" xfId="53235"/>
    <cellStyle name="Normal 7 25" xfId="53236"/>
    <cellStyle name="Normal 7 26" xfId="53237"/>
    <cellStyle name="Normal 7 27" xfId="53238"/>
    <cellStyle name="Normal 7 28" xfId="53239"/>
    <cellStyle name="Normal 7 29" xfId="53240"/>
    <cellStyle name="Normal 7 3" xfId="537"/>
    <cellStyle name="Normal 7 3 10" xfId="53241"/>
    <cellStyle name="Normal 7 3 11" xfId="53242"/>
    <cellStyle name="Normal 7 3 12" xfId="53243"/>
    <cellStyle name="Normal 7 3 13" xfId="53244"/>
    <cellStyle name="Normal 7 3 14" xfId="53245"/>
    <cellStyle name="Normal 7 3 15" xfId="53246"/>
    <cellStyle name="Normal 7 3 16" xfId="53247"/>
    <cellStyle name="Normal 7 3 17" xfId="53248"/>
    <cellStyle name="Normal 7 3 18" xfId="53249"/>
    <cellStyle name="Normal 7 3 19" xfId="53250"/>
    <cellStyle name="Normal 7 3 2" xfId="53251"/>
    <cellStyle name="Normal 7 3 20" xfId="53252"/>
    <cellStyle name="Normal 7 3 21" xfId="53253"/>
    <cellStyle name="Normal 7 3 22" xfId="53254"/>
    <cellStyle name="Normal 7 3 3" xfId="53255"/>
    <cellStyle name="Normal 7 3 4" xfId="53256"/>
    <cellStyle name="Normal 7 3 5" xfId="53257"/>
    <cellStyle name="Normal 7 3 6" xfId="53258"/>
    <cellStyle name="Normal 7 3 7" xfId="53259"/>
    <cellStyle name="Normal 7 3 8" xfId="53260"/>
    <cellStyle name="Normal 7 3 9" xfId="53261"/>
    <cellStyle name="Normal 7 4" xfId="538"/>
    <cellStyle name="Normal 7 4 10" xfId="53262"/>
    <cellStyle name="Normal 7 4 11" xfId="53263"/>
    <cellStyle name="Normal 7 4 12" xfId="53264"/>
    <cellStyle name="Normal 7 4 13" xfId="53265"/>
    <cellStyle name="Normal 7 4 14" xfId="53266"/>
    <cellStyle name="Normal 7 4 15" xfId="53267"/>
    <cellStyle name="Normal 7 4 16" xfId="53268"/>
    <cellStyle name="Normal 7 4 17" xfId="53269"/>
    <cellStyle name="Normal 7 4 18" xfId="53270"/>
    <cellStyle name="Normal 7 4 19" xfId="53271"/>
    <cellStyle name="Normal 7 4 2" xfId="53272"/>
    <cellStyle name="Normal 7 4 20" xfId="53273"/>
    <cellStyle name="Normal 7 4 21" xfId="53274"/>
    <cellStyle name="Normal 7 4 22" xfId="53275"/>
    <cellStyle name="Normal 7 4 3" xfId="53276"/>
    <cellStyle name="Normal 7 4 4" xfId="53277"/>
    <cellStyle name="Normal 7 4 5" xfId="53278"/>
    <cellStyle name="Normal 7 4 6" xfId="53279"/>
    <cellStyle name="Normal 7 4 7" xfId="53280"/>
    <cellStyle name="Normal 7 4 8" xfId="53281"/>
    <cellStyle name="Normal 7 4 9" xfId="53282"/>
    <cellStyle name="Normal 7 5" xfId="53283"/>
    <cellStyle name="Normal 7 5 10" xfId="53284"/>
    <cellStyle name="Normal 7 5 11" xfId="53285"/>
    <cellStyle name="Normal 7 5 12" xfId="53286"/>
    <cellStyle name="Normal 7 5 13" xfId="53287"/>
    <cellStyle name="Normal 7 5 14" xfId="53288"/>
    <cellStyle name="Normal 7 5 15" xfId="53289"/>
    <cellStyle name="Normal 7 5 16" xfId="53290"/>
    <cellStyle name="Normal 7 5 17" xfId="53291"/>
    <cellStyle name="Normal 7 5 18" xfId="53292"/>
    <cellStyle name="Normal 7 5 19" xfId="53293"/>
    <cellStyle name="Normal 7 5 2" xfId="53294"/>
    <cellStyle name="Normal 7 5 20" xfId="53295"/>
    <cellStyle name="Normal 7 5 21" xfId="53296"/>
    <cellStyle name="Normal 7 5 22" xfId="53297"/>
    <cellStyle name="Normal 7 5 3" xfId="53298"/>
    <cellStyle name="Normal 7 5 4" xfId="53299"/>
    <cellStyle name="Normal 7 5 5" xfId="53300"/>
    <cellStyle name="Normal 7 5 6" xfId="53301"/>
    <cellStyle name="Normal 7 5 7" xfId="53302"/>
    <cellStyle name="Normal 7 5 8" xfId="53303"/>
    <cellStyle name="Normal 7 5 9" xfId="53304"/>
    <cellStyle name="Normal 7 6" xfId="53305"/>
    <cellStyle name="Normal 7 6 10" xfId="53306"/>
    <cellStyle name="Normal 7 6 11" xfId="53307"/>
    <cellStyle name="Normal 7 6 12" xfId="53308"/>
    <cellStyle name="Normal 7 6 13" xfId="53309"/>
    <cellStyle name="Normal 7 6 14" xfId="53310"/>
    <cellStyle name="Normal 7 6 15" xfId="53311"/>
    <cellStyle name="Normal 7 6 16" xfId="53312"/>
    <cellStyle name="Normal 7 6 17" xfId="53313"/>
    <cellStyle name="Normal 7 6 18" xfId="53314"/>
    <cellStyle name="Normal 7 6 19" xfId="53315"/>
    <cellStyle name="Normal 7 6 2" xfId="53316"/>
    <cellStyle name="Normal 7 6 20" xfId="53317"/>
    <cellStyle name="Normal 7 6 21" xfId="53318"/>
    <cellStyle name="Normal 7 6 22" xfId="53319"/>
    <cellStyle name="Normal 7 6 3" xfId="53320"/>
    <cellStyle name="Normal 7 6 4" xfId="53321"/>
    <cellStyle name="Normal 7 6 5" xfId="53322"/>
    <cellStyle name="Normal 7 6 6" xfId="53323"/>
    <cellStyle name="Normal 7 6 7" xfId="53324"/>
    <cellStyle name="Normal 7 6 8" xfId="53325"/>
    <cellStyle name="Normal 7 6 9" xfId="53326"/>
    <cellStyle name="Normal 7 7" xfId="53327"/>
    <cellStyle name="Normal 7 7 10" xfId="53328"/>
    <cellStyle name="Normal 7 7 11" xfId="53329"/>
    <cellStyle name="Normal 7 7 12" xfId="53330"/>
    <cellStyle name="Normal 7 7 13" xfId="53331"/>
    <cellStyle name="Normal 7 7 14" xfId="53332"/>
    <cellStyle name="Normal 7 7 15" xfId="53333"/>
    <cellStyle name="Normal 7 7 16" xfId="53334"/>
    <cellStyle name="Normal 7 7 17" xfId="53335"/>
    <cellStyle name="Normal 7 7 18" xfId="53336"/>
    <cellStyle name="Normal 7 7 19" xfId="53337"/>
    <cellStyle name="Normal 7 7 2" xfId="53338"/>
    <cellStyle name="Normal 7 7 20" xfId="53339"/>
    <cellStyle name="Normal 7 7 21" xfId="53340"/>
    <cellStyle name="Normal 7 7 22" xfId="53341"/>
    <cellStyle name="Normal 7 7 3" xfId="53342"/>
    <cellStyle name="Normal 7 7 4" xfId="53343"/>
    <cellStyle name="Normal 7 7 5" xfId="53344"/>
    <cellStyle name="Normal 7 7 6" xfId="53345"/>
    <cellStyle name="Normal 7 7 7" xfId="53346"/>
    <cellStyle name="Normal 7 7 8" xfId="53347"/>
    <cellStyle name="Normal 7 7 9" xfId="53348"/>
    <cellStyle name="Normal 7 8" xfId="53349"/>
    <cellStyle name="Normal 7 9" xfId="53350"/>
    <cellStyle name="Normal 8" xfId="159"/>
    <cellStyle name="Normal 8 10" xfId="53351"/>
    <cellStyle name="Normal 8 10 10" xfId="53352"/>
    <cellStyle name="Normal 8 10 11" xfId="53353"/>
    <cellStyle name="Normal 8 10 12" xfId="53354"/>
    <cellStyle name="Normal 8 10 13" xfId="53355"/>
    <cellStyle name="Normal 8 10 14" xfId="53356"/>
    <cellStyle name="Normal 8 10 15" xfId="53357"/>
    <cellStyle name="Normal 8 10 16" xfId="53358"/>
    <cellStyle name="Normal 8 10 17" xfId="53359"/>
    <cellStyle name="Normal 8 10 18" xfId="53360"/>
    <cellStyle name="Normal 8 10 19" xfId="53361"/>
    <cellStyle name="Normal 8 10 2" xfId="53362"/>
    <cellStyle name="Normal 8 10 20" xfId="53363"/>
    <cellStyle name="Normal 8 10 21" xfId="53364"/>
    <cellStyle name="Normal 8 10 22" xfId="53365"/>
    <cellStyle name="Normal 8 10 3" xfId="53366"/>
    <cellStyle name="Normal 8 10 4" xfId="53367"/>
    <cellStyle name="Normal 8 10 5" xfId="53368"/>
    <cellStyle name="Normal 8 10 6" xfId="53369"/>
    <cellStyle name="Normal 8 10 7" xfId="53370"/>
    <cellStyle name="Normal 8 10 8" xfId="53371"/>
    <cellStyle name="Normal 8 10 9" xfId="53372"/>
    <cellStyle name="Normal 8 11" xfId="53373"/>
    <cellStyle name="Normal 8 11 10" xfId="53374"/>
    <cellStyle name="Normal 8 11 11" xfId="53375"/>
    <cellStyle name="Normal 8 11 12" xfId="53376"/>
    <cellStyle name="Normal 8 11 13" xfId="53377"/>
    <cellStyle name="Normal 8 11 14" xfId="53378"/>
    <cellStyle name="Normal 8 11 15" xfId="53379"/>
    <cellStyle name="Normal 8 11 16" xfId="53380"/>
    <cellStyle name="Normal 8 11 17" xfId="53381"/>
    <cellStyle name="Normal 8 11 18" xfId="53382"/>
    <cellStyle name="Normal 8 11 19" xfId="53383"/>
    <cellStyle name="Normal 8 11 2" xfId="53384"/>
    <cellStyle name="Normal 8 11 20" xfId="53385"/>
    <cellStyle name="Normal 8 11 21" xfId="53386"/>
    <cellStyle name="Normal 8 11 22" xfId="53387"/>
    <cellStyle name="Normal 8 11 3" xfId="53388"/>
    <cellStyle name="Normal 8 11 4" xfId="53389"/>
    <cellStyle name="Normal 8 11 5" xfId="53390"/>
    <cellStyle name="Normal 8 11 6" xfId="53391"/>
    <cellStyle name="Normal 8 11 7" xfId="53392"/>
    <cellStyle name="Normal 8 11 8" xfId="53393"/>
    <cellStyle name="Normal 8 11 9" xfId="53394"/>
    <cellStyle name="Normal 8 12" xfId="53395"/>
    <cellStyle name="Normal 8 12 10" xfId="53396"/>
    <cellStyle name="Normal 8 12 11" xfId="53397"/>
    <cellStyle name="Normal 8 12 12" xfId="53398"/>
    <cellStyle name="Normal 8 12 13" xfId="53399"/>
    <cellStyle name="Normal 8 12 14" xfId="53400"/>
    <cellStyle name="Normal 8 12 15" xfId="53401"/>
    <cellStyle name="Normal 8 12 16" xfId="53402"/>
    <cellStyle name="Normal 8 12 17" xfId="53403"/>
    <cellStyle name="Normal 8 12 18" xfId="53404"/>
    <cellStyle name="Normal 8 12 19" xfId="53405"/>
    <cellStyle name="Normal 8 12 2" xfId="53406"/>
    <cellStyle name="Normal 8 12 20" xfId="53407"/>
    <cellStyle name="Normal 8 12 21" xfId="53408"/>
    <cellStyle name="Normal 8 12 22" xfId="53409"/>
    <cellStyle name="Normal 8 12 3" xfId="53410"/>
    <cellStyle name="Normal 8 12 4" xfId="53411"/>
    <cellStyle name="Normal 8 12 5" xfId="53412"/>
    <cellStyle name="Normal 8 12 6" xfId="53413"/>
    <cellStyle name="Normal 8 12 7" xfId="53414"/>
    <cellStyle name="Normal 8 12 8" xfId="53415"/>
    <cellStyle name="Normal 8 12 9" xfId="53416"/>
    <cellStyle name="Normal 8 13" xfId="53417"/>
    <cellStyle name="Normal 8 13 10" xfId="53418"/>
    <cellStyle name="Normal 8 13 11" xfId="53419"/>
    <cellStyle name="Normal 8 13 12" xfId="53420"/>
    <cellStyle name="Normal 8 13 13" xfId="53421"/>
    <cellStyle name="Normal 8 13 14" xfId="53422"/>
    <cellStyle name="Normal 8 13 15" xfId="53423"/>
    <cellStyle name="Normal 8 13 16" xfId="53424"/>
    <cellStyle name="Normal 8 13 17" xfId="53425"/>
    <cellStyle name="Normal 8 13 18" xfId="53426"/>
    <cellStyle name="Normal 8 13 19" xfId="53427"/>
    <cellStyle name="Normal 8 13 2" xfId="53428"/>
    <cellStyle name="Normal 8 13 20" xfId="53429"/>
    <cellStyle name="Normal 8 13 21" xfId="53430"/>
    <cellStyle name="Normal 8 13 22" xfId="53431"/>
    <cellStyle name="Normal 8 13 3" xfId="53432"/>
    <cellStyle name="Normal 8 13 4" xfId="53433"/>
    <cellStyle name="Normal 8 13 5" xfId="53434"/>
    <cellStyle name="Normal 8 13 6" xfId="53435"/>
    <cellStyle name="Normal 8 13 7" xfId="53436"/>
    <cellStyle name="Normal 8 13 8" xfId="53437"/>
    <cellStyle name="Normal 8 13 9" xfId="53438"/>
    <cellStyle name="Normal 8 14" xfId="53439"/>
    <cellStyle name="Normal 8 14 10" xfId="53440"/>
    <cellStyle name="Normal 8 14 11" xfId="53441"/>
    <cellStyle name="Normal 8 14 12" xfId="53442"/>
    <cellStyle name="Normal 8 14 13" xfId="53443"/>
    <cellStyle name="Normal 8 14 14" xfId="53444"/>
    <cellStyle name="Normal 8 14 15" xfId="53445"/>
    <cellStyle name="Normal 8 14 16" xfId="53446"/>
    <cellStyle name="Normal 8 14 17" xfId="53447"/>
    <cellStyle name="Normal 8 14 18" xfId="53448"/>
    <cellStyle name="Normal 8 14 19" xfId="53449"/>
    <cellStyle name="Normal 8 14 2" xfId="53450"/>
    <cellStyle name="Normal 8 14 20" xfId="53451"/>
    <cellStyle name="Normal 8 14 21" xfId="53452"/>
    <cellStyle name="Normal 8 14 22" xfId="53453"/>
    <cellStyle name="Normal 8 14 3" xfId="53454"/>
    <cellStyle name="Normal 8 14 4" xfId="53455"/>
    <cellStyle name="Normal 8 14 5" xfId="53456"/>
    <cellStyle name="Normal 8 14 6" xfId="53457"/>
    <cellStyle name="Normal 8 14 7" xfId="53458"/>
    <cellStyle name="Normal 8 14 8" xfId="53459"/>
    <cellStyle name="Normal 8 14 9" xfId="53460"/>
    <cellStyle name="Normal 8 15" xfId="53461"/>
    <cellStyle name="Normal 8 15 10" xfId="53462"/>
    <cellStyle name="Normal 8 15 11" xfId="53463"/>
    <cellStyle name="Normal 8 15 12" xfId="53464"/>
    <cellStyle name="Normal 8 15 13" xfId="53465"/>
    <cellStyle name="Normal 8 15 14" xfId="53466"/>
    <cellStyle name="Normal 8 15 15" xfId="53467"/>
    <cellStyle name="Normal 8 15 16" xfId="53468"/>
    <cellStyle name="Normal 8 15 17" xfId="53469"/>
    <cellStyle name="Normal 8 15 18" xfId="53470"/>
    <cellStyle name="Normal 8 15 19" xfId="53471"/>
    <cellStyle name="Normal 8 15 2" xfId="53472"/>
    <cellStyle name="Normal 8 15 20" xfId="53473"/>
    <cellStyle name="Normal 8 15 21" xfId="53474"/>
    <cellStyle name="Normal 8 15 22" xfId="53475"/>
    <cellStyle name="Normal 8 15 3" xfId="53476"/>
    <cellStyle name="Normal 8 15 4" xfId="53477"/>
    <cellStyle name="Normal 8 15 5" xfId="53478"/>
    <cellStyle name="Normal 8 15 6" xfId="53479"/>
    <cellStyle name="Normal 8 15 7" xfId="53480"/>
    <cellStyle name="Normal 8 15 8" xfId="53481"/>
    <cellStyle name="Normal 8 15 9" xfId="53482"/>
    <cellStyle name="Normal 8 16" xfId="53483"/>
    <cellStyle name="Normal 8 16 10" xfId="53484"/>
    <cellStyle name="Normal 8 16 11" xfId="53485"/>
    <cellStyle name="Normal 8 16 12" xfId="53486"/>
    <cellStyle name="Normal 8 16 13" xfId="53487"/>
    <cellStyle name="Normal 8 16 14" xfId="53488"/>
    <cellStyle name="Normal 8 16 15" xfId="53489"/>
    <cellStyle name="Normal 8 16 16" xfId="53490"/>
    <cellStyle name="Normal 8 16 17" xfId="53491"/>
    <cellStyle name="Normal 8 16 18" xfId="53492"/>
    <cellStyle name="Normal 8 16 19" xfId="53493"/>
    <cellStyle name="Normal 8 16 2" xfId="53494"/>
    <cellStyle name="Normal 8 16 20" xfId="53495"/>
    <cellStyle name="Normal 8 16 21" xfId="53496"/>
    <cellStyle name="Normal 8 16 22" xfId="53497"/>
    <cellStyle name="Normal 8 16 3" xfId="53498"/>
    <cellStyle name="Normal 8 16 4" xfId="53499"/>
    <cellStyle name="Normal 8 16 5" xfId="53500"/>
    <cellStyle name="Normal 8 16 6" xfId="53501"/>
    <cellStyle name="Normal 8 16 7" xfId="53502"/>
    <cellStyle name="Normal 8 16 8" xfId="53503"/>
    <cellStyle name="Normal 8 16 9" xfId="53504"/>
    <cellStyle name="Normal 8 17" xfId="53505"/>
    <cellStyle name="Normal 8 17 10" xfId="53506"/>
    <cellStyle name="Normal 8 17 11" xfId="53507"/>
    <cellStyle name="Normal 8 17 12" xfId="53508"/>
    <cellStyle name="Normal 8 17 13" xfId="53509"/>
    <cellStyle name="Normal 8 17 14" xfId="53510"/>
    <cellStyle name="Normal 8 17 15" xfId="53511"/>
    <cellStyle name="Normal 8 17 16" xfId="53512"/>
    <cellStyle name="Normal 8 17 17" xfId="53513"/>
    <cellStyle name="Normal 8 17 18" xfId="53514"/>
    <cellStyle name="Normal 8 17 19" xfId="53515"/>
    <cellStyle name="Normal 8 17 2" xfId="53516"/>
    <cellStyle name="Normal 8 17 20" xfId="53517"/>
    <cellStyle name="Normal 8 17 21" xfId="53518"/>
    <cellStyle name="Normal 8 17 22" xfId="53519"/>
    <cellStyle name="Normal 8 17 3" xfId="53520"/>
    <cellStyle name="Normal 8 17 4" xfId="53521"/>
    <cellStyle name="Normal 8 17 5" xfId="53522"/>
    <cellStyle name="Normal 8 17 6" xfId="53523"/>
    <cellStyle name="Normal 8 17 7" xfId="53524"/>
    <cellStyle name="Normal 8 17 8" xfId="53525"/>
    <cellStyle name="Normal 8 17 9" xfId="53526"/>
    <cellStyle name="Normal 8 18" xfId="53527"/>
    <cellStyle name="Normal 8 18 10" xfId="53528"/>
    <cellStyle name="Normal 8 18 11" xfId="53529"/>
    <cellStyle name="Normal 8 18 12" xfId="53530"/>
    <cellStyle name="Normal 8 18 13" xfId="53531"/>
    <cellStyle name="Normal 8 18 14" xfId="53532"/>
    <cellStyle name="Normal 8 18 15" xfId="53533"/>
    <cellStyle name="Normal 8 18 16" xfId="53534"/>
    <cellStyle name="Normal 8 18 17" xfId="53535"/>
    <cellStyle name="Normal 8 18 18" xfId="53536"/>
    <cellStyle name="Normal 8 18 19" xfId="53537"/>
    <cellStyle name="Normal 8 18 2" xfId="53538"/>
    <cellStyle name="Normal 8 18 20" xfId="53539"/>
    <cellStyle name="Normal 8 18 21" xfId="53540"/>
    <cellStyle name="Normal 8 18 22" xfId="53541"/>
    <cellStyle name="Normal 8 18 3" xfId="53542"/>
    <cellStyle name="Normal 8 18 4" xfId="53543"/>
    <cellStyle name="Normal 8 18 5" xfId="53544"/>
    <cellStyle name="Normal 8 18 6" xfId="53545"/>
    <cellStyle name="Normal 8 18 7" xfId="53546"/>
    <cellStyle name="Normal 8 18 8" xfId="53547"/>
    <cellStyle name="Normal 8 18 9" xfId="53548"/>
    <cellStyle name="Normal 8 19" xfId="53549"/>
    <cellStyle name="Normal 8 19 10" xfId="53550"/>
    <cellStyle name="Normal 8 19 11" xfId="53551"/>
    <cellStyle name="Normal 8 19 12" xfId="53552"/>
    <cellStyle name="Normal 8 19 13" xfId="53553"/>
    <cellStyle name="Normal 8 19 14" xfId="53554"/>
    <cellStyle name="Normal 8 19 15" xfId="53555"/>
    <cellStyle name="Normal 8 19 16" xfId="53556"/>
    <cellStyle name="Normal 8 19 17" xfId="53557"/>
    <cellStyle name="Normal 8 19 18" xfId="53558"/>
    <cellStyle name="Normal 8 19 19" xfId="53559"/>
    <cellStyle name="Normal 8 19 2" xfId="53560"/>
    <cellStyle name="Normal 8 19 20" xfId="53561"/>
    <cellStyle name="Normal 8 19 21" xfId="53562"/>
    <cellStyle name="Normal 8 19 22" xfId="53563"/>
    <cellStyle name="Normal 8 19 3" xfId="53564"/>
    <cellStyle name="Normal 8 19 4" xfId="53565"/>
    <cellStyle name="Normal 8 19 5" xfId="53566"/>
    <cellStyle name="Normal 8 19 6" xfId="53567"/>
    <cellStyle name="Normal 8 19 7" xfId="53568"/>
    <cellStyle name="Normal 8 19 8" xfId="53569"/>
    <cellStyle name="Normal 8 19 9" xfId="53570"/>
    <cellStyle name="Normal 8 2" xfId="539"/>
    <cellStyle name="Normal 8 2 10" xfId="53571"/>
    <cellStyle name="Normal 8 2 11" xfId="53572"/>
    <cellStyle name="Normal 8 2 12" xfId="53573"/>
    <cellStyle name="Normal 8 2 13" xfId="53574"/>
    <cellStyle name="Normal 8 2 14" xfId="53575"/>
    <cellStyle name="Normal 8 2 15" xfId="53576"/>
    <cellStyle name="Normal 8 2 16" xfId="53577"/>
    <cellStyle name="Normal 8 2 17" xfId="53578"/>
    <cellStyle name="Normal 8 2 18" xfId="53579"/>
    <cellStyle name="Normal 8 2 19" xfId="53580"/>
    <cellStyle name="Normal 8 2 2" xfId="53581"/>
    <cellStyle name="Normal 8 2 20" xfId="53582"/>
    <cellStyle name="Normal 8 2 21" xfId="53583"/>
    <cellStyle name="Normal 8 2 22" xfId="53584"/>
    <cellStyle name="Normal 8 2 3" xfId="53585"/>
    <cellStyle name="Normal 8 2 4" xfId="53586"/>
    <cellStyle name="Normal 8 2 5" xfId="53587"/>
    <cellStyle name="Normal 8 2 6" xfId="53588"/>
    <cellStyle name="Normal 8 2 7" xfId="53589"/>
    <cellStyle name="Normal 8 2 8" xfId="53590"/>
    <cellStyle name="Normal 8 2 9" xfId="53591"/>
    <cellStyle name="Normal 8 20" xfId="53592"/>
    <cellStyle name="Normal 8 21" xfId="53593"/>
    <cellStyle name="Normal 8 22" xfId="53594"/>
    <cellStyle name="Normal 8 23" xfId="53595"/>
    <cellStyle name="Normal 8 24" xfId="53596"/>
    <cellStyle name="Normal 8 25" xfId="53597"/>
    <cellStyle name="Normal 8 26" xfId="53598"/>
    <cellStyle name="Normal 8 27" xfId="53599"/>
    <cellStyle name="Normal 8 28" xfId="53600"/>
    <cellStyle name="Normal 8 29" xfId="53601"/>
    <cellStyle name="Normal 8 3" xfId="540"/>
    <cellStyle name="Normal 8 3 10" xfId="53602"/>
    <cellStyle name="Normal 8 3 11" xfId="53603"/>
    <cellStyle name="Normal 8 3 12" xfId="53604"/>
    <cellStyle name="Normal 8 3 13" xfId="53605"/>
    <cellStyle name="Normal 8 3 14" xfId="53606"/>
    <cellStyle name="Normal 8 3 15" xfId="53607"/>
    <cellStyle name="Normal 8 3 16" xfId="53608"/>
    <cellStyle name="Normal 8 3 17" xfId="53609"/>
    <cellStyle name="Normal 8 3 18" xfId="53610"/>
    <cellStyle name="Normal 8 3 19" xfId="53611"/>
    <cellStyle name="Normal 8 3 2" xfId="53612"/>
    <cellStyle name="Normal 8 3 20" xfId="53613"/>
    <cellStyle name="Normal 8 3 21" xfId="53614"/>
    <cellStyle name="Normal 8 3 22" xfId="53615"/>
    <cellStyle name="Normal 8 3 3" xfId="53616"/>
    <cellStyle name="Normal 8 3 4" xfId="53617"/>
    <cellStyle name="Normal 8 3 5" xfId="53618"/>
    <cellStyle name="Normal 8 3 6" xfId="53619"/>
    <cellStyle name="Normal 8 3 7" xfId="53620"/>
    <cellStyle name="Normal 8 3 8" xfId="53621"/>
    <cellStyle name="Normal 8 3 9" xfId="53622"/>
    <cellStyle name="Normal 8 30" xfId="53623"/>
    <cellStyle name="Normal 8 31" xfId="53624"/>
    <cellStyle name="Normal 8 32" xfId="53625"/>
    <cellStyle name="Normal 8 33" xfId="53626"/>
    <cellStyle name="Normal 8 34" xfId="53627"/>
    <cellStyle name="Normal 8 35" xfId="53628"/>
    <cellStyle name="Normal 8 36" xfId="53629"/>
    <cellStyle name="Normal 8 37" xfId="53630"/>
    <cellStyle name="Normal 8 38" xfId="53631"/>
    <cellStyle name="Normal 8 39" xfId="53632"/>
    <cellStyle name="Normal 8 4" xfId="541"/>
    <cellStyle name="Normal 8 4 10" xfId="53633"/>
    <cellStyle name="Normal 8 4 11" xfId="53634"/>
    <cellStyle name="Normal 8 4 12" xfId="53635"/>
    <cellStyle name="Normal 8 4 13" xfId="53636"/>
    <cellStyle name="Normal 8 4 14" xfId="53637"/>
    <cellStyle name="Normal 8 4 15" xfId="53638"/>
    <cellStyle name="Normal 8 4 16" xfId="53639"/>
    <cellStyle name="Normal 8 4 17" xfId="53640"/>
    <cellStyle name="Normal 8 4 18" xfId="53641"/>
    <cellStyle name="Normal 8 4 19" xfId="53642"/>
    <cellStyle name="Normal 8 4 2" xfId="53643"/>
    <cellStyle name="Normal 8 4 2 10" xfId="53644"/>
    <cellStyle name="Normal 8 4 2 11" xfId="53645"/>
    <cellStyle name="Normal 8 4 2 12" xfId="53646"/>
    <cellStyle name="Normal 8 4 2 13" xfId="53647"/>
    <cellStyle name="Normal 8 4 2 14" xfId="53648"/>
    <cellStyle name="Normal 8 4 2 15" xfId="53649"/>
    <cellStyle name="Normal 8 4 2 16" xfId="53650"/>
    <cellStyle name="Normal 8 4 2 17" xfId="53651"/>
    <cellStyle name="Normal 8 4 2 18" xfId="53652"/>
    <cellStyle name="Normal 8 4 2 19" xfId="53653"/>
    <cellStyle name="Normal 8 4 2 2" xfId="53654"/>
    <cellStyle name="Normal 8 4 2 20" xfId="53655"/>
    <cellStyle name="Normal 8 4 2 21" xfId="53656"/>
    <cellStyle name="Normal 8 4 2 22" xfId="53657"/>
    <cellStyle name="Normal 8 4 2 3" xfId="53658"/>
    <cellStyle name="Normal 8 4 2 4" xfId="53659"/>
    <cellStyle name="Normal 8 4 2 5" xfId="53660"/>
    <cellStyle name="Normal 8 4 2 6" xfId="53661"/>
    <cellStyle name="Normal 8 4 2 7" xfId="53662"/>
    <cellStyle name="Normal 8 4 2 8" xfId="53663"/>
    <cellStyle name="Normal 8 4 2 9" xfId="53664"/>
    <cellStyle name="Normal 8 4 20" xfId="53665"/>
    <cellStyle name="Normal 8 4 21" xfId="53666"/>
    <cellStyle name="Normal 8 4 22" xfId="53667"/>
    <cellStyle name="Normal 8 4 23" xfId="53668"/>
    <cellStyle name="Normal 8 4 24" xfId="53669"/>
    <cellStyle name="Normal 8 4 25" xfId="53670"/>
    <cellStyle name="Normal 8 4 26" xfId="53671"/>
    <cellStyle name="Normal 8 4 27" xfId="53672"/>
    <cellStyle name="Normal 8 4 3" xfId="53673"/>
    <cellStyle name="Normal 8 4 3 10" xfId="53674"/>
    <cellStyle name="Normal 8 4 3 11" xfId="53675"/>
    <cellStyle name="Normal 8 4 3 12" xfId="53676"/>
    <cellStyle name="Normal 8 4 3 13" xfId="53677"/>
    <cellStyle name="Normal 8 4 3 14" xfId="53678"/>
    <cellStyle name="Normal 8 4 3 15" xfId="53679"/>
    <cellStyle name="Normal 8 4 3 16" xfId="53680"/>
    <cellStyle name="Normal 8 4 3 17" xfId="53681"/>
    <cellStyle name="Normal 8 4 3 18" xfId="53682"/>
    <cellStyle name="Normal 8 4 3 19" xfId="53683"/>
    <cellStyle name="Normal 8 4 3 2" xfId="53684"/>
    <cellStyle name="Normal 8 4 3 20" xfId="53685"/>
    <cellStyle name="Normal 8 4 3 21" xfId="53686"/>
    <cellStyle name="Normal 8 4 3 22" xfId="53687"/>
    <cellStyle name="Normal 8 4 3 3" xfId="53688"/>
    <cellStyle name="Normal 8 4 3 4" xfId="53689"/>
    <cellStyle name="Normal 8 4 3 5" xfId="53690"/>
    <cellStyle name="Normal 8 4 3 6" xfId="53691"/>
    <cellStyle name="Normal 8 4 3 7" xfId="53692"/>
    <cellStyle name="Normal 8 4 3 8" xfId="53693"/>
    <cellStyle name="Normal 8 4 3 9" xfId="53694"/>
    <cellStyle name="Normal 8 4 4" xfId="53695"/>
    <cellStyle name="Normal 8 4 4 10" xfId="53696"/>
    <cellStyle name="Normal 8 4 4 11" xfId="53697"/>
    <cellStyle name="Normal 8 4 4 12" xfId="53698"/>
    <cellStyle name="Normal 8 4 4 13" xfId="53699"/>
    <cellStyle name="Normal 8 4 4 14" xfId="53700"/>
    <cellStyle name="Normal 8 4 4 15" xfId="53701"/>
    <cellStyle name="Normal 8 4 4 16" xfId="53702"/>
    <cellStyle name="Normal 8 4 4 17" xfId="53703"/>
    <cellStyle name="Normal 8 4 4 18" xfId="53704"/>
    <cellStyle name="Normal 8 4 4 19" xfId="53705"/>
    <cellStyle name="Normal 8 4 4 2" xfId="53706"/>
    <cellStyle name="Normal 8 4 4 20" xfId="53707"/>
    <cellStyle name="Normal 8 4 4 21" xfId="53708"/>
    <cellStyle name="Normal 8 4 4 22" xfId="53709"/>
    <cellStyle name="Normal 8 4 4 3" xfId="53710"/>
    <cellStyle name="Normal 8 4 4 4" xfId="53711"/>
    <cellStyle name="Normal 8 4 4 5" xfId="53712"/>
    <cellStyle name="Normal 8 4 4 6" xfId="53713"/>
    <cellStyle name="Normal 8 4 4 7" xfId="53714"/>
    <cellStyle name="Normal 8 4 4 8" xfId="53715"/>
    <cellStyle name="Normal 8 4 4 9" xfId="53716"/>
    <cellStyle name="Normal 8 4 5" xfId="53717"/>
    <cellStyle name="Normal 8 4 5 10" xfId="53718"/>
    <cellStyle name="Normal 8 4 5 11" xfId="53719"/>
    <cellStyle name="Normal 8 4 5 12" xfId="53720"/>
    <cellStyle name="Normal 8 4 5 13" xfId="53721"/>
    <cellStyle name="Normal 8 4 5 14" xfId="53722"/>
    <cellStyle name="Normal 8 4 5 15" xfId="53723"/>
    <cellStyle name="Normal 8 4 5 16" xfId="53724"/>
    <cellStyle name="Normal 8 4 5 17" xfId="53725"/>
    <cellStyle name="Normal 8 4 5 18" xfId="53726"/>
    <cellStyle name="Normal 8 4 5 19" xfId="53727"/>
    <cellStyle name="Normal 8 4 5 2" xfId="53728"/>
    <cellStyle name="Normal 8 4 5 20" xfId="53729"/>
    <cellStyle name="Normal 8 4 5 21" xfId="53730"/>
    <cellStyle name="Normal 8 4 5 22" xfId="53731"/>
    <cellStyle name="Normal 8 4 5 3" xfId="53732"/>
    <cellStyle name="Normal 8 4 5 4" xfId="53733"/>
    <cellStyle name="Normal 8 4 5 5" xfId="53734"/>
    <cellStyle name="Normal 8 4 5 6" xfId="53735"/>
    <cellStyle name="Normal 8 4 5 7" xfId="53736"/>
    <cellStyle name="Normal 8 4 5 8" xfId="53737"/>
    <cellStyle name="Normal 8 4 5 9" xfId="53738"/>
    <cellStyle name="Normal 8 4 6" xfId="53739"/>
    <cellStyle name="Normal 8 4 6 10" xfId="53740"/>
    <cellStyle name="Normal 8 4 6 11" xfId="53741"/>
    <cellStyle name="Normal 8 4 6 12" xfId="53742"/>
    <cellStyle name="Normal 8 4 6 13" xfId="53743"/>
    <cellStyle name="Normal 8 4 6 14" xfId="53744"/>
    <cellStyle name="Normal 8 4 6 15" xfId="53745"/>
    <cellStyle name="Normal 8 4 6 16" xfId="53746"/>
    <cellStyle name="Normal 8 4 6 17" xfId="53747"/>
    <cellStyle name="Normal 8 4 6 18" xfId="53748"/>
    <cellStyle name="Normal 8 4 6 19" xfId="53749"/>
    <cellStyle name="Normal 8 4 6 2" xfId="53750"/>
    <cellStyle name="Normal 8 4 6 20" xfId="53751"/>
    <cellStyle name="Normal 8 4 6 21" xfId="53752"/>
    <cellStyle name="Normal 8 4 6 22" xfId="53753"/>
    <cellStyle name="Normal 8 4 6 3" xfId="53754"/>
    <cellStyle name="Normal 8 4 6 4" xfId="53755"/>
    <cellStyle name="Normal 8 4 6 5" xfId="53756"/>
    <cellStyle name="Normal 8 4 6 6" xfId="53757"/>
    <cellStyle name="Normal 8 4 6 7" xfId="53758"/>
    <cellStyle name="Normal 8 4 6 8" xfId="53759"/>
    <cellStyle name="Normal 8 4 6 9" xfId="53760"/>
    <cellStyle name="Normal 8 4 7" xfId="53761"/>
    <cellStyle name="Normal 8 4 8" xfId="53762"/>
    <cellStyle name="Normal 8 4 9" xfId="53763"/>
    <cellStyle name="Normal 8 40" xfId="53764"/>
    <cellStyle name="Normal 8 41" xfId="53765"/>
    <cellStyle name="Normal 8 5" xfId="542"/>
    <cellStyle name="Normal 8 5 10" xfId="53766"/>
    <cellStyle name="Normal 8 5 11" xfId="53767"/>
    <cellStyle name="Normal 8 5 12" xfId="53768"/>
    <cellStyle name="Normal 8 5 13" xfId="53769"/>
    <cellStyle name="Normal 8 5 14" xfId="53770"/>
    <cellStyle name="Normal 8 5 15" xfId="53771"/>
    <cellStyle name="Normal 8 5 16" xfId="53772"/>
    <cellStyle name="Normal 8 5 17" xfId="53773"/>
    <cellStyle name="Normal 8 5 18" xfId="53774"/>
    <cellStyle name="Normal 8 5 19" xfId="53775"/>
    <cellStyle name="Normal 8 5 2" xfId="53776"/>
    <cellStyle name="Normal 8 5 2 10" xfId="53777"/>
    <cellStyle name="Normal 8 5 2 11" xfId="53778"/>
    <cellStyle name="Normal 8 5 2 12" xfId="53779"/>
    <cellStyle name="Normal 8 5 2 13" xfId="53780"/>
    <cellStyle name="Normal 8 5 2 14" xfId="53781"/>
    <cellStyle name="Normal 8 5 2 15" xfId="53782"/>
    <cellStyle name="Normal 8 5 2 16" xfId="53783"/>
    <cellStyle name="Normal 8 5 2 17" xfId="53784"/>
    <cellStyle name="Normal 8 5 2 18" xfId="53785"/>
    <cellStyle name="Normal 8 5 2 19" xfId="53786"/>
    <cellStyle name="Normal 8 5 2 2" xfId="53787"/>
    <cellStyle name="Normal 8 5 2 20" xfId="53788"/>
    <cellStyle name="Normal 8 5 2 21" xfId="53789"/>
    <cellStyle name="Normal 8 5 2 22" xfId="53790"/>
    <cellStyle name="Normal 8 5 2 3" xfId="53791"/>
    <cellStyle name="Normal 8 5 2 4" xfId="53792"/>
    <cellStyle name="Normal 8 5 2 5" xfId="53793"/>
    <cellStyle name="Normal 8 5 2 6" xfId="53794"/>
    <cellStyle name="Normal 8 5 2 7" xfId="53795"/>
    <cellStyle name="Normal 8 5 2 8" xfId="53796"/>
    <cellStyle name="Normal 8 5 2 9" xfId="53797"/>
    <cellStyle name="Normal 8 5 20" xfId="53798"/>
    <cellStyle name="Normal 8 5 21" xfId="53799"/>
    <cellStyle name="Normal 8 5 22" xfId="53800"/>
    <cellStyle name="Normal 8 5 23" xfId="53801"/>
    <cellStyle name="Normal 8 5 24" xfId="53802"/>
    <cellStyle name="Normal 8 5 25" xfId="53803"/>
    <cellStyle name="Normal 8 5 26" xfId="53804"/>
    <cellStyle name="Normal 8 5 27" xfId="53805"/>
    <cellStyle name="Normal 8 5 3" xfId="53806"/>
    <cellStyle name="Normal 8 5 3 10" xfId="53807"/>
    <cellStyle name="Normal 8 5 3 11" xfId="53808"/>
    <cellStyle name="Normal 8 5 3 12" xfId="53809"/>
    <cellStyle name="Normal 8 5 3 13" xfId="53810"/>
    <cellStyle name="Normal 8 5 3 14" xfId="53811"/>
    <cellStyle name="Normal 8 5 3 15" xfId="53812"/>
    <cellStyle name="Normal 8 5 3 16" xfId="53813"/>
    <cellStyle name="Normal 8 5 3 17" xfId="53814"/>
    <cellStyle name="Normal 8 5 3 18" xfId="53815"/>
    <cellStyle name="Normal 8 5 3 19" xfId="53816"/>
    <cellStyle name="Normal 8 5 3 2" xfId="53817"/>
    <cellStyle name="Normal 8 5 3 20" xfId="53818"/>
    <cellStyle name="Normal 8 5 3 21" xfId="53819"/>
    <cellStyle name="Normal 8 5 3 22" xfId="53820"/>
    <cellStyle name="Normal 8 5 3 3" xfId="53821"/>
    <cellStyle name="Normal 8 5 3 4" xfId="53822"/>
    <cellStyle name="Normal 8 5 3 5" xfId="53823"/>
    <cellStyle name="Normal 8 5 3 6" xfId="53824"/>
    <cellStyle name="Normal 8 5 3 7" xfId="53825"/>
    <cellStyle name="Normal 8 5 3 8" xfId="53826"/>
    <cellStyle name="Normal 8 5 3 9" xfId="53827"/>
    <cellStyle name="Normal 8 5 4" xfId="53828"/>
    <cellStyle name="Normal 8 5 4 10" xfId="53829"/>
    <cellStyle name="Normal 8 5 4 11" xfId="53830"/>
    <cellStyle name="Normal 8 5 4 12" xfId="53831"/>
    <cellStyle name="Normal 8 5 4 13" xfId="53832"/>
    <cellStyle name="Normal 8 5 4 14" xfId="53833"/>
    <cellStyle name="Normal 8 5 4 15" xfId="53834"/>
    <cellStyle name="Normal 8 5 4 16" xfId="53835"/>
    <cellStyle name="Normal 8 5 4 17" xfId="53836"/>
    <cellStyle name="Normal 8 5 4 18" xfId="53837"/>
    <cellStyle name="Normal 8 5 4 19" xfId="53838"/>
    <cellStyle name="Normal 8 5 4 2" xfId="53839"/>
    <cellStyle name="Normal 8 5 4 20" xfId="53840"/>
    <cellStyle name="Normal 8 5 4 21" xfId="53841"/>
    <cellStyle name="Normal 8 5 4 22" xfId="53842"/>
    <cellStyle name="Normal 8 5 4 3" xfId="53843"/>
    <cellStyle name="Normal 8 5 4 4" xfId="53844"/>
    <cellStyle name="Normal 8 5 4 5" xfId="53845"/>
    <cellStyle name="Normal 8 5 4 6" xfId="53846"/>
    <cellStyle name="Normal 8 5 4 7" xfId="53847"/>
    <cellStyle name="Normal 8 5 4 8" xfId="53848"/>
    <cellStyle name="Normal 8 5 4 9" xfId="53849"/>
    <cellStyle name="Normal 8 5 5" xfId="53850"/>
    <cellStyle name="Normal 8 5 5 10" xfId="53851"/>
    <cellStyle name="Normal 8 5 5 11" xfId="53852"/>
    <cellStyle name="Normal 8 5 5 12" xfId="53853"/>
    <cellStyle name="Normal 8 5 5 13" xfId="53854"/>
    <cellStyle name="Normal 8 5 5 14" xfId="53855"/>
    <cellStyle name="Normal 8 5 5 15" xfId="53856"/>
    <cellStyle name="Normal 8 5 5 16" xfId="53857"/>
    <cellStyle name="Normal 8 5 5 17" xfId="53858"/>
    <cellStyle name="Normal 8 5 5 18" xfId="53859"/>
    <cellStyle name="Normal 8 5 5 19" xfId="53860"/>
    <cellStyle name="Normal 8 5 5 2" xfId="53861"/>
    <cellStyle name="Normal 8 5 5 20" xfId="53862"/>
    <cellStyle name="Normal 8 5 5 21" xfId="53863"/>
    <cellStyle name="Normal 8 5 5 22" xfId="53864"/>
    <cellStyle name="Normal 8 5 5 3" xfId="53865"/>
    <cellStyle name="Normal 8 5 5 4" xfId="53866"/>
    <cellStyle name="Normal 8 5 5 5" xfId="53867"/>
    <cellStyle name="Normal 8 5 5 6" xfId="53868"/>
    <cellStyle name="Normal 8 5 5 7" xfId="53869"/>
    <cellStyle name="Normal 8 5 5 8" xfId="53870"/>
    <cellStyle name="Normal 8 5 5 9" xfId="53871"/>
    <cellStyle name="Normal 8 5 6" xfId="53872"/>
    <cellStyle name="Normal 8 5 6 10" xfId="53873"/>
    <cellStyle name="Normal 8 5 6 11" xfId="53874"/>
    <cellStyle name="Normal 8 5 6 12" xfId="53875"/>
    <cellStyle name="Normal 8 5 6 13" xfId="53876"/>
    <cellStyle name="Normal 8 5 6 14" xfId="53877"/>
    <cellStyle name="Normal 8 5 6 15" xfId="53878"/>
    <cellStyle name="Normal 8 5 6 16" xfId="53879"/>
    <cellStyle name="Normal 8 5 6 17" xfId="53880"/>
    <cellStyle name="Normal 8 5 6 18" xfId="53881"/>
    <cellStyle name="Normal 8 5 6 19" xfId="53882"/>
    <cellStyle name="Normal 8 5 6 2" xfId="53883"/>
    <cellStyle name="Normal 8 5 6 20" xfId="53884"/>
    <cellStyle name="Normal 8 5 6 21" xfId="53885"/>
    <cellStyle name="Normal 8 5 6 22" xfId="53886"/>
    <cellStyle name="Normal 8 5 6 3" xfId="53887"/>
    <cellStyle name="Normal 8 5 6 4" xfId="53888"/>
    <cellStyle name="Normal 8 5 6 5" xfId="53889"/>
    <cellStyle name="Normal 8 5 6 6" xfId="53890"/>
    <cellStyle name="Normal 8 5 6 7" xfId="53891"/>
    <cellStyle name="Normal 8 5 6 8" xfId="53892"/>
    <cellStyle name="Normal 8 5 6 9" xfId="53893"/>
    <cellStyle name="Normal 8 5 7" xfId="53894"/>
    <cellStyle name="Normal 8 5 8" xfId="53895"/>
    <cellStyle name="Normal 8 5 9" xfId="53896"/>
    <cellStyle name="Normal 8 6" xfId="53897"/>
    <cellStyle name="Normal 8 6 10" xfId="53898"/>
    <cellStyle name="Normal 8 6 11" xfId="53899"/>
    <cellStyle name="Normal 8 6 12" xfId="53900"/>
    <cellStyle name="Normal 8 6 13" xfId="53901"/>
    <cellStyle name="Normal 8 6 14" xfId="53902"/>
    <cellStyle name="Normal 8 6 15" xfId="53903"/>
    <cellStyle name="Normal 8 6 16" xfId="53904"/>
    <cellStyle name="Normal 8 6 17" xfId="53905"/>
    <cellStyle name="Normal 8 6 18" xfId="53906"/>
    <cellStyle name="Normal 8 6 19" xfId="53907"/>
    <cellStyle name="Normal 8 6 2" xfId="53908"/>
    <cellStyle name="Normal 8 6 20" xfId="53909"/>
    <cellStyle name="Normal 8 6 21" xfId="53910"/>
    <cellStyle name="Normal 8 6 22" xfId="53911"/>
    <cellStyle name="Normal 8 6 3" xfId="53912"/>
    <cellStyle name="Normal 8 6 4" xfId="53913"/>
    <cellStyle name="Normal 8 6 5" xfId="53914"/>
    <cellStyle name="Normal 8 6 6" xfId="53915"/>
    <cellStyle name="Normal 8 6 7" xfId="53916"/>
    <cellStyle name="Normal 8 6 8" xfId="53917"/>
    <cellStyle name="Normal 8 6 9" xfId="53918"/>
    <cellStyle name="Normal 8 7" xfId="53919"/>
    <cellStyle name="Normal 8 7 10" xfId="53920"/>
    <cellStyle name="Normal 8 7 11" xfId="53921"/>
    <cellStyle name="Normal 8 7 12" xfId="53922"/>
    <cellStyle name="Normal 8 7 13" xfId="53923"/>
    <cellStyle name="Normal 8 7 14" xfId="53924"/>
    <cellStyle name="Normal 8 7 15" xfId="53925"/>
    <cellStyle name="Normal 8 7 16" xfId="53926"/>
    <cellStyle name="Normal 8 7 17" xfId="53927"/>
    <cellStyle name="Normal 8 7 18" xfId="53928"/>
    <cellStyle name="Normal 8 7 19" xfId="53929"/>
    <cellStyle name="Normal 8 7 2" xfId="53930"/>
    <cellStyle name="Normal 8 7 20" xfId="53931"/>
    <cellStyle name="Normal 8 7 21" xfId="53932"/>
    <cellStyle name="Normal 8 7 22" xfId="53933"/>
    <cellStyle name="Normal 8 7 3" xfId="53934"/>
    <cellStyle name="Normal 8 7 4" xfId="53935"/>
    <cellStyle name="Normal 8 7 5" xfId="53936"/>
    <cellStyle name="Normal 8 7 6" xfId="53937"/>
    <cellStyle name="Normal 8 7 7" xfId="53938"/>
    <cellStyle name="Normal 8 7 8" xfId="53939"/>
    <cellStyle name="Normal 8 7 9" xfId="53940"/>
    <cellStyle name="Normal 8 8" xfId="53941"/>
    <cellStyle name="Normal 8 8 10" xfId="53942"/>
    <cellStyle name="Normal 8 8 11" xfId="53943"/>
    <cellStyle name="Normal 8 8 12" xfId="53944"/>
    <cellStyle name="Normal 8 8 13" xfId="53945"/>
    <cellStyle name="Normal 8 8 14" xfId="53946"/>
    <cellStyle name="Normal 8 8 15" xfId="53947"/>
    <cellStyle name="Normal 8 8 16" xfId="53948"/>
    <cellStyle name="Normal 8 8 17" xfId="53949"/>
    <cellStyle name="Normal 8 8 18" xfId="53950"/>
    <cellStyle name="Normal 8 8 19" xfId="53951"/>
    <cellStyle name="Normal 8 8 2" xfId="53952"/>
    <cellStyle name="Normal 8 8 20" xfId="53953"/>
    <cellStyle name="Normal 8 8 21" xfId="53954"/>
    <cellStyle name="Normal 8 8 22" xfId="53955"/>
    <cellStyle name="Normal 8 8 3" xfId="53956"/>
    <cellStyle name="Normal 8 8 4" xfId="53957"/>
    <cellStyle name="Normal 8 8 5" xfId="53958"/>
    <cellStyle name="Normal 8 8 6" xfId="53959"/>
    <cellStyle name="Normal 8 8 7" xfId="53960"/>
    <cellStyle name="Normal 8 8 8" xfId="53961"/>
    <cellStyle name="Normal 8 8 9" xfId="53962"/>
    <cellStyle name="Normal 8 9" xfId="53963"/>
    <cellStyle name="Normal 8 9 10" xfId="53964"/>
    <cellStyle name="Normal 8 9 11" xfId="53965"/>
    <cellStyle name="Normal 8 9 12" xfId="53966"/>
    <cellStyle name="Normal 8 9 13" xfId="53967"/>
    <cellStyle name="Normal 8 9 14" xfId="53968"/>
    <cellStyle name="Normal 8 9 15" xfId="53969"/>
    <cellStyle name="Normal 8 9 16" xfId="53970"/>
    <cellStyle name="Normal 8 9 17" xfId="53971"/>
    <cellStyle name="Normal 8 9 18" xfId="53972"/>
    <cellStyle name="Normal 8 9 19" xfId="53973"/>
    <cellStyle name="Normal 8 9 2" xfId="53974"/>
    <cellStyle name="Normal 8 9 20" xfId="53975"/>
    <cellStyle name="Normal 8 9 21" xfId="53976"/>
    <cellStyle name="Normal 8 9 22" xfId="53977"/>
    <cellStyle name="Normal 8 9 3" xfId="53978"/>
    <cellStyle name="Normal 8 9 4" xfId="53979"/>
    <cellStyle name="Normal 8 9 5" xfId="53980"/>
    <cellStyle name="Normal 8 9 6" xfId="53981"/>
    <cellStyle name="Normal 8 9 7" xfId="53982"/>
    <cellStyle name="Normal 8 9 8" xfId="53983"/>
    <cellStyle name="Normal 8 9 9" xfId="53984"/>
    <cellStyle name="Normal 9" xfId="243"/>
    <cellStyle name="Normal 9 10" xfId="53985"/>
    <cellStyle name="Normal 9 10 10" xfId="53986"/>
    <cellStyle name="Normal 9 10 11" xfId="53987"/>
    <cellStyle name="Normal 9 10 12" xfId="53988"/>
    <cellStyle name="Normal 9 10 13" xfId="53989"/>
    <cellStyle name="Normal 9 10 14" xfId="53990"/>
    <cellStyle name="Normal 9 10 15" xfId="53991"/>
    <cellStyle name="Normal 9 10 16" xfId="53992"/>
    <cellStyle name="Normal 9 10 17" xfId="53993"/>
    <cellStyle name="Normal 9 10 18" xfId="53994"/>
    <cellStyle name="Normal 9 10 19" xfId="53995"/>
    <cellStyle name="Normal 9 10 2" xfId="53996"/>
    <cellStyle name="Normal 9 10 20" xfId="53997"/>
    <cellStyle name="Normal 9 10 21" xfId="53998"/>
    <cellStyle name="Normal 9 10 22" xfId="53999"/>
    <cellStyle name="Normal 9 10 3" xfId="54000"/>
    <cellStyle name="Normal 9 10 4" xfId="54001"/>
    <cellStyle name="Normal 9 10 5" xfId="54002"/>
    <cellStyle name="Normal 9 10 6" xfId="54003"/>
    <cellStyle name="Normal 9 10 7" xfId="54004"/>
    <cellStyle name="Normal 9 10 8" xfId="54005"/>
    <cellStyle name="Normal 9 10 9" xfId="54006"/>
    <cellStyle name="Normal 9 11" xfId="54007"/>
    <cellStyle name="Normal 9 12" xfId="54008"/>
    <cellStyle name="Normal 9 13" xfId="54009"/>
    <cellStyle name="Normal 9 14" xfId="54010"/>
    <cellStyle name="Normal 9 14 10" xfId="54011"/>
    <cellStyle name="Normal 9 14 11" xfId="54012"/>
    <cellStyle name="Normal 9 14 12" xfId="54013"/>
    <cellStyle name="Normal 9 14 13" xfId="54014"/>
    <cellStyle name="Normal 9 14 14" xfId="54015"/>
    <cellStyle name="Normal 9 14 15" xfId="54016"/>
    <cellStyle name="Normal 9 14 16" xfId="54017"/>
    <cellStyle name="Normal 9 14 17" xfId="54018"/>
    <cellStyle name="Normal 9 14 18" xfId="54019"/>
    <cellStyle name="Normal 9 14 19" xfId="54020"/>
    <cellStyle name="Normal 9 14 2" xfId="54021"/>
    <cellStyle name="Normal 9 14 20" xfId="54022"/>
    <cellStyle name="Normal 9 14 21" xfId="54023"/>
    <cellStyle name="Normal 9 14 22" xfId="54024"/>
    <cellStyle name="Normal 9 14 3" xfId="54025"/>
    <cellStyle name="Normal 9 14 4" xfId="54026"/>
    <cellStyle name="Normal 9 14 5" xfId="54027"/>
    <cellStyle name="Normal 9 14 6" xfId="54028"/>
    <cellStyle name="Normal 9 14 7" xfId="54029"/>
    <cellStyle name="Normal 9 14 8" xfId="54030"/>
    <cellStyle name="Normal 9 14 9" xfId="54031"/>
    <cellStyle name="Normal 9 15" xfId="54032"/>
    <cellStyle name="Normal 9 15 10" xfId="54033"/>
    <cellStyle name="Normal 9 15 11" xfId="54034"/>
    <cellStyle name="Normal 9 15 12" xfId="54035"/>
    <cellStyle name="Normal 9 15 13" xfId="54036"/>
    <cellStyle name="Normal 9 15 14" xfId="54037"/>
    <cellStyle name="Normal 9 15 15" xfId="54038"/>
    <cellStyle name="Normal 9 15 16" xfId="54039"/>
    <cellStyle name="Normal 9 15 17" xfId="54040"/>
    <cellStyle name="Normal 9 15 18" xfId="54041"/>
    <cellStyle name="Normal 9 15 19" xfId="54042"/>
    <cellStyle name="Normal 9 15 2" xfId="54043"/>
    <cellStyle name="Normal 9 15 20" xfId="54044"/>
    <cellStyle name="Normal 9 15 21" xfId="54045"/>
    <cellStyle name="Normal 9 15 22" xfId="54046"/>
    <cellStyle name="Normal 9 15 3" xfId="54047"/>
    <cellStyle name="Normal 9 15 4" xfId="54048"/>
    <cellStyle name="Normal 9 15 5" xfId="54049"/>
    <cellStyle name="Normal 9 15 6" xfId="54050"/>
    <cellStyle name="Normal 9 15 7" xfId="54051"/>
    <cellStyle name="Normal 9 15 8" xfId="54052"/>
    <cellStyle name="Normal 9 15 9" xfId="54053"/>
    <cellStyle name="Normal 9 16" xfId="54054"/>
    <cellStyle name="Normal 9 17" xfId="54055"/>
    <cellStyle name="Normal 9 18" xfId="54056"/>
    <cellStyle name="Normal 9 19" xfId="54057"/>
    <cellStyle name="Normal 9 2" xfId="54058"/>
    <cellStyle name="Normal 9 2 10" xfId="54059"/>
    <cellStyle name="Normal 9 2 11" xfId="54060"/>
    <cellStyle name="Normal 9 2 12" xfId="54061"/>
    <cellStyle name="Normal 9 2 13" xfId="54062"/>
    <cellStyle name="Normal 9 2 14" xfId="54063"/>
    <cellStyle name="Normal 9 2 15" xfId="54064"/>
    <cellStyle name="Normal 9 2 16" xfId="54065"/>
    <cellStyle name="Normal 9 2 17" xfId="54066"/>
    <cellStyle name="Normal 9 2 18" xfId="54067"/>
    <cellStyle name="Normal 9 2 19" xfId="54068"/>
    <cellStyle name="Normal 9 2 2" xfId="54069"/>
    <cellStyle name="Normal 9 2 2 10" xfId="54070"/>
    <cellStyle name="Normal 9 2 2 11" xfId="54071"/>
    <cellStyle name="Normal 9 2 2 12" xfId="54072"/>
    <cellStyle name="Normal 9 2 2 13" xfId="54073"/>
    <cellStyle name="Normal 9 2 2 14" xfId="54074"/>
    <cellStyle name="Normal 9 2 2 15" xfId="54075"/>
    <cellStyle name="Normal 9 2 2 16" xfId="54076"/>
    <cellStyle name="Normal 9 2 2 17" xfId="54077"/>
    <cellStyle name="Normal 9 2 2 18" xfId="54078"/>
    <cellStyle name="Normal 9 2 2 19" xfId="54079"/>
    <cellStyle name="Normal 9 2 2 2" xfId="54080"/>
    <cellStyle name="Normal 9 2 2 20" xfId="54081"/>
    <cellStyle name="Normal 9 2 2 21" xfId="54082"/>
    <cellStyle name="Normal 9 2 2 22" xfId="54083"/>
    <cellStyle name="Normal 9 2 2 3" xfId="54084"/>
    <cellStyle name="Normal 9 2 2 4" xfId="54085"/>
    <cellStyle name="Normal 9 2 2 5" xfId="54086"/>
    <cellStyle name="Normal 9 2 2 6" xfId="54087"/>
    <cellStyle name="Normal 9 2 2 7" xfId="54088"/>
    <cellStyle name="Normal 9 2 2 8" xfId="54089"/>
    <cellStyle name="Normal 9 2 2 9" xfId="54090"/>
    <cellStyle name="Normal 9 2 20" xfId="54091"/>
    <cellStyle name="Normal 9 2 21" xfId="54092"/>
    <cellStyle name="Normal 9 2 22" xfId="54093"/>
    <cellStyle name="Normal 9 2 23" xfId="54094"/>
    <cellStyle name="Normal 9 2 24" xfId="54095"/>
    <cellStyle name="Normal 9 2 25" xfId="54096"/>
    <cellStyle name="Normal 9 2 26" xfId="54097"/>
    <cellStyle name="Normal 9 2 27" xfId="54098"/>
    <cellStyle name="Normal 9 2 3" xfId="54099"/>
    <cellStyle name="Normal 9 2 3 10" xfId="54100"/>
    <cellStyle name="Normal 9 2 3 11" xfId="54101"/>
    <cellStyle name="Normal 9 2 3 12" xfId="54102"/>
    <cellStyle name="Normal 9 2 3 13" xfId="54103"/>
    <cellStyle name="Normal 9 2 3 14" xfId="54104"/>
    <cellStyle name="Normal 9 2 3 15" xfId="54105"/>
    <cellStyle name="Normal 9 2 3 16" xfId="54106"/>
    <cellStyle name="Normal 9 2 3 17" xfId="54107"/>
    <cellStyle name="Normal 9 2 3 18" xfId="54108"/>
    <cellStyle name="Normal 9 2 3 19" xfId="54109"/>
    <cellStyle name="Normal 9 2 3 2" xfId="54110"/>
    <cellStyle name="Normal 9 2 3 20" xfId="54111"/>
    <cellStyle name="Normal 9 2 3 21" xfId="54112"/>
    <cellStyle name="Normal 9 2 3 22" xfId="54113"/>
    <cellStyle name="Normal 9 2 3 3" xfId="54114"/>
    <cellStyle name="Normal 9 2 3 4" xfId="54115"/>
    <cellStyle name="Normal 9 2 3 5" xfId="54116"/>
    <cellStyle name="Normal 9 2 3 6" xfId="54117"/>
    <cellStyle name="Normal 9 2 3 7" xfId="54118"/>
    <cellStyle name="Normal 9 2 3 8" xfId="54119"/>
    <cellStyle name="Normal 9 2 3 9" xfId="54120"/>
    <cellStyle name="Normal 9 2 4" xfId="54121"/>
    <cellStyle name="Normal 9 2 4 10" xfId="54122"/>
    <cellStyle name="Normal 9 2 4 11" xfId="54123"/>
    <cellStyle name="Normal 9 2 4 12" xfId="54124"/>
    <cellStyle name="Normal 9 2 4 13" xfId="54125"/>
    <cellStyle name="Normal 9 2 4 14" xfId="54126"/>
    <cellStyle name="Normal 9 2 4 15" xfId="54127"/>
    <cellStyle name="Normal 9 2 4 16" xfId="54128"/>
    <cellStyle name="Normal 9 2 4 17" xfId="54129"/>
    <cellStyle name="Normal 9 2 4 18" xfId="54130"/>
    <cellStyle name="Normal 9 2 4 19" xfId="54131"/>
    <cellStyle name="Normal 9 2 4 2" xfId="54132"/>
    <cellStyle name="Normal 9 2 4 20" xfId="54133"/>
    <cellStyle name="Normal 9 2 4 21" xfId="54134"/>
    <cellStyle name="Normal 9 2 4 22" xfId="54135"/>
    <cellStyle name="Normal 9 2 4 3" xfId="54136"/>
    <cellStyle name="Normal 9 2 4 4" xfId="54137"/>
    <cellStyle name="Normal 9 2 4 5" xfId="54138"/>
    <cellStyle name="Normal 9 2 4 6" xfId="54139"/>
    <cellStyle name="Normal 9 2 4 7" xfId="54140"/>
    <cellStyle name="Normal 9 2 4 8" xfId="54141"/>
    <cellStyle name="Normal 9 2 4 9" xfId="54142"/>
    <cellStyle name="Normal 9 2 5" xfId="54143"/>
    <cellStyle name="Normal 9 2 5 10" xfId="54144"/>
    <cellStyle name="Normal 9 2 5 11" xfId="54145"/>
    <cellStyle name="Normal 9 2 5 12" xfId="54146"/>
    <cellStyle name="Normal 9 2 5 13" xfId="54147"/>
    <cellStyle name="Normal 9 2 5 14" xfId="54148"/>
    <cellStyle name="Normal 9 2 5 15" xfId="54149"/>
    <cellStyle name="Normal 9 2 5 16" xfId="54150"/>
    <cellStyle name="Normal 9 2 5 17" xfId="54151"/>
    <cellStyle name="Normal 9 2 5 18" xfId="54152"/>
    <cellStyle name="Normal 9 2 5 19" xfId="54153"/>
    <cellStyle name="Normal 9 2 5 2" xfId="54154"/>
    <cellStyle name="Normal 9 2 5 20" xfId="54155"/>
    <cellStyle name="Normal 9 2 5 21" xfId="54156"/>
    <cellStyle name="Normal 9 2 5 22" xfId="54157"/>
    <cellStyle name="Normal 9 2 5 3" xfId="54158"/>
    <cellStyle name="Normal 9 2 5 4" xfId="54159"/>
    <cellStyle name="Normal 9 2 5 5" xfId="54160"/>
    <cellStyle name="Normal 9 2 5 6" xfId="54161"/>
    <cellStyle name="Normal 9 2 5 7" xfId="54162"/>
    <cellStyle name="Normal 9 2 5 8" xfId="54163"/>
    <cellStyle name="Normal 9 2 5 9" xfId="54164"/>
    <cellStyle name="Normal 9 2 6" xfId="54165"/>
    <cellStyle name="Normal 9 2 6 10" xfId="54166"/>
    <cellStyle name="Normal 9 2 6 11" xfId="54167"/>
    <cellStyle name="Normal 9 2 6 12" xfId="54168"/>
    <cellStyle name="Normal 9 2 6 13" xfId="54169"/>
    <cellStyle name="Normal 9 2 6 14" xfId="54170"/>
    <cellStyle name="Normal 9 2 6 15" xfId="54171"/>
    <cellStyle name="Normal 9 2 6 16" xfId="54172"/>
    <cellStyle name="Normal 9 2 6 17" xfId="54173"/>
    <cellStyle name="Normal 9 2 6 18" xfId="54174"/>
    <cellStyle name="Normal 9 2 6 19" xfId="54175"/>
    <cellStyle name="Normal 9 2 6 2" xfId="54176"/>
    <cellStyle name="Normal 9 2 6 20" xfId="54177"/>
    <cellStyle name="Normal 9 2 6 21" xfId="54178"/>
    <cellStyle name="Normal 9 2 6 22" xfId="54179"/>
    <cellStyle name="Normal 9 2 6 3" xfId="54180"/>
    <cellStyle name="Normal 9 2 6 4" xfId="54181"/>
    <cellStyle name="Normal 9 2 6 5" xfId="54182"/>
    <cellStyle name="Normal 9 2 6 6" xfId="54183"/>
    <cellStyle name="Normal 9 2 6 7" xfId="54184"/>
    <cellStyle name="Normal 9 2 6 8" xfId="54185"/>
    <cellStyle name="Normal 9 2 6 9" xfId="54186"/>
    <cellStyle name="Normal 9 2 7" xfId="54187"/>
    <cellStyle name="Normal 9 2 8" xfId="54188"/>
    <cellStyle name="Normal 9 2 9" xfId="54189"/>
    <cellStyle name="Normal 9 20" xfId="54190"/>
    <cellStyle name="Normal 9 21" xfId="54191"/>
    <cellStyle name="Normal 9 22" xfId="54192"/>
    <cellStyle name="Normal 9 23" xfId="54193"/>
    <cellStyle name="Normal 9 24" xfId="54194"/>
    <cellStyle name="Normal 9 25" xfId="54195"/>
    <cellStyle name="Normal 9 26" xfId="54196"/>
    <cellStyle name="Normal 9 27" xfId="54197"/>
    <cellStyle name="Normal 9 28" xfId="54198"/>
    <cellStyle name="Normal 9 29" xfId="54199"/>
    <cellStyle name="Normal 9 3" xfId="54200"/>
    <cellStyle name="Normal 9 3 10" xfId="54201"/>
    <cellStyle name="Normal 9 3 11" xfId="54202"/>
    <cellStyle name="Normal 9 3 12" xfId="54203"/>
    <cellStyle name="Normal 9 3 13" xfId="54204"/>
    <cellStyle name="Normal 9 3 14" xfId="54205"/>
    <cellStyle name="Normal 9 3 15" xfId="54206"/>
    <cellStyle name="Normal 9 3 16" xfId="54207"/>
    <cellStyle name="Normal 9 3 17" xfId="54208"/>
    <cellStyle name="Normal 9 3 18" xfId="54209"/>
    <cellStyle name="Normal 9 3 19" xfId="54210"/>
    <cellStyle name="Normal 9 3 2" xfId="54211"/>
    <cellStyle name="Normal 9 3 2 10" xfId="54212"/>
    <cellStyle name="Normal 9 3 2 11" xfId="54213"/>
    <cellStyle name="Normal 9 3 2 12" xfId="54214"/>
    <cellStyle name="Normal 9 3 2 13" xfId="54215"/>
    <cellStyle name="Normal 9 3 2 14" xfId="54216"/>
    <cellStyle name="Normal 9 3 2 15" xfId="54217"/>
    <cellStyle name="Normal 9 3 2 16" xfId="54218"/>
    <cellStyle name="Normal 9 3 2 17" xfId="54219"/>
    <cellStyle name="Normal 9 3 2 18" xfId="54220"/>
    <cellStyle name="Normal 9 3 2 19" xfId="54221"/>
    <cellStyle name="Normal 9 3 2 2" xfId="54222"/>
    <cellStyle name="Normal 9 3 2 20" xfId="54223"/>
    <cellStyle name="Normal 9 3 2 21" xfId="54224"/>
    <cellStyle name="Normal 9 3 2 22" xfId="54225"/>
    <cellStyle name="Normal 9 3 2 3" xfId="54226"/>
    <cellStyle name="Normal 9 3 2 4" xfId="54227"/>
    <cellStyle name="Normal 9 3 2 5" xfId="54228"/>
    <cellStyle name="Normal 9 3 2 6" xfId="54229"/>
    <cellStyle name="Normal 9 3 2 7" xfId="54230"/>
    <cellStyle name="Normal 9 3 2 8" xfId="54231"/>
    <cellStyle name="Normal 9 3 2 9" xfId="54232"/>
    <cellStyle name="Normal 9 3 20" xfId="54233"/>
    <cellStyle name="Normal 9 3 21" xfId="54234"/>
    <cellStyle name="Normal 9 3 22" xfId="54235"/>
    <cellStyle name="Normal 9 3 23" xfId="54236"/>
    <cellStyle name="Normal 9 3 24" xfId="54237"/>
    <cellStyle name="Normal 9 3 25" xfId="54238"/>
    <cellStyle name="Normal 9 3 26" xfId="54239"/>
    <cellStyle name="Normal 9 3 27" xfId="54240"/>
    <cellStyle name="Normal 9 3 3" xfId="54241"/>
    <cellStyle name="Normal 9 3 3 10" xfId="54242"/>
    <cellStyle name="Normal 9 3 3 11" xfId="54243"/>
    <cellStyle name="Normal 9 3 3 12" xfId="54244"/>
    <cellStyle name="Normal 9 3 3 13" xfId="54245"/>
    <cellStyle name="Normal 9 3 3 14" xfId="54246"/>
    <cellStyle name="Normal 9 3 3 15" xfId="54247"/>
    <cellStyle name="Normal 9 3 3 16" xfId="54248"/>
    <cellStyle name="Normal 9 3 3 17" xfId="54249"/>
    <cellStyle name="Normal 9 3 3 18" xfId="54250"/>
    <cellStyle name="Normal 9 3 3 19" xfId="54251"/>
    <cellStyle name="Normal 9 3 3 2" xfId="54252"/>
    <cellStyle name="Normal 9 3 3 20" xfId="54253"/>
    <cellStyle name="Normal 9 3 3 21" xfId="54254"/>
    <cellStyle name="Normal 9 3 3 22" xfId="54255"/>
    <cellStyle name="Normal 9 3 3 3" xfId="54256"/>
    <cellStyle name="Normal 9 3 3 4" xfId="54257"/>
    <cellStyle name="Normal 9 3 3 5" xfId="54258"/>
    <cellStyle name="Normal 9 3 3 6" xfId="54259"/>
    <cellStyle name="Normal 9 3 3 7" xfId="54260"/>
    <cellStyle name="Normal 9 3 3 8" xfId="54261"/>
    <cellStyle name="Normal 9 3 3 9" xfId="54262"/>
    <cellStyle name="Normal 9 3 4" xfId="54263"/>
    <cellStyle name="Normal 9 3 4 10" xfId="54264"/>
    <cellStyle name="Normal 9 3 4 11" xfId="54265"/>
    <cellStyle name="Normal 9 3 4 12" xfId="54266"/>
    <cellStyle name="Normal 9 3 4 13" xfId="54267"/>
    <cellStyle name="Normal 9 3 4 14" xfId="54268"/>
    <cellStyle name="Normal 9 3 4 15" xfId="54269"/>
    <cellStyle name="Normal 9 3 4 16" xfId="54270"/>
    <cellStyle name="Normal 9 3 4 17" xfId="54271"/>
    <cellStyle name="Normal 9 3 4 18" xfId="54272"/>
    <cellStyle name="Normal 9 3 4 19" xfId="54273"/>
    <cellStyle name="Normal 9 3 4 2" xfId="54274"/>
    <cellStyle name="Normal 9 3 4 20" xfId="54275"/>
    <cellStyle name="Normal 9 3 4 21" xfId="54276"/>
    <cellStyle name="Normal 9 3 4 22" xfId="54277"/>
    <cellStyle name="Normal 9 3 4 3" xfId="54278"/>
    <cellStyle name="Normal 9 3 4 4" xfId="54279"/>
    <cellStyle name="Normal 9 3 4 5" xfId="54280"/>
    <cellStyle name="Normal 9 3 4 6" xfId="54281"/>
    <cellStyle name="Normal 9 3 4 7" xfId="54282"/>
    <cellStyle name="Normal 9 3 4 8" xfId="54283"/>
    <cellStyle name="Normal 9 3 4 9" xfId="54284"/>
    <cellStyle name="Normal 9 3 5" xfId="54285"/>
    <cellStyle name="Normal 9 3 5 10" xfId="54286"/>
    <cellStyle name="Normal 9 3 5 11" xfId="54287"/>
    <cellStyle name="Normal 9 3 5 12" xfId="54288"/>
    <cellStyle name="Normal 9 3 5 13" xfId="54289"/>
    <cellStyle name="Normal 9 3 5 14" xfId="54290"/>
    <cellStyle name="Normal 9 3 5 15" xfId="54291"/>
    <cellStyle name="Normal 9 3 5 16" xfId="54292"/>
    <cellStyle name="Normal 9 3 5 17" xfId="54293"/>
    <cellStyle name="Normal 9 3 5 18" xfId="54294"/>
    <cellStyle name="Normal 9 3 5 19" xfId="54295"/>
    <cellStyle name="Normal 9 3 5 2" xfId="54296"/>
    <cellStyle name="Normal 9 3 5 20" xfId="54297"/>
    <cellStyle name="Normal 9 3 5 21" xfId="54298"/>
    <cellStyle name="Normal 9 3 5 22" xfId="54299"/>
    <cellStyle name="Normal 9 3 5 3" xfId="54300"/>
    <cellStyle name="Normal 9 3 5 4" xfId="54301"/>
    <cellStyle name="Normal 9 3 5 5" xfId="54302"/>
    <cellStyle name="Normal 9 3 5 6" xfId="54303"/>
    <cellStyle name="Normal 9 3 5 7" xfId="54304"/>
    <cellStyle name="Normal 9 3 5 8" xfId="54305"/>
    <cellStyle name="Normal 9 3 5 9" xfId="54306"/>
    <cellStyle name="Normal 9 3 6" xfId="54307"/>
    <cellStyle name="Normal 9 3 6 10" xfId="54308"/>
    <cellStyle name="Normal 9 3 6 11" xfId="54309"/>
    <cellStyle name="Normal 9 3 6 12" xfId="54310"/>
    <cellStyle name="Normal 9 3 6 13" xfId="54311"/>
    <cellStyle name="Normal 9 3 6 14" xfId="54312"/>
    <cellStyle name="Normal 9 3 6 15" xfId="54313"/>
    <cellStyle name="Normal 9 3 6 16" xfId="54314"/>
    <cellStyle name="Normal 9 3 6 17" xfId="54315"/>
    <cellStyle name="Normal 9 3 6 18" xfId="54316"/>
    <cellStyle name="Normal 9 3 6 19" xfId="54317"/>
    <cellStyle name="Normal 9 3 6 2" xfId="54318"/>
    <cellStyle name="Normal 9 3 6 20" xfId="54319"/>
    <cellStyle name="Normal 9 3 6 21" xfId="54320"/>
    <cellStyle name="Normal 9 3 6 22" xfId="54321"/>
    <cellStyle name="Normal 9 3 6 3" xfId="54322"/>
    <cellStyle name="Normal 9 3 6 4" xfId="54323"/>
    <cellStyle name="Normal 9 3 6 5" xfId="54324"/>
    <cellStyle name="Normal 9 3 6 6" xfId="54325"/>
    <cellStyle name="Normal 9 3 6 7" xfId="54326"/>
    <cellStyle name="Normal 9 3 6 8" xfId="54327"/>
    <cellStyle name="Normal 9 3 6 9" xfId="54328"/>
    <cellStyle name="Normal 9 3 7" xfId="54329"/>
    <cellStyle name="Normal 9 3 8" xfId="54330"/>
    <cellStyle name="Normal 9 3 9" xfId="54331"/>
    <cellStyle name="Normal 9 30" xfId="54332"/>
    <cellStyle name="Normal 9 31" xfId="54333"/>
    <cellStyle name="Normal 9 32" xfId="54334"/>
    <cellStyle name="Normal 9 33" xfId="54335"/>
    <cellStyle name="Normal 9 34" xfId="54336"/>
    <cellStyle name="Normal 9 35" xfId="54337"/>
    <cellStyle name="Normal 9 36" xfId="54338"/>
    <cellStyle name="Normal 9 37" xfId="54339"/>
    <cellStyle name="Normal 9 38" xfId="54340"/>
    <cellStyle name="Normal 9 39" xfId="54341"/>
    <cellStyle name="Normal 9 4" xfId="54342"/>
    <cellStyle name="Normal 9 4 10" xfId="54343"/>
    <cellStyle name="Normal 9 4 11" xfId="54344"/>
    <cellStyle name="Normal 9 4 12" xfId="54345"/>
    <cellStyle name="Normal 9 4 13" xfId="54346"/>
    <cellStyle name="Normal 9 4 14" xfId="54347"/>
    <cellStyle name="Normal 9 4 15" xfId="54348"/>
    <cellStyle name="Normal 9 4 16" xfId="54349"/>
    <cellStyle name="Normal 9 4 17" xfId="54350"/>
    <cellStyle name="Normal 9 4 18" xfId="54351"/>
    <cellStyle name="Normal 9 4 19" xfId="54352"/>
    <cellStyle name="Normal 9 4 2" xfId="54353"/>
    <cellStyle name="Normal 9 4 2 10" xfId="54354"/>
    <cellStyle name="Normal 9 4 2 11" xfId="54355"/>
    <cellStyle name="Normal 9 4 2 12" xfId="54356"/>
    <cellStyle name="Normal 9 4 2 13" xfId="54357"/>
    <cellStyle name="Normal 9 4 2 14" xfId="54358"/>
    <cellStyle name="Normal 9 4 2 15" xfId="54359"/>
    <cellStyle name="Normal 9 4 2 16" xfId="54360"/>
    <cellStyle name="Normal 9 4 2 17" xfId="54361"/>
    <cellStyle name="Normal 9 4 2 18" xfId="54362"/>
    <cellStyle name="Normal 9 4 2 19" xfId="54363"/>
    <cellStyle name="Normal 9 4 2 2" xfId="54364"/>
    <cellStyle name="Normal 9 4 2 20" xfId="54365"/>
    <cellStyle name="Normal 9 4 2 21" xfId="54366"/>
    <cellStyle name="Normal 9 4 2 22" xfId="54367"/>
    <cellStyle name="Normal 9 4 2 3" xfId="54368"/>
    <cellStyle name="Normal 9 4 2 4" xfId="54369"/>
    <cellStyle name="Normal 9 4 2 5" xfId="54370"/>
    <cellStyle name="Normal 9 4 2 6" xfId="54371"/>
    <cellStyle name="Normal 9 4 2 7" xfId="54372"/>
    <cellStyle name="Normal 9 4 2 8" xfId="54373"/>
    <cellStyle name="Normal 9 4 2 9" xfId="54374"/>
    <cellStyle name="Normal 9 4 20" xfId="54375"/>
    <cellStyle name="Normal 9 4 21" xfId="54376"/>
    <cellStyle name="Normal 9 4 22" xfId="54377"/>
    <cellStyle name="Normal 9 4 23" xfId="54378"/>
    <cellStyle name="Normal 9 4 24" xfId="54379"/>
    <cellStyle name="Normal 9 4 25" xfId="54380"/>
    <cellStyle name="Normal 9 4 26" xfId="54381"/>
    <cellStyle name="Normal 9 4 27" xfId="54382"/>
    <cellStyle name="Normal 9 4 3" xfId="54383"/>
    <cellStyle name="Normal 9 4 3 10" xfId="54384"/>
    <cellStyle name="Normal 9 4 3 11" xfId="54385"/>
    <cellStyle name="Normal 9 4 3 12" xfId="54386"/>
    <cellStyle name="Normal 9 4 3 13" xfId="54387"/>
    <cellStyle name="Normal 9 4 3 14" xfId="54388"/>
    <cellStyle name="Normal 9 4 3 15" xfId="54389"/>
    <cellStyle name="Normal 9 4 3 16" xfId="54390"/>
    <cellStyle name="Normal 9 4 3 17" xfId="54391"/>
    <cellStyle name="Normal 9 4 3 18" xfId="54392"/>
    <cellStyle name="Normal 9 4 3 19" xfId="54393"/>
    <cellStyle name="Normal 9 4 3 2" xfId="54394"/>
    <cellStyle name="Normal 9 4 3 20" xfId="54395"/>
    <cellStyle name="Normal 9 4 3 21" xfId="54396"/>
    <cellStyle name="Normal 9 4 3 22" xfId="54397"/>
    <cellStyle name="Normal 9 4 3 3" xfId="54398"/>
    <cellStyle name="Normal 9 4 3 4" xfId="54399"/>
    <cellStyle name="Normal 9 4 3 5" xfId="54400"/>
    <cellStyle name="Normal 9 4 3 6" xfId="54401"/>
    <cellStyle name="Normal 9 4 3 7" xfId="54402"/>
    <cellStyle name="Normal 9 4 3 8" xfId="54403"/>
    <cellStyle name="Normal 9 4 3 9" xfId="54404"/>
    <cellStyle name="Normal 9 4 4" xfId="54405"/>
    <cellStyle name="Normal 9 4 4 10" xfId="54406"/>
    <cellStyle name="Normal 9 4 4 11" xfId="54407"/>
    <cellStyle name="Normal 9 4 4 12" xfId="54408"/>
    <cellStyle name="Normal 9 4 4 13" xfId="54409"/>
    <cellStyle name="Normal 9 4 4 14" xfId="54410"/>
    <cellStyle name="Normal 9 4 4 15" xfId="54411"/>
    <cellStyle name="Normal 9 4 4 16" xfId="54412"/>
    <cellStyle name="Normal 9 4 4 17" xfId="54413"/>
    <cellStyle name="Normal 9 4 4 18" xfId="54414"/>
    <cellStyle name="Normal 9 4 4 19" xfId="54415"/>
    <cellStyle name="Normal 9 4 4 2" xfId="54416"/>
    <cellStyle name="Normal 9 4 4 20" xfId="54417"/>
    <cellStyle name="Normal 9 4 4 21" xfId="54418"/>
    <cellStyle name="Normal 9 4 4 22" xfId="54419"/>
    <cellStyle name="Normal 9 4 4 3" xfId="54420"/>
    <cellStyle name="Normal 9 4 4 4" xfId="54421"/>
    <cellStyle name="Normal 9 4 4 5" xfId="54422"/>
    <cellStyle name="Normal 9 4 4 6" xfId="54423"/>
    <cellStyle name="Normal 9 4 4 7" xfId="54424"/>
    <cellStyle name="Normal 9 4 4 8" xfId="54425"/>
    <cellStyle name="Normal 9 4 4 9" xfId="54426"/>
    <cellStyle name="Normal 9 4 5" xfId="54427"/>
    <cellStyle name="Normal 9 4 5 10" xfId="54428"/>
    <cellStyle name="Normal 9 4 5 11" xfId="54429"/>
    <cellStyle name="Normal 9 4 5 12" xfId="54430"/>
    <cellStyle name="Normal 9 4 5 13" xfId="54431"/>
    <cellStyle name="Normal 9 4 5 14" xfId="54432"/>
    <cellStyle name="Normal 9 4 5 15" xfId="54433"/>
    <cellStyle name="Normal 9 4 5 16" xfId="54434"/>
    <cellStyle name="Normal 9 4 5 17" xfId="54435"/>
    <cellStyle name="Normal 9 4 5 18" xfId="54436"/>
    <cellStyle name="Normal 9 4 5 19" xfId="54437"/>
    <cellStyle name="Normal 9 4 5 2" xfId="54438"/>
    <cellStyle name="Normal 9 4 5 20" xfId="54439"/>
    <cellStyle name="Normal 9 4 5 21" xfId="54440"/>
    <cellStyle name="Normal 9 4 5 22" xfId="54441"/>
    <cellStyle name="Normal 9 4 5 3" xfId="54442"/>
    <cellStyle name="Normal 9 4 5 4" xfId="54443"/>
    <cellStyle name="Normal 9 4 5 5" xfId="54444"/>
    <cellStyle name="Normal 9 4 5 6" xfId="54445"/>
    <cellStyle name="Normal 9 4 5 7" xfId="54446"/>
    <cellStyle name="Normal 9 4 5 8" xfId="54447"/>
    <cellStyle name="Normal 9 4 5 9" xfId="54448"/>
    <cellStyle name="Normal 9 4 6" xfId="54449"/>
    <cellStyle name="Normal 9 4 6 10" xfId="54450"/>
    <cellStyle name="Normal 9 4 6 11" xfId="54451"/>
    <cellStyle name="Normal 9 4 6 12" xfId="54452"/>
    <cellStyle name="Normal 9 4 6 13" xfId="54453"/>
    <cellStyle name="Normal 9 4 6 14" xfId="54454"/>
    <cellStyle name="Normal 9 4 6 15" xfId="54455"/>
    <cellStyle name="Normal 9 4 6 16" xfId="54456"/>
    <cellStyle name="Normal 9 4 6 17" xfId="54457"/>
    <cellStyle name="Normal 9 4 6 18" xfId="54458"/>
    <cellStyle name="Normal 9 4 6 19" xfId="54459"/>
    <cellStyle name="Normal 9 4 6 2" xfId="54460"/>
    <cellStyle name="Normal 9 4 6 20" xfId="54461"/>
    <cellStyle name="Normal 9 4 6 21" xfId="54462"/>
    <cellStyle name="Normal 9 4 6 22" xfId="54463"/>
    <cellStyle name="Normal 9 4 6 3" xfId="54464"/>
    <cellStyle name="Normal 9 4 6 4" xfId="54465"/>
    <cellStyle name="Normal 9 4 6 5" xfId="54466"/>
    <cellStyle name="Normal 9 4 6 6" xfId="54467"/>
    <cellStyle name="Normal 9 4 6 7" xfId="54468"/>
    <cellStyle name="Normal 9 4 6 8" xfId="54469"/>
    <cellStyle name="Normal 9 4 6 9" xfId="54470"/>
    <cellStyle name="Normal 9 4 7" xfId="54471"/>
    <cellStyle name="Normal 9 4 8" xfId="54472"/>
    <cellStyle name="Normal 9 4 9" xfId="54473"/>
    <cellStyle name="Normal 9 5" xfId="54474"/>
    <cellStyle name="Normal 9 5 10" xfId="54475"/>
    <cellStyle name="Normal 9 5 11" xfId="54476"/>
    <cellStyle name="Normal 9 5 12" xfId="54477"/>
    <cellStyle name="Normal 9 5 13" xfId="54478"/>
    <cellStyle name="Normal 9 5 14" xfId="54479"/>
    <cellStyle name="Normal 9 5 15" xfId="54480"/>
    <cellStyle name="Normal 9 5 16" xfId="54481"/>
    <cellStyle name="Normal 9 5 17" xfId="54482"/>
    <cellStyle name="Normal 9 5 18" xfId="54483"/>
    <cellStyle name="Normal 9 5 19" xfId="54484"/>
    <cellStyle name="Normal 9 5 2" xfId="54485"/>
    <cellStyle name="Normal 9 5 20" xfId="54486"/>
    <cellStyle name="Normal 9 5 21" xfId="54487"/>
    <cellStyle name="Normal 9 5 22" xfId="54488"/>
    <cellStyle name="Normal 9 5 3" xfId="54489"/>
    <cellStyle name="Normal 9 5 4" xfId="54490"/>
    <cellStyle name="Normal 9 5 5" xfId="54491"/>
    <cellStyle name="Normal 9 5 6" xfId="54492"/>
    <cellStyle name="Normal 9 5 7" xfId="54493"/>
    <cellStyle name="Normal 9 5 8" xfId="54494"/>
    <cellStyle name="Normal 9 5 9" xfId="54495"/>
    <cellStyle name="Normal 9 6" xfId="54496"/>
    <cellStyle name="Normal 9 6 10" xfId="54497"/>
    <cellStyle name="Normal 9 6 11" xfId="54498"/>
    <cellStyle name="Normal 9 6 12" xfId="54499"/>
    <cellStyle name="Normal 9 6 13" xfId="54500"/>
    <cellStyle name="Normal 9 6 14" xfId="54501"/>
    <cellStyle name="Normal 9 6 15" xfId="54502"/>
    <cellStyle name="Normal 9 6 16" xfId="54503"/>
    <cellStyle name="Normal 9 6 17" xfId="54504"/>
    <cellStyle name="Normal 9 6 18" xfId="54505"/>
    <cellStyle name="Normal 9 6 19" xfId="54506"/>
    <cellStyle name="Normal 9 6 2" xfId="54507"/>
    <cellStyle name="Normal 9 6 20" xfId="54508"/>
    <cellStyle name="Normal 9 6 21" xfId="54509"/>
    <cellStyle name="Normal 9 6 22" xfId="54510"/>
    <cellStyle name="Normal 9 6 3" xfId="54511"/>
    <cellStyle name="Normal 9 6 4" xfId="54512"/>
    <cellStyle name="Normal 9 6 5" xfId="54513"/>
    <cellStyle name="Normal 9 6 6" xfId="54514"/>
    <cellStyle name="Normal 9 6 7" xfId="54515"/>
    <cellStyle name="Normal 9 6 8" xfId="54516"/>
    <cellStyle name="Normal 9 6 9" xfId="54517"/>
    <cellStyle name="Normal 9 7" xfId="54518"/>
    <cellStyle name="Normal 9 7 10" xfId="54519"/>
    <cellStyle name="Normal 9 7 11" xfId="54520"/>
    <cellStyle name="Normal 9 7 12" xfId="54521"/>
    <cellStyle name="Normal 9 7 13" xfId="54522"/>
    <cellStyle name="Normal 9 7 14" xfId="54523"/>
    <cellStyle name="Normal 9 7 15" xfId="54524"/>
    <cellStyle name="Normal 9 7 16" xfId="54525"/>
    <cellStyle name="Normal 9 7 17" xfId="54526"/>
    <cellStyle name="Normal 9 7 18" xfId="54527"/>
    <cellStyle name="Normal 9 7 19" xfId="54528"/>
    <cellStyle name="Normal 9 7 2" xfId="54529"/>
    <cellStyle name="Normal 9 7 20" xfId="54530"/>
    <cellStyle name="Normal 9 7 21" xfId="54531"/>
    <cellStyle name="Normal 9 7 22" xfId="54532"/>
    <cellStyle name="Normal 9 7 3" xfId="54533"/>
    <cellStyle name="Normal 9 7 4" xfId="54534"/>
    <cellStyle name="Normal 9 7 5" xfId="54535"/>
    <cellStyle name="Normal 9 7 6" xfId="54536"/>
    <cellStyle name="Normal 9 7 7" xfId="54537"/>
    <cellStyle name="Normal 9 7 8" xfId="54538"/>
    <cellStyle name="Normal 9 7 9" xfId="54539"/>
    <cellStyle name="Normal 9 8" xfId="54540"/>
    <cellStyle name="Normal 9 9" xfId="54541"/>
    <cellStyle name="Percent 2" xfId="5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249</xdr:row>
      <xdr:rowOff>238125</xdr:rowOff>
    </xdr:from>
    <xdr:to>
      <xdr:col>7</xdr:col>
      <xdr:colOff>266700</xdr:colOff>
      <xdr:row>250</xdr:row>
      <xdr:rowOff>209550</xdr:rowOff>
    </xdr:to>
    <xdr:sp macro="" textlink="">
      <xdr:nvSpPr>
        <xdr:cNvPr id="2" name="Text Box 2"/>
        <xdr:cNvSpPr txBox="1">
          <a:spLocks noChangeArrowheads="1"/>
        </xdr:cNvSpPr>
      </xdr:nvSpPr>
      <xdr:spPr bwMode="auto">
        <a:xfrm>
          <a:off x="4457700" y="5048250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TED%20LEP%20HOSPITAL%20ANNUAL%20BUDGET%20CY%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F:\PBO%20-%20Files\Annual%20Budget%20CY%202022-arden\Annual%20Budget%20CY%202025\Annual%20Budget%20CY%202025\Budget%20Matrix%20CY%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MMARY%20OF%20APPROPRIATIONS%20by%20OFFICE%20CY%202024-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 2012"/>
      <sheetName val="Jan-Dec 2013"/>
      <sheetName val="LBP NO.2 - 2017"/>
      <sheetName val="4421-01"/>
      <sheetName val="4421-02"/>
      <sheetName val="4421-03"/>
      <sheetName val="4421-04"/>
      <sheetName val="4421-05"/>
      <sheetName val="4421-06"/>
      <sheetName val="4421-07"/>
      <sheetName val="4421-08"/>
      <sheetName val="4421-09"/>
      <sheetName val="4421-10"/>
      <sheetName val="4421-11"/>
      <sheetName val="4421-12"/>
      <sheetName val="4421-13"/>
      <sheetName val="4421-14"/>
      <sheetName val="PHMSO"/>
      <sheetName val="SUMMARY"/>
      <sheetName val="Summary-Print"/>
      <sheetName val="4421 - 01 22 creation"/>
      <sheetName val="08-12-24"/>
      <sheetName val="pho"/>
      <sheetName val="V.15"/>
      <sheetName val="semester"/>
      <sheetName val="2022-2023"/>
      <sheetName val="Summary of some accounts"/>
    </sheetNames>
    <sheetDataSet>
      <sheetData sheetId="0" refreshError="1"/>
      <sheetData sheetId="1" refreshError="1"/>
      <sheetData sheetId="2" refreshError="1"/>
      <sheetData sheetId="3">
        <row r="21">
          <cell r="F21">
            <v>56820641.529999994</v>
          </cell>
          <cell r="G21">
            <v>87701123</v>
          </cell>
          <cell r="H21">
            <v>110071329</v>
          </cell>
        </row>
        <row r="22">
          <cell r="F22">
            <v>52342519.530000001</v>
          </cell>
          <cell r="G22">
            <v>67999272</v>
          </cell>
          <cell r="H22">
            <v>70514752</v>
          </cell>
        </row>
        <row r="23">
          <cell r="F23">
            <v>2938181.82</v>
          </cell>
          <cell r="G23">
            <v>5352000</v>
          </cell>
          <cell r="H23">
            <v>5496000</v>
          </cell>
        </row>
        <row r="24">
          <cell r="F24">
            <v>7233945.0100000007</v>
          </cell>
          <cell r="G24">
            <v>9600000</v>
          </cell>
          <cell r="H24">
            <v>9600000</v>
          </cell>
        </row>
        <row r="25">
          <cell r="F25">
            <v>0</v>
          </cell>
          <cell r="G25">
            <v>0</v>
          </cell>
          <cell r="H25">
            <v>0</v>
          </cell>
        </row>
        <row r="26">
          <cell r="F26">
            <v>0</v>
          </cell>
          <cell r="G26">
            <v>0</v>
          </cell>
          <cell r="H26">
            <v>0</v>
          </cell>
        </row>
        <row r="27">
          <cell r="F27">
            <v>738000</v>
          </cell>
          <cell r="G27">
            <v>1338000</v>
          </cell>
          <cell r="H27">
            <v>1603000</v>
          </cell>
        </row>
        <row r="28">
          <cell r="F28">
            <v>1884000</v>
          </cell>
          <cell r="G28">
            <v>2400000</v>
          </cell>
          <cell r="H28">
            <v>2800000</v>
          </cell>
        </row>
        <row r="29">
          <cell r="F29">
            <v>1979327.27</v>
          </cell>
          <cell r="G29">
            <v>4014000</v>
          </cell>
          <cell r="H29">
            <v>4122000</v>
          </cell>
        </row>
        <row r="30">
          <cell r="F30">
            <v>204295.90000000002</v>
          </cell>
          <cell r="G30">
            <v>401400</v>
          </cell>
          <cell r="H30">
            <v>412200</v>
          </cell>
        </row>
        <row r="31">
          <cell r="F31">
            <v>3673181.79</v>
          </cell>
          <cell r="G31">
            <v>6690000</v>
          </cell>
          <cell r="H31">
            <v>6870000</v>
          </cell>
        </row>
        <row r="32">
          <cell r="F32">
            <v>6806587.3499999996</v>
          </cell>
          <cell r="G32">
            <v>10524200</v>
          </cell>
          <cell r="H32">
            <v>13208560</v>
          </cell>
        </row>
        <row r="33">
          <cell r="F33">
            <v>6230501.7599999998</v>
          </cell>
          <cell r="G33">
            <v>8160000</v>
          </cell>
          <cell r="H33">
            <v>8461800</v>
          </cell>
        </row>
        <row r="34">
          <cell r="F34">
            <v>146500</v>
          </cell>
          <cell r="G34">
            <v>535200</v>
          </cell>
          <cell r="H34">
            <v>549600</v>
          </cell>
        </row>
        <row r="35">
          <cell r="F35">
            <v>366900</v>
          </cell>
          <cell r="G35">
            <v>960000</v>
          </cell>
          <cell r="H35">
            <v>960000</v>
          </cell>
        </row>
        <row r="36">
          <cell r="F36">
            <v>1124610.8700000001</v>
          </cell>
          <cell r="G36">
            <v>2199700</v>
          </cell>
          <cell r="H36">
            <v>2751800</v>
          </cell>
        </row>
        <row r="37">
          <cell r="F37">
            <v>1041009.7100000001</v>
          </cell>
          <cell r="G37">
            <v>1530000</v>
          </cell>
          <cell r="H37">
            <v>1762870</v>
          </cell>
        </row>
        <row r="38">
          <cell r="F38">
            <v>146400</v>
          </cell>
          <cell r="G38">
            <v>267600</v>
          </cell>
          <cell r="H38">
            <v>274800</v>
          </cell>
        </row>
        <row r="39">
          <cell r="F39">
            <v>366900</v>
          </cell>
          <cell r="G39">
            <v>480000</v>
          </cell>
          <cell r="H39">
            <v>480000</v>
          </cell>
        </row>
        <row r="43">
          <cell r="F43">
            <v>1035633</v>
          </cell>
          <cell r="G43">
            <v>0</v>
          </cell>
        </row>
        <row r="44">
          <cell r="F44">
            <v>178893.95</v>
          </cell>
          <cell r="G44">
            <v>0</v>
          </cell>
        </row>
        <row r="45">
          <cell r="F45">
            <v>0</v>
          </cell>
          <cell r="G45">
            <v>0</v>
          </cell>
        </row>
        <row r="46">
          <cell r="F46">
            <v>8556886.4800000004</v>
          </cell>
          <cell r="G46">
            <v>15000000</v>
          </cell>
          <cell r="H46">
            <v>18000000</v>
          </cell>
        </row>
        <row r="47">
          <cell r="F47">
            <v>0</v>
          </cell>
          <cell r="G47">
            <v>0</v>
          </cell>
        </row>
        <row r="48">
          <cell r="F48">
            <v>0</v>
          </cell>
          <cell r="G48">
            <v>0</v>
          </cell>
        </row>
        <row r="49">
          <cell r="F49">
            <v>761262.90999999992</v>
          </cell>
          <cell r="G49">
            <v>600000</v>
          </cell>
          <cell r="H49">
            <v>900000</v>
          </cell>
        </row>
        <row r="50">
          <cell r="F50">
            <v>611344.15</v>
          </cell>
          <cell r="G50">
            <v>500000</v>
          </cell>
          <cell r="H50">
            <v>700000</v>
          </cell>
        </row>
        <row r="51">
          <cell r="F51">
            <v>17835284.810000002</v>
          </cell>
          <cell r="G51">
            <v>20000000</v>
          </cell>
          <cell r="H51">
            <v>25000000</v>
          </cell>
        </row>
        <row r="52">
          <cell r="F52">
            <v>106530.59</v>
          </cell>
          <cell r="G52">
            <v>150000</v>
          </cell>
          <cell r="H52">
            <v>150000</v>
          </cell>
        </row>
        <row r="53">
          <cell r="F53">
            <v>179290</v>
          </cell>
          <cell r="G53">
            <v>200000</v>
          </cell>
          <cell r="H53">
            <v>200000</v>
          </cell>
        </row>
        <row r="54">
          <cell r="F54">
            <v>10817500</v>
          </cell>
          <cell r="G54">
            <v>15000000</v>
          </cell>
          <cell r="H54">
            <v>15120000</v>
          </cell>
        </row>
        <row r="55">
          <cell r="F55">
            <v>74231955.719999999</v>
          </cell>
          <cell r="G55">
            <v>0</v>
          </cell>
          <cell r="H55">
            <v>0</v>
          </cell>
        </row>
        <row r="56">
          <cell r="F56">
            <v>46005</v>
          </cell>
          <cell r="G56">
            <v>100000</v>
          </cell>
          <cell r="H56">
            <v>100000</v>
          </cell>
        </row>
        <row r="57">
          <cell r="F57">
            <v>107996</v>
          </cell>
          <cell r="G57">
            <v>300000</v>
          </cell>
          <cell r="H57">
            <v>300000</v>
          </cell>
        </row>
        <row r="58">
          <cell r="F58">
            <v>45810</v>
          </cell>
          <cell r="G58">
            <v>200000</v>
          </cell>
          <cell r="H58">
            <v>200000</v>
          </cell>
        </row>
        <row r="59">
          <cell r="F59">
            <v>80253.75</v>
          </cell>
          <cell r="G59">
            <v>100000</v>
          </cell>
          <cell r="H59">
            <v>100000</v>
          </cell>
        </row>
        <row r="60">
          <cell r="F60">
            <v>12815.45</v>
          </cell>
          <cell r="G60">
            <v>100000</v>
          </cell>
          <cell r="H60">
            <v>100000</v>
          </cell>
        </row>
        <row r="61">
          <cell r="F61">
            <v>13446339.800000001</v>
          </cell>
          <cell r="G61">
            <v>7000000</v>
          </cell>
          <cell r="H61">
            <v>7000000</v>
          </cell>
        </row>
        <row r="62">
          <cell r="F62">
            <v>9780751</v>
          </cell>
          <cell r="G62">
            <v>2000000</v>
          </cell>
          <cell r="H62">
            <v>5000000</v>
          </cell>
        </row>
      </sheetData>
      <sheetData sheetId="4">
        <row r="17">
          <cell r="F17">
            <v>38968194.949999996</v>
          </cell>
          <cell r="G17">
            <v>57804003</v>
          </cell>
          <cell r="H17">
            <v>62144338</v>
          </cell>
        </row>
        <row r="18">
          <cell r="F18">
            <v>10843625.199999999</v>
          </cell>
          <cell r="G18">
            <v>15465000</v>
          </cell>
          <cell r="H18">
            <v>16949856</v>
          </cell>
        </row>
        <row r="19">
          <cell r="F19">
            <v>2185863.64</v>
          </cell>
          <cell r="G19">
            <v>3672000</v>
          </cell>
          <cell r="H19">
            <v>3696000</v>
          </cell>
        </row>
        <row r="20">
          <cell r="F20">
            <v>1470725.21</v>
          </cell>
          <cell r="G20">
            <v>2184000</v>
          </cell>
          <cell r="H20">
            <v>2184000</v>
          </cell>
        </row>
        <row r="21">
          <cell r="F21">
            <v>0</v>
          </cell>
          <cell r="G21">
            <v>0</v>
          </cell>
          <cell r="H21">
            <v>0</v>
          </cell>
        </row>
        <row r="22">
          <cell r="F22">
            <v>0</v>
          </cell>
          <cell r="G22">
            <v>0</v>
          </cell>
          <cell r="H22">
            <v>0</v>
          </cell>
        </row>
        <row r="23">
          <cell r="F23">
            <v>546000</v>
          </cell>
          <cell r="G23">
            <v>918000</v>
          </cell>
          <cell r="H23">
            <v>1078000</v>
          </cell>
        </row>
        <row r="24">
          <cell r="F24">
            <v>384000</v>
          </cell>
          <cell r="G24">
            <v>546000</v>
          </cell>
          <cell r="H24">
            <v>637000</v>
          </cell>
        </row>
        <row r="25">
          <cell r="F25">
            <v>1570875</v>
          </cell>
          <cell r="G25">
            <v>2754000</v>
          </cell>
          <cell r="H25">
            <v>2772000</v>
          </cell>
        </row>
        <row r="26">
          <cell r="F26">
            <v>163950</v>
          </cell>
          <cell r="G26">
            <v>275400</v>
          </cell>
          <cell r="H26">
            <v>277200</v>
          </cell>
        </row>
        <row r="27">
          <cell r="F27">
            <v>2732500</v>
          </cell>
          <cell r="G27">
            <v>4590000</v>
          </cell>
          <cell r="H27">
            <v>4620000</v>
          </cell>
        </row>
        <row r="28">
          <cell r="F28">
            <v>4679940.24</v>
          </cell>
          <cell r="G28">
            <v>6936481</v>
          </cell>
          <cell r="H28">
            <v>7457321</v>
          </cell>
        </row>
        <row r="29">
          <cell r="F29">
            <v>1287293.51</v>
          </cell>
          <cell r="G29">
            <v>1877400</v>
          </cell>
          <cell r="H29">
            <v>2034000</v>
          </cell>
        </row>
        <row r="30">
          <cell r="F30">
            <v>109000</v>
          </cell>
          <cell r="G30">
            <v>367200</v>
          </cell>
          <cell r="H30">
            <v>369600</v>
          </cell>
        </row>
        <row r="31">
          <cell r="F31">
            <v>74400</v>
          </cell>
          <cell r="G31">
            <v>218400</v>
          </cell>
          <cell r="H31">
            <v>218400</v>
          </cell>
        </row>
        <row r="32">
          <cell r="F32">
            <v>773999.8</v>
          </cell>
          <cell r="G32">
            <v>1454830</v>
          </cell>
          <cell r="H32">
            <v>1553100</v>
          </cell>
        </row>
        <row r="33">
          <cell r="F33">
            <v>214549.31999999998</v>
          </cell>
          <cell r="G33">
            <v>386625</v>
          </cell>
          <cell r="H33">
            <v>423750</v>
          </cell>
        </row>
        <row r="34">
          <cell r="F34">
            <v>109000</v>
          </cell>
          <cell r="G34">
            <v>183600</v>
          </cell>
          <cell r="H34">
            <v>184800</v>
          </cell>
        </row>
        <row r="35">
          <cell r="F35">
            <v>74400</v>
          </cell>
          <cell r="G35">
            <v>109200</v>
          </cell>
          <cell r="H35">
            <v>109200</v>
          </cell>
        </row>
        <row r="39">
          <cell r="F39">
            <v>1388689</v>
          </cell>
          <cell r="G39">
            <v>0</v>
          </cell>
          <cell r="H39">
            <v>0</v>
          </cell>
        </row>
        <row r="40">
          <cell r="F40">
            <v>75836</v>
          </cell>
          <cell r="G40">
            <v>0</v>
          </cell>
          <cell r="H40">
            <v>0</v>
          </cell>
        </row>
        <row r="41">
          <cell r="F41">
            <v>0</v>
          </cell>
          <cell r="G41">
            <v>0</v>
          </cell>
          <cell r="H41">
            <v>0</v>
          </cell>
        </row>
        <row r="42">
          <cell r="F42">
            <v>5727575.879999999</v>
          </cell>
          <cell r="G42">
            <v>6056000</v>
          </cell>
          <cell r="H42">
            <v>6358800</v>
          </cell>
        </row>
        <row r="43">
          <cell r="F43">
            <v>0</v>
          </cell>
          <cell r="G43">
            <v>0</v>
          </cell>
          <cell r="H43">
            <v>0</v>
          </cell>
        </row>
        <row r="44">
          <cell r="F44">
            <v>943565.09000000008</v>
          </cell>
          <cell r="G44">
            <v>700000</v>
          </cell>
          <cell r="H44">
            <v>800000</v>
          </cell>
        </row>
        <row r="45">
          <cell r="F45">
            <v>184346</v>
          </cell>
          <cell r="G45">
            <v>200000</v>
          </cell>
          <cell r="H45">
            <v>200000</v>
          </cell>
        </row>
        <row r="46">
          <cell r="F46">
            <v>110428.8</v>
          </cell>
          <cell r="G46">
            <v>200000</v>
          </cell>
          <cell r="H46">
            <v>200000</v>
          </cell>
        </row>
        <row r="47">
          <cell r="F47">
            <v>9272732.839999998</v>
          </cell>
          <cell r="G47">
            <v>7200000</v>
          </cell>
          <cell r="H47">
            <v>9000000</v>
          </cell>
        </row>
        <row r="48">
          <cell r="F48">
            <v>63100.22</v>
          </cell>
          <cell r="G48">
            <v>250000</v>
          </cell>
          <cell r="H48">
            <v>100000</v>
          </cell>
        </row>
        <row r="49">
          <cell r="F49">
            <v>195260</v>
          </cell>
          <cell r="G49">
            <v>200000</v>
          </cell>
          <cell r="H49">
            <v>200000</v>
          </cell>
        </row>
        <row r="50">
          <cell r="F50">
            <v>6693462.4000000004</v>
          </cell>
          <cell r="G50">
            <v>6444000</v>
          </cell>
          <cell r="H50">
            <v>10080000</v>
          </cell>
        </row>
        <row r="51">
          <cell r="F51">
            <v>41143494.960000001</v>
          </cell>
          <cell r="G51">
            <v>0</v>
          </cell>
          <cell r="H51">
            <v>0</v>
          </cell>
        </row>
        <row r="52">
          <cell r="F52">
            <v>15940</v>
          </cell>
          <cell r="G52">
            <v>150000</v>
          </cell>
          <cell r="H52">
            <v>100000</v>
          </cell>
        </row>
        <row r="53">
          <cell r="F53">
            <v>455317</v>
          </cell>
          <cell r="G53">
            <v>500000</v>
          </cell>
          <cell r="H53">
            <v>500000</v>
          </cell>
        </row>
        <row r="54">
          <cell r="F54">
            <v>145391.66999999998</v>
          </cell>
          <cell r="G54">
            <v>500000</v>
          </cell>
          <cell r="H54">
            <v>500000</v>
          </cell>
        </row>
        <row r="55">
          <cell r="F55">
            <v>69750</v>
          </cell>
          <cell r="G55">
            <v>50000</v>
          </cell>
          <cell r="H55">
            <v>50000</v>
          </cell>
        </row>
        <row r="56">
          <cell r="F56">
            <v>0</v>
          </cell>
          <cell r="G56">
            <v>50000</v>
          </cell>
          <cell r="H56">
            <v>50000</v>
          </cell>
        </row>
        <row r="57">
          <cell r="F57">
            <v>2749364.67</v>
          </cell>
          <cell r="G57">
            <v>2500000</v>
          </cell>
          <cell r="H57">
            <v>3000000</v>
          </cell>
        </row>
      </sheetData>
      <sheetData sheetId="5">
        <row r="17">
          <cell r="F17">
            <v>27307619.879999999</v>
          </cell>
          <cell r="G17">
            <v>50487796</v>
          </cell>
          <cell r="H17">
            <v>53463129</v>
          </cell>
        </row>
        <row r="18">
          <cell r="F18">
            <v>10455588.57</v>
          </cell>
          <cell r="G18">
            <v>11968000</v>
          </cell>
          <cell r="H18">
            <v>11781000</v>
          </cell>
        </row>
        <row r="19">
          <cell r="F19">
            <v>1689727.29</v>
          </cell>
          <cell r="G19">
            <v>3408000</v>
          </cell>
          <cell r="H19">
            <v>3408000</v>
          </cell>
        </row>
        <row r="20">
          <cell r="F20">
            <v>1455809.67</v>
          </cell>
          <cell r="G20">
            <v>1560000</v>
          </cell>
          <cell r="H20">
            <v>1536000</v>
          </cell>
        </row>
        <row r="21">
          <cell r="F21">
            <v>0</v>
          </cell>
          <cell r="G21">
            <v>0</v>
          </cell>
          <cell r="H21">
            <v>0</v>
          </cell>
        </row>
        <row r="22">
          <cell r="F22">
            <v>0</v>
          </cell>
          <cell r="G22">
            <v>0</v>
          </cell>
          <cell r="H22">
            <v>0</v>
          </cell>
        </row>
        <row r="23">
          <cell r="F23">
            <v>426000</v>
          </cell>
          <cell r="G23">
            <v>852000</v>
          </cell>
          <cell r="H23">
            <v>994000</v>
          </cell>
        </row>
        <row r="24">
          <cell r="F24">
            <v>384000</v>
          </cell>
          <cell r="G24">
            <v>520000</v>
          </cell>
          <cell r="H24">
            <v>448000</v>
          </cell>
        </row>
        <row r="25">
          <cell r="F25">
            <v>1162850</v>
          </cell>
          <cell r="G25">
            <v>2556000</v>
          </cell>
          <cell r="H25">
            <v>2556000</v>
          </cell>
        </row>
        <row r="26">
          <cell r="F26">
            <v>126940.91</v>
          </cell>
          <cell r="G26">
            <v>255600</v>
          </cell>
          <cell r="H26">
            <v>255600</v>
          </cell>
        </row>
        <row r="27">
          <cell r="F27">
            <v>2115681.83</v>
          </cell>
          <cell r="G27">
            <v>4260000</v>
          </cell>
          <cell r="H27">
            <v>4260000</v>
          </cell>
        </row>
        <row r="28">
          <cell r="F28">
            <v>3277771.39</v>
          </cell>
          <cell r="G28">
            <v>6074136</v>
          </cell>
          <cell r="H28">
            <v>6415580</v>
          </cell>
        </row>
        <row r="29">
          <cell r="F29">
            <v>1264734.47</v>
          </cell>
          <cell r="G29">
            <v>1436160</v>
          </cell>
          <cell r="H29">
            <v>1413800</v>
          </cell>
        </row>
        <row r="30">
          <cell r="F30">
            <v>84400</v>
          </cell>
          <cell r="G30">
            <v>340800</v>
          </cell>
          <cell r="H30">
            <v>340000</v>
          </cell>
        </row>
        <row r="31">
          <cell r="F31">
            <v>74000</v>
          </cell>
          <cell r="G31">
            <v>156000</v>
          </cell>
          <cell r="H31">
            <v>153600</v>
          </cell>
        </row>
        <row r="32">
          <cell r="F32">
            <v>546295.24</v>
          </cell>
          <cell r="G32">
            <v>5108190</v>
          </cell>
          <cell r="H32">
            <v>1336580</v>
          </cell>
        </row>
        <row r="33">
          <cell r="F33">
            <v>210790.18</v>
          </cell>
          <cell r="G33">
            <v>269280</v>
          </cell>
          <cell r="H33">
            <v>294600</v>
          </cell>
        </row>
        <row r="34">
          <cell r="F34">
            <v>84700</v>
          </cell>
          <cell r="G34">
            <v>170400</v>
          </cell>
          <cell r="H34">
            <v>170400</v>
          </cell>
        </row>
        <row r="35">
          <cell r="F35">
            <v>74000</v>
          </cell>
          <cell r="G35">
            <v>78000</v>
          </cell>
          <cell r="H35">
            <v>76800</v>
          </cell>
        </row>
        <row r="39">
          <cell r="F39">
            <v>722238.5</v>
          </cell>
          <cell r="G39">
            <v>0</v>
          </cell>
          <cell r="H39">
            <v>0</v>
          </cell>
        </row>
        <row r="40">
          <cell r="F40">
            <v>65619</v>
          </cell>
          <cell r="G40">
            <v>0</v>
          </cell>
          <cell r="H40">
            <v>0</v>
          </cell>
        </row>
        <row r="41">
          <cell r="F41">
            <v>0</v>
          </cell>
          <cell r="G41">
            <v>0</v>
          </cell>
          <cell r="H41">
            <v>0</v>
          </cell>
        </row>
        <row r="42">
          <cell r="F42">
            <v>5084614.7299999995</v>
          </cell>
          <cell r="G42">
            <v>5000000</v>
          </cell>
          <cell r="H42">
            <v>7000000</v>
          </cell>
        </row>
        <row r="43">
          <cell r="F43">
            <v>0</v>
          </cell>
          <cell r="G43">
            <v>0</v>
          </cell>
          <cell r="H43">
            <v>0</v>
          </cell>
        </row>
        <row r="44">
          <cell r="F44">
            <v>1195988.42</v>
          </cell>
          <cell r="G44">
            <v>1000000</v>
          </cell>
          <cell r="H44">
            <v>1500000</v>
          </cell>
        </row>
        <row r="45">
          <cell r="F45">
            <v>125736</v>
          </cell>
          <cell r="G45">
            <v>170000</v>
          </cell>
          <cell r="H45">
            <v>170000</v>
          </cell>
        </row>
        <row r="46">
          <cell r="F46">
            <v>624663.1</v>
          </cell>
          <cell r="G46">
            <v>1000000</v>
          </cell>
          <cell r="H46">
            <v>1500000</v>
          </cell>
        </row>
        <row r="47">
          <cell r="F47">
            <v>5191820.8499999996</v>
          </cell>
          <cell r="G47">
            <v>4000000</v>
          </cell>
          <cell r="H47">
            <v>7500000</v>
          </cell>
        </row>
        <row r="48">
          <cell r="F48">
            <v>155340</v>
          </cell>
          <cell r="G48">
            <v>150000</v>
          </cell>
          <cell r="H48">
            <v>150000</v>
          </cell>
        </row>
        <row r="49">
          <cell r="F49">
            <v>178248</v>
          </cell>
          <cell r="G49">
            <v>175000</v>
          </cell>
          <cell r="H49">
            <v>200000</v>
          </cell>
        </row>
        <row r="50">
          <cell r="F50">
            <v>1931363.63</v>
          </cell>
          <cell r="G50">
            <v>2940000</v>
          </cell>
          <cell r="H50">
            <v>6300000</v>
          </cell>
        </row>
        <row r="51">
          <cell r="F51">
            <v>24721568.490000006</v>
          </cell>
          <cell r="G51">
            <v>0</v>
          </cell>
          <cell r="H51">
            <v>0</v>
          </cell>
        </row>
        <row r="52">
          <cell r="F52">
            <v>315300.86</v>
          </cell>
          <cell r="G52">
            <v>100000</v>
          </cell>
          <cell r="H52">
            <v>100000</v>
          </cell>
        </row>
        <row r="53">
          <cell r="F53">
            <v>37739.120000000003</v>
          </cell>
          <cell r="G53">
            <v>150000</v>
          </cell>
          <cell r="H53">
            <v>150000</v>
          </cell>
        </row>
        <row r="54">
          <cell r="F54">
            <v>500088</v>
          </cell>
          <cell r="G54">
            <v>100000</v>
          </cell>
          <cell r="H54">
            <v>100000</v>
          </cell>
        </row>
        <row r="55">
          <cell r="F55">
            <v>63750</v>
          </cell>
          <cell r="G55">
            <v>75000</v>
          </cell>
          <cell r="H55">
            <v>75000</v>
          </cell>
        </row>
        <row r="56">
          <cell r="F56">
            <v>4627.3900000000003</v>
          </cell>
          <cell r="G56">
            <v>50000</v>
          </cell>
          <cell r="H56">
            <v>50000</v>
          </cell>
        </row>
        <row r="57">
          <cell r="F57">
            <v>4831238.370000001</v>
          </cell>
          <cell r="G57">
            <v>2435000</v>
          </cell>
          <cell r="H57">
            <v>2500000</v>
          </cell>
        </row>
        <row r="58">
          <cell r="F58">
            <v>0</v>
          </cell>
          <cell r="G58">
            <v>1000000</v>
          </cell>
          <cell r="H58">
            <v>5000000</v>
          </cell>
        </row>
      </sheetData>
      <sheetData sheetId="6">
        <row r="17">
          <cell r="F17">
            <v>20989403.039999999</v>
          </cell>
          <cell r="G17">
            <v>33480748</v>
          </cell>
          <cell r="H17">
            <v>35503433</v>
          </cell>
        </row>
        <row r="18">
          <cell r="F18">
            <v>14643044.26</v>
          </cell>
          <cell r="G18">
            <v>17950000</v>
          </cell>
          <cell r="H18">
            <v>19436276</v>
          </cell>
        </row>
        <row r="19">
          <cell r="F19">
            <v>1208454.56</v>
          </cell>
          <cell r="G19">
            <v>2280000</v>
          </cell>
          <cell r="H19">
            <v>2280000</v>
          </cell>
        </row>
        <row r="20">
          <cell r="F20">
            <v>1979369.8099999996</v>
          </cell>
          <cell r="G20">
            <v>2520000</v>
          </cell>
          <cell r="H20">
            <v>2520000</v>
          </cell>
        </row>
        <row r="21">
          <cell r="F21">
            <v>0</v>
          </cell>
          <cell r="G21">
            <v>0</v>
          </cell>
          <cell r="H21">
            <v>0</v>
          </cell>
        </row>
        <row r="22">
          <cell r="F22">
            <v>0</v>
          </cell>
          <cell r="G22">
            <v>0</v>
          </cell>
          <cell r="H22">
            <v>0</v>
          </cell>
        </row>
        <row r="23">
          <cell r="F23">
            <v>312000</v>
          </cell>
          <cell r="G23">
            <v>570000</v>
          </cell>
          <cell r="H23">
            <v>665000</v>
          </cell>
        </row>
        <row r="24">
          <cell r="F24">
            <v>522000</v>
          </cell>
          <cell r="G24">
            <v>630000</v>
          </cell>
          <cell r="H24">
            <v>735000</v>
          </cell>
        </row>
        <row r="25">
          <cell r="F25">
            <v>902190.87999999989</v>
          </cell>
          <cell r="G25">
            <v>1710000</v>
          </cell>
          <cell r="H25">
            <v>1710000</v>
          </cell>
        </row>
        <row r="26">
          <cell r="F26">
            <v>90634.12000000001</v>
          </cell>
          <cell r="G26">
            <v>171000</v>
          </cell>
          <cell r="H26">
            <v>171000</v>
          </cell>
        </row>
        <row r="27">
          <cell r="F27">
            <v>1510568.23</v>
          </cell>
          <cell r="G27">
            <v>2850000</v>
          </cell>
          <cell r="H27">
            <v>2850000</v>
          </cell>
        </row>
        <row r="28">
          <cell r="F28">
            <v>2523566.92</v>
          </cell>
          <cell r="G28">
            <v>4017690</v>
          </cell>
          <cell r="H28">
            <v>4260500</v>
          </cell>
        </row>
        <row r="29">
          <cell r="F29">
            <v>1743627.03</v>
          </cell>
          <cell r="G29">
            <v>2155000</v>
          </cell>
          <cell r="H29">
            <v>2332400</v>
          </cell>
        </row>
        <row r="30">
          <cell r="F30">
            <v>60400</v>
          </cell>
          <cell r="G30">
            <v>228000</v>
          </cell>
          <cell r="H30">
            <v>228000</v>
          </cell>
        </row>
        <row r="31">
          <cell r="F31">
            <v>102300</v>
          </cell>
          <cell r="G31">
            <v>252000</v>
          </cell>
          <cell r="H31">
            <v>252000</v>
          </cell>
        </row>
        <row r="32">
          <cell r="F32">
            <v>417331.95999999996</v>
          </cell>
          <cell r="G32">
            <v>838760</v>
          </cell>
          <cell r="H32">
            <v>887600</v>
          </cell>
        </row>
        <row r="33">
          <cell r="F33">
            <v>290605.45999999996</v>
          </cell>
          <cell r="G33">
            <v>448760</v>
          </cell>
          <cell r="H33">
            <v>485910</v>
          </cell>
        </row>
        <row r="34">
          <cell r="F34">
            <v>60600</v>
          </cell>
          <cell r="G34">
            <v>114000</v>
          </cell>
          <cell r="H34">
            <v>114000</v>
          </cell>
        </row>
        <row r="35">
          <cell r="F35">
            <v>102300</v>
          </cell>
          <cell r="G35">
            <v>126000</v>
          </cell>
          <cell r="H35">
            <v>126000</v>
          </cell>
        </row>
        <row r="39">
          <cell r="F39">
            <v>461778</v>
          </cell>
          <cell r="G39">
            <v>0</v>
          </cell>
          <cell r="H39">
            <v>0</v>
          </cell>
        </row>
        <row r="40">
          <cell r="F40">
            <v>154712</v>
          </cell>
          <cell r="G40">
            <v>0</v>
          </cell>
          <cell r="H40">
            <v>0</v>
          </cell>
        </row>
        <row r="41">
          <cell r="F41">
            <v>0</v>
          </cell>
          <cell r="G41">
            <v>0</v>
          </cell>
          <cell r="H41">
            <v>0</v>
          </cell>
        </row>
        <row r="42">
          <cell r="F42">
            <v>7536844.4400000004</v>
          </cell>
          <cell r="G42">
            <v>7500000</v>
          </cell>
          <cell r="H42">
            <v>7500000</v>
          </cell>
        </row>
        <row r="43">
          <cell r="F43">
            <v>0</v>
          </cell>
          <cell r="G43">
            <v>0</v>
          </cell>
          <cell r="H43">
            <v>0</v>
          </cell>
        </row>
        <row r="44">
          <cell r="F44">
            <v>706646.52</v>
          </cell>
          <cell r="G44">
            <v>500000</v>
          </cell>
          <cell r="H44">
            <v>750000</v>
          </cell>
        </row>
        <row r="45">
          <cell r="F45">
            <v>248539</v>
          </cell>
          <cell r="G45">
            <v>200000</v>
          </cell>
          <cell r="H45">
            <v>400000</v>
          </cell>
        </row>
        <row r="46">
          <cell r="F46">
            <v>23341.03</v>
          </cell>
          <cell r="G46">
            <v>150000</v>
          </cell>
          <cell r="H46">
            <v>150000</v>
          </cell>
        </row>
        <row r="47">
          <cell r="F47">
            <v>9026324.5700000003</v>
          </cell>
          <cell r="G47">
            <v>7500000</v>
          </cell>
          <cell r="H47">
            <v>10000000</v>
          </cell>
        </row>
        <row r="48">
          <cell r="F48">
            <v>13140</v>
          </cell>
          <cell r="G48">
            <v>100000</v>
          </cell>
          <cell r="H48">
            <v>100000</v>
          </cell>
        </row>
        <row r="49">
          <cell r="F49">
            <v>91000</v>
          </cell>
          <cell r="G49">
            <v>165000</v>
          </cell>
          <cell r="H49">
            <v>165000</v>
          </cell>
        </row>
        <row r="50">
          <cell r="F50">
            <v>10622500</v>
          </cell>
          <cell r="G50">
            <v>10080000</v>
          </cell>
          <cell r="H50">
            <v>10080000</v>
          </cell>
        </row>
        <row r="51">
          <cell r="F51">
            <v>21040798.220000003</v>
          </cell>
          <cell r="G51">
            <v>0</v>
          </cell>
          <cell r="H51">
            <v>0</v>
          </cell>
        </row>
        <row r="52">
          <cell r="F52">
            <v>0</v>
          </cell>
          <cell r="G52">
            <v>100000</v>
          </cell>
          <cell r="H52">
            <v>100000</v>
          </cell>
        </row>
        <row r="53">
          <cell r="F53">
            <v>203898.55</v>
          </cell>
          <cell r="G53">
            <v>100000</v>
          </cell>
          <cell r="H53">
            <v>100000</v>
          </cell>
        </row>
        <row r="54">
          <cell r="F54">
            <v>335280</v>
          </cell>
          <cell r="G54">
            <v>200000</v>
          </cell>
          <cell r="H54">
            <v>200000</v>
          </cell>
        </row>
        <row r="55">
          <cell r="F55">
            <v>74625</v>
          </cell>
          <cell r="H55">
            <v>100000</v>
          </cell>
        </row>
        <row r="56">
          <cell r="F56">
            <v>0</v>
          </cell>
          <cell r="G56">
            <v>50000</v>
          </cell>
          <cell r="H56">
            <v>50000</v>
          </cell>
        </row>
        <row r="57">
          <cell r="F57">
            <v>3147185.4</v>
          </cell>
          <cell r="G57">
            <v>4500000</v>
          </cell>
          <cell r="H57">
            <v>5000000</v>
          </cell>
        </row>
        <row r="58">
          <cell r="G58">
            <v>1000000</v>
          </cell>
          <cell r="H58">
            <v>1000000</v>
          </cell>
        </row>
      </sheetData>
      <sheetData sheetId="7">
        <row r="17">
          <cell r="F17">
            <v>9025841.4700000007</v>
          </cell>
          <cell r="G17">
            <v>19221942</v>
          </cell>
          <cell r="H17">
            <v>20397594</v>
          </cell>
        </row>
        <row r="18">
          <cell r="F18">
            <v>11746787.210000001</v>
          </cell>
          <cell r="G18">
            <v>18301000</v>
          </cell>
          <cell r="H18">
            <v>17802500</v>
          </cell>
        </row>
        <row r="19">
          <cell r="F19">
            <v>579111.35</v>
          </cell>
          <cell r="G19">
            <v>1248000</v>
          </cell>
          <cell r="H19">
            <v>1248000</v>
          </cell>
        </row>
        <row r="20">
          <cell r="F20">
            <v>1565073.05</v>
          </cell>
          <cell r="G20">
            <v>2376000</v>
          </cell>
          <cell r="H20">
            <v>2376000</v>
          </cell>
        </row>
        <row r="21">
          <cell r="F21">
            <v>65000</v>
          </cell>
          <cell r="G21">
            <v>90000</v>
          </cell>
          <cell r="H21">
            <v>102000</v>
          </cell>
        </row>
        <row r="22">
          <cell r="F22">
            <v>65000</v>
          </cell>
          <cell r="G22">
            <v>90000</v>
          </cell>
          <cell r="H22">
            <v>102000</v>
          </cell>
        </row>
        <row r="23">
          <cell r="F23">
            <v>138000</v>
          </cell>
          <cell r="G23">
            <v>312000</v>
          </cell>
          <cell r="H23">
            <v>364000</v>
          </cell>
        </row>
        <row r="24">
          <cell r="F24">
            <v>396000</v>
          </cell>
          <cell r="G24">
            <v>594000</v>
          </cell>
          <cell r="H24">
            <v>693000</v>
          </cell>
        </row>
        <row r="25">
          <cell r="F25">
            <v>412775</v>
          </cell>
          <cell r="G25">
            <v>936000</v>
          </cell>
          <cell r="H25">
            <v>936000</v>
          </cell>
        </row>
        <row r="26">
          <cell r="F26">
            <v>43340</v>
          </cell>
          <cell r="G26">
            <v>93600</v>
          </cell>
          <cell r="H26">
            <v>93600</v>
          </cell>
        </row>
        <row r="27">
          <cell r="F27">
            <v>724090.9</v>
          </cell>
          <cell r="G27">
            <v>1560000</v>
          </cell>
          <cell r="H27">
            <v>1560000</v>
          </cell>
        </row>
        <row r="28">
          <cell r="F28">
            <v>1081851.96</v>
          </cell>
          <cell r="G28">
            <v>2306700</v>
          </cell>
          <cell r="H28">
            <v>2447800</v>
          </cell>
        </row>
        <row r="29">
          <cell r="F29">
            <v>1340064.75</v>
          </cell>
          <cell r="G29">
            <v>2196120</v>
          </cell>
          <cell r="H29">
            <v>2136300</v>
          </cell>
        </row>
        <row r="30">
          <cell r="F30">
            <v>26900</v>
          </cell>
          <cell r="G30">
            <v>124800</v>
          </cell>
          <cell r="H30">
            <v>124800</v>
          </cell>
        </row>
        <row r="31">
          <cell r="F31">
            <v>78400</v>
          </cell>
          <cell r="G31">
            <v>237600</v>
          </cell>
          <cell r="H31">
            <v>237600</v>
          </cell>
        </row>
        <row r="32">
          <cell r="F32">
            <v>176106.06</v>
          </cell>
          <cell r="G32">
            <v>481000</v>
          </cell>
          <cell r="H32">
            <v>510000</v>
          </cell>
        </row>
        <row r="33">
          <cell r="F33">
            <v>223259.7</v>
          </cell>
          <cell r="G33">
            <v>457600</v>
          </cell>
          <cell r="H33">
            <v>445100</v>
          </cell>
        </row>
        <row r="34">
          <cell r="F34">
            <v>26900</v>
          </cell>
          <cell r="G34">
            <v>62400</v>
          </cell>
          <cell r="H34">
            <v>62400</v>
          </cell>
        </row>
        <row r="35">
          <cell r="F35">
            <v>78400</v>
          </cell>
          <cell r="G35">
            <v>118800</v>
          </cell>
          <cell r="H35">
            <v>118800</v>
          </cell>
        </row>
        <row r="39">
          <cell r="F39">
            <v>492156</v>
          </cell>
          <cell r="G39">
            <v>0</v>
          </cell>
          <cell r="H39">
            <v>0</v>
          </cell>
        </row>
        <row r="40">
          <cell r="F40">
            <v>67687</v>
          </cell>
          <cell r="G40">
            <v>0</v>
          </cell>
          <cell r="H40">
            <v>0</v>
          </cell>
        </row>
        <row r="41">
          <cell r="F41">
            <v>0</v>
          </cell>
          <cell r="G41">
            <v>0</v>
          </cell>
          <cell r="H41">
            <v>0</v>
          </cell>
        </row>
        <row r="42">
          <cell r="F42">
            <v>4400802.1399999997</v>
          </cell>
          <cell r="G42">
            <v>4300000</v>
          </cell>
          <cell r="H42">
            <v>4800000</v>
          </cell>
        </row>
        <row r="43">
          <cell r="F43">
            <v>0</v>
          </cell>
          <cell r="G43">
            <v>0</v>
          </cell>
          <cell r="H43">
            <v>0</v>
          </cell>
        </row>
        <row r="44">
          <cell r="F44">
            <v>634849.93000000005</v>
          </cell>
          <cell r="G44">
            <v>550000</v>
          </cell>
          <cell r="H44">
            <v>720000</v>
          </cell>
        </row>
        <row r="45">
          <cell r="F45">
            <v>140780</v>
          </cell>
          <cell r="G45">
            <v>150000</v>
          </cell>
          <cell r="H45">
            <v>150000</v>
          </cell>
        </row>
        <row r="46">
          <cell r="F46">
            <v>1412594.3</v>
          </cell>
          <cell r="G46">
            <v>1700000</v>
          </cell>
          <cell r="H46">
            <v>1920000</v>
          </cell>
        </row>
        <row r="47">
          <cell r="F47">
            <v>6004381.0999999996</v>
          </cell>
          <cell r="G47">
            <v>5500000</v>
          </cell>
          <cell r="H47">
            <v>6000000</v>
          </cell>
        </row>
        <row r="48">
          <cell r="F48">
            <v>23691.84</v>
          </cell>
          <cell r="G48">
            <v>50000</v>
          </cell>
          <cell r="H48">
            <v>50000</v>
          </cell>
        </row>
        <row r="49">
          <cell r="F49">
            <v>164825.76999999999</v>
          </cell>
          <cell r="G49">
            <v>150000</v>
          </cell>
          <cell r="H49">
            <v>150000</v>
          </cell>
        </row>
        <row r="50">
          <cell r="F50">
            <v>3130170.45</v>
          </cell>
          <cell r="G50">
            <v>4000000</v>
          </cell>
          <cell r="H50">
            <v>10500000</v>
          </cell>
        </row>
        <row r="51">
          <cell r="F51">
            <v>22784538.510000002</v>
          </cell>
          <cell r="G51">
            <v>0</v>
          </cell>
          <cell r="H51">
            <v>0</v>
          </cell>
        </row>
        <row r="52">
          <cell r="F52">
            <v>71741</v>
          </cell>
          <cell r="G52">
            <v>200000</v>
          </cell>
          <cell r="H52">
            <v>200000</v>
          </cell>
        </row>
        <row r="53">
          <cell r="F53">
            <v>295486.93</v>
          </cell>
          <cell r="G53">
            <v>500000</v>
          </cell>
          <cell r="H53">
            <v>300000</v>
          </cell>
        </row>
        <row r="54">
          <cell r="F54">
            <v>238770</v>
          </cell>
          <cell r="G54">
            <v>150000</v>
          </cell>
          <cell r="H54">
            <v>300000</v>
          </cell>
        </row>
        <row r="55">
          <cell r="F55">
            <v>7878.75</v>
          </cell>
          <cell r="G55">
            <v>50000</v>
          </cell>
          <cell r="H55">
            <v>50000</v>
          </cell>
        </row>
        <row r="56">
          <cell r="F56" t="str">
            <v xml:space="preserve">                     -  </v>
          </cell>
          <cell r="G56">
            <v>30000</v>
          </cell>
          <cell r="H56">
            <v>30000</v>
          </cell>
        </row>
        <row r="57">
          <cell r="F57">
            <v>3746873.15</v>
          </cell>
          <cell r="G57">
            <v>3500000</v>
          </cell>
          <cell r="H57">
            <v>3500000</v>
          </cell>
        </row>
      </sheetData>
      <sheetData sheetId="8">
        <row r="17">
          <cell r="F17">
            <v>5619491.21</v>
          </cell>
          <cell r="G17">
            <v>14464843</v>
          </cell>
          <cell r="H17">
            <v>15345316</v>
          </cell>
        </row>
        <row r="18">
          <cell r="F18">
            <v>5580467.7400000002</v>
          </cell>
          <cell r="G18">
            <v>6413200</v>
          </cell>
          <cell r="H18">
            <v>8084676</v>
          </cell>
        </row>
        <row r="19">
          <cell r="F19">
            <v>464000</v>
          </cell>
          <cell r="G19">
            <v>984000</v>
          </cell>
          <cell r="H19">
            <v>984000</v>
          </cell>
        </row>
        <row r="20">
          <cell r="F20">
            <v>717364.2</v>
          </cell>
          <cell r="G20">
            <v>768000</v>
          </cell>
          <cell r="H20">
            <v>1104000</v>
          </cell>
        </row>
        <row r="21">
          <cell r="F21">
            <v>0</v>
          </cell>
          <cell r="G21">
            <v>0</v>
          </cell>
          <cell r="H21">
            <v>0</v>
          </cell>
        </row>
        <row r="22">
          <cell r="F22">
            <v>0</v>
          </cell>
          <cell r="G22">
            <v>0</v>
          </cell>
          <cell r="H22">
            <v>0</v>
          </cell>
        </row>
        <row r="23">
          <cell r="F23">
            <v>114000</v>
          </cell>
          <cell r="G23">
            <v>246000</v>
          </cell>
          <cell r="H23">
            <v>287000</v>
          </cell>
        </row>
        <row r="24">
          <cell r="F24">
            <v>186000</v>
          </cell>
          <cell r="G24">
            <v>192000</v>
          </cell>
          <cell r="H24">
            <v>322000</v>
          </cell>
        </row>
        <row r="25">
          <cell r="F25">
            <v>318000</v>
          </cell>
          <cell r="G25">
            <v>738000</v>
          </cell>
          <cell r="H25">
            <v>738000</v>
          </cell>
        </row>
        <row r="26">
          <cell r="F26">
            <v>34800</v>
          </cell>
          <cell r="G26">
            <v>73800</v>
          </cell>
          <cell r="H26">
            <v>73800</v>
          </cell>
        </row>
        <row r="27">
          <cell r="F27">
            <v>580000</v>
          </cell>
          <cell r="G27">
            <v>1230000</v>
          </cell>
          <cell r="H27">
            <v>1230000</v>
          </cell>
        </row>
        <row r="28">
          <cell r="F28">
            <v>674260.72</v>
          </cell>
          <cell r="G28">
            <v>1735800</v>
          </cell>
          <cell r="H28">
            <v>1842000</v>
          </cell>
        </row>
        <row r="29">
          <cell r="F29">
            <v>622759.19999999995</v>
          </cell>
          <cell r="G29">
            <v>769600</v>
          </cell>
          <cell r="H29">
            <v>970200</v>
          </cell>
        </row>
        <row r="30">
          <cell r="F30">
            <v>23200</v>
          </cell>
          <cell r="G30">
            <v>98400</v>
          </cell>
          <cell r="H30">
            <v>98400</v>
          </cell>
        </row>
        <row r="31">
          <cell r="F31">
            <v>36100</v>
          </cell>
          <cell r="G31">
            <v>76800</v>
          </cell>
          <cell r="H31">
            <v>110400</v>
          </cell>
        </row>
        <row r="32">
          <cell r="F32">
            <v>112389.83</v>
          </cell>
          <cell r="G32">
            <v>361700</v>
          </cell>
          <cell r="H32">
            <v>384000</v>
          </cell>
        </row>
        <row r="33">
          <cell r="F33">
            <v>103793.44</v>
          </cell>
          <cell r="G33">
            <v>138800</v>
          </cell>
          <cell r="H33">
            <v>202200</v>
          </cell>
        </row>
        <row r="34">
          <cell r="F34">
            <v>23200</v>
          </cell>
          <cell r="G34">
            <v>49200</v>
          </cell>
          <cell r="H34">
            <v>49200</v>
          </cell>
        </row>
        <row r="35">
          <cell r="F35">
            <v>36100</v>
          </cell>
          <cell r="G35">
            <v>38400</v>
          </cell>
          <cell r="H35">
            <v>55200</v>
          </cell>
        </row>
        <row r="39">
          <cell r="F39">
            <v>249695.38</v>
          </cell>
          <cell r="G39">
            <v>0</v>
          </cell>
          <cell r="H39">
            <v>0</v>
          </cell>
        </row>
        <row r="40">
          <cell r="F40">
            <v>76287</v>
          </cell>
          <cell r="G40">
            <v>0</v>
          </cell>
          <cell r="H40">
            <v>0</v>
          </cell>
        </row>
        <row r="41">
          <cell r="F41">
            <v>0</v>
          </cell>
          <cell r="G41">
            <v>0</v>
          </cell>
          <cell r="H41">
            <v>0</v>
          </cell>
        </row>
        <row r="42">
          <cell r="F42">
            <v>2850791.94</v>
          </cell>
          <cell r="G42">
            <v>3000000</v>
          </cell>
          <cell r="H42">
            <v>4000000</v>
          </cell>
        </row>
        <row r="43">
          <cell r="F43">
            <v>0</v>
          </cell>
          <cell r="G43">
            <v>0</v>
          </cell>
          <cell r="H43">
            <v>0</v>
          </cell>
        </row>
        <row r="44">
          <cell r="F44">
            <v>797031.85</v>
          </cell>
          <cell r="G44">
            <v>800000</v>
          </cell>
          <cell r="H44">
            <v>800000</v>
          </cell>
        </row>
        <row r="45">
          <cell r="F45">
            <v>81930</v>
          </cell>
          <cell r="G45">
            <v>150000</v>
          </cell>
          <cell r="H45">
            <v>200000</v>
          </cell>
        </row>
        <row r="46">
          <cell r="F46">
            <v>4227809.12</v>
          </cell>
          <cell r="G46">
            <v>3600000</v>
          </cell>
          <cell r="H46">
            <v>5000000</v>
          </cell>
        </row>
        <row r="47">
          <cell r="F47">
            <v>0</v>
          </cell>
          <cell r="G47">
            <v>50000</v>
          </cell>
          <cell r="H47">
            <v>25000</v>
          </cell>
        </row>
        <row r="48">
          <cell r="F48">
            <v>78066</v>
          </cell>
          <cell r="G48">
            <v>50000</v>
          </cell>
          <cell r="H48">
            <v>100000</v>
          </cell>
        </row>
        <row r="49">
          <cell r="F49">
            <v>3547250</v>
          </cell>
          <cell r="G49">
            <v>4200000</v>
          </cell>
          <cell r="H49">
            <v>5040000</v>
          </cell>
        </row>
        <row r="50">
          <cell r="F50">
            <v>17986197.890000001</v>
          </cell>
          <cell r="G50">
            <v>0</v>
          </cell>
          <cell r="H50">
            <v>0</v>
          </cell>
        </row>
        <row r="51">
          <cell r="F51">
            <v>113751.4</v>
          </cell>
          <cell r="G51">
            <v>150000</v>
          </cell>
          <cell r="H51">
            <v>150000</v>
          </cell>
        </row>
        <row r="52">
          <cell r="F52">
            <v>44712</v>
          </cell>
          <cell r="G52">
            <v>100000</v>
          </cell>
          <cell r="H52">
            <v>100000</v>
          </cell>
        </row>
        <row r="53">
          <cell r="F53">
            <v>206159.91</v>
          </cell>
          <cell r="G53">
            <v>150000</v>
          </cell>
          <cell r="H53">
            <v>200000</v>
          </cell>
        </row>
        <row r="54">
          <cell r="F54">
            <v>25875</v>
          </cell>
          <cell r="G54">
            <v>50000</v>
          </cell>
          <cell r="H54">
            <v>50000</v>
          </cell>
        </row>
        <row r="55">
          <cell r="F55">
            <v>7500</v>
          </cell>
          <cell r="G55">
            <v>30000</v>
          </cell>
          <cell r="H55">
            <v>30000</v>
          </cell>
        </row>
        <row r="56">
          <cell r="F56">
            <v>3112259.73</v>
          </cell>
          <cell r="G56">
            <v>3500000</v>
          </cell>
          <cell r="H56">
            <v>3500000</v>
          </cell>
        </row>
      </sheetData>
      <sheetData sheetId="9">
        <row r="17">
          <cell r="F17">
            <v>12259696.66</v>
          </cell>
          <cell r="G17">
            <v>20243706</v>
          </cell>
          <cell r="H17">
            <v>21479440</v>
          </cell>
        </row>
        <row r="18">
          <cell r="F18">
            <v>10779031.34</v>
          </cell>
          <cell r="G18">
            <v>14240472</v>
          </cell>
          <cell r="H18">
            <v>14452516</v>
          </cell>
        </row>
        <row r="19">
          <cell r="F19">
            <v>722000</v>
          </cell>
          <cell r="G19">
            <v>1344000</v>
          </cell>
          <cell r="H19">
            <v>1344000</v>
          </cell>
        </row>
        <row r="20">
          <cell r="F20">
            <v>1328276.7900000003</v>
          </cell>
          <cell r="G20">
            <v>2040000</v>
          </cell>
          <cell r="H20">
            <v>2040000</v>
          </cell>
        </row>
        <row r="21">
          <cell r="F21">
            <v>0</v>
          </cell>
          <cell r="G21">
            <v>0</v>
          </cell>
          <cell r="H21">
            <v>0</v>
          </cell>
        </row>
        <row r="22">
          <cell r="F22">
            <v>0</v>
          </cell>
          <cell r="G22">
            <v>0</v>
          </cell>
          <cell r="H22">
            <v>0</v>
          </cell>
        </row>
        <row r="23">
          <cell r="F23">
            <v>180000</v>
          </cell>
          <cell r="G23">
            <v>336000</v>
          </cell>
          <cell r="H23">
            <v>392000</v>
          </cell>
        </row>
        <row r="24">
          <cell r="F24">
            <v>354000</v>
          </cell>
          <cell r="G24">
            <v>510000</v>
          </cell>
          <cell r="H24">
            <v>595000</v>
          </cell>
        </row>
        <row r="25">
          <cell r="F25">
            <v>518090</v>
          </cell>
          <cell r="G25">
            <v>1008000</v>
          </cell>
          <cell r="H25">
            <v>1008000</v>
          </cell>
        </row>
        <row r="26">
          <cell r="F26">
            <v>54150</v>
          </cell>
          <cell r="G26">
            <v>100800</v>
          </cell>
          <cell r="H26">
            <v>100800</v>
          </cell>
        </row>
        <row r="27">
          <cell r="F27">
            <v>902500</v>
          </cell>
          <cell r="G27">
            <v>1680000</v>
          </cell>
          <cell r="H27">
            <v>1680000</v>
          </cell>
        </row>
        <row r="28">
          <cell r="F28">
            <v>1471486.7900000003</v>
          </cell>
          <cell r="G28">
            <v>2429300</v>
          </cell>
          <cell r="H28">
            <v>2577600</v>
          </cell>
        </row>
        <row r="29">
          <cell r="F29">
            <v>1158608.81</v>
          </cell>
          <cell r="G29">
            <v>1709000</v>
          </cell>
          <cell r="H29">
            <v>1735000</v>
          </cell>
        </row>
        <row r="30">
          <cell r="F30">
            <v>36000</v>
          </cell>
          <cell r="G30">
            <v>134400</v>
          </cell>
          <cell r="H30">
            <v>134400</v>
          </cell>
        </row>
        <row r="31">
          <cell r="F31">
            <v>68100</v>
          </cell>
          <cell r="G31">
            <v>204000</v>
          </cell>
          <cell r="H31">
            <v>204000</v>
          </cell>
        </row>
        <row r="32">
          <cell r="F32">
            <v>245060.24</v>
          </cell>
          <cell r="G32">
            <v>551000</v>
          </cell>
          <cell r="H32">
            <v>537000</v>
          </cell>
        </row>
        <row r="33">
          <cell r="F33">
            <v>193413.88000000003</v>
          </cell>
          <cell r="G33">
            <v>357000</v>
          </cell>
          <cell r="H33">
            <v>362000</v>
          </cell>
        </row>
        <row r="34">
          <cell r="F34">
            <v>36000</v>
          </cell>
          <cell r="G34">
            <v>67200</v>
          </cell>
          <cell r="H34">
            <v>67200</v>
          </cell>
        </row>
        <row r="35">
          <cell r="F35">
            <v>68300</v>
          </cell>
          <cell r="G35">
            <v>102000</v>
          </cell>
          <cell r="H35">
            <v>102000</v>
          </cell>
        </row>
        <row r="39">
          <cell r="F39">
            <v>185122</v>
          </cell>
          <cell r="G39">
            <v>0</v>
          </cell>
          <cell r="H39">
            <v>0</v>
          </cell>
        </row>
        <row r="40">
          <cell r="F40">
            <v>12000</v>
          </cell>
          <cell r="G40">
            <v>0</v>
          </cell>
          <cell r="H40">
            <v>0</v>
          </cell>
        </row>
        <row r="41">
          <cell r="F41">
            <v>0</v>
          </cell>
          <cell r="G41">
            <v>0</v>
          </cell>
          <cell r="H41">
            <v>0</v>
          </cell>
        </row>
        <row r="42">
          <cell r="F42">
            <v>4460889.3899999997</v>
          </cell>
          <cell r="G42">
            <v>4500000</v>
          </cell>
          <cell r="H42">
            <v>6000000</v>
          </cell>
        </row>
        <row r="43">
          <cell r="F43">
            <v>0</v>
          </cell>
          <cell r="G43">
            <v>0</v>
          </cell>
          <cell r="H43">
            <v>0</v>
          </cell>
        </row>
        <row r="44">
          <cell r="F44">
            <v>569029.5</v>
          </cell>
          <cell r="G44">
            <v>800000</v>
          </cell>
          <cell r="H44">
            <v>800000</v>
          </cell>
        </row>
        <row r="45">
          <cell r="F45">
            <v>99324</v>
          </cell>
          <cell r="G45">
            <v>100000</v>
          </cell>
          <cell r="H45">
            <v>200000</v>
          </cell>
        </row>
        <row r="46">
          <cell r="F46">
            <v>50237.71</v>
          </cell>
          <cell r="G46">
            <v>200000</v>
          </cell>
          <cell r="H46">
            <v>200000</v>
          </cell>
        </row>
        <row r="47">
          <cell r="F47">
            <v>4643721.1199999992</v>
          </cell>
          <cell r="G47">
            <v>5500000</v>
          </cell>
          <cell r="H47">
            <v>8000000</v>
          </cell>
        </row>
        <row r="48">
          <cell r="F48">
            <v>44639.48</v>
          </cell>
          <cell r="G48">
            <v>97000</v>
          </cell>
          <cell r="H48">
            <v>97000</v>
          </cell>
        </row>
        <row r="49">
          <cell r="F49">
            <v>46566.82</v>
          </cell>
          <cell r="G49">
            <v>100000</v>
          </cell>
          <cell r="H49">
            <v>75000</v>
          </cell>
        </row>
        <row r="50">
          <cell r="F50">
            <v>5948555.7400000002</v>
          </cell>
          <cell r="G50">
            <v>6300000</v>
          </cell>
          <cell r="H50">
            <v>10500000</v>
          </cell>
        </row>
        <row r="51">
          <cell r="F51">
            <v>27531453.230000004</v>
          </cell>
          <cell r="G51">
            <v>0</v>
          </cell>
          <cell r="H51">
            <v>0</v>
          </cell>
        </row>
        <row r="52">
          <cell r="F52">
            <v>119076.90000000001</v>
          </cell>
          <cell r="G52">
            <v>120000</v>
          </cell>
          <cell r="H52">
            <v>120000</v>
          </cell>
        </row>
        <row r="53">
          <cell r="F53">
            <v>81988.790000000008</v>
          </cell>
          <cell r="G53">
            <v>90000</v>
          </cell>
          <cell r="H53">
            <v>100000</v>
          </cell>
        </row>
        <row r="54">
          <cell r="F54">
            <v>161152.95999999999</v>
          </cell>
          <cell r="G54">
            <v>250000</v>
          </cell>
          <cell r="H54">
            <v>300000</v>
          </cell>
        </row>
        <row r="55">
          <cell r="F55">
            <v>26250</v>
          </cell>
          <cell r="G55">
            <v>50000</v>
          </cell>
          <cell r="H55">
            <v>50000</v>
          </cell>
        </row>
        <row r="56">
          <cell r="F56">
            <v>0</v>
          </cell>
          <cell r="G56">
            <v>30000</v>
          </cell>
          <cell r="H56">
            <v>30000</v>
          </cell>
        </row>
        <row r="57">
          <cell r="F57">
            <v>2791075.9699999997</v>
          </cell>
          <cell r="G57">
            <v>2000000</v>
          </cell>
          <cell r="H57">
            <v>5000000</v>
          </cell>
        </row>
      </sheetData>
      <sheetData sheetId="10">
        <row r="17">
          <cell r="F17">
            <v>3667574.69</v>
          </cell>
          <cell r="G17">
            <v>9764319</v>
          </cell>
          <cell r="H17">
            <v>9923934</v>
          </cell>
        </row>
        <row r="18">
          <cell r="F18">
            <v>4367936.0199999996</v>
          </cell>
          <cell r="G18">
            <v>4706914</v>
          </cell>
          <cell r="H18">
            <v>7750000</v>
          </cell>
        </row>
        <row r="19">
          <cell r="F19">
            <v>234272.73</v>
          </cell>
          <cell r="G19">
            <v>672000</v>
          </cell>
          <cell r="H19">
            <v>672000</v>
          </cell>
        </row>
        <row r="20">
          <cell r="F20">
            <v>594091.21</v>
          </cell>
          <cell r="G20">
            <v>768000</v>
          </cell>
          <cell r="H20">
            <v>1032000</v>
          </cell>
        </row>
        <row r="21">
          <cell r="F21">
            <v>0</v>
          </cell>
          <cell r="G21">
            <v>0</v>
          </cell>
          <cell r="H21">
            <v>0</v>
          </cell>
        </row>
        <row r="22">
          <cell r="F22">
            <v>0</v>
          </cell>
          <cell r="G22">
            <v>0</v>
          </cell>
          <cell r="H22">
            <v>0</v>
          </cell>
        </row>
        <row r="23">
          <cell r="F23">
            <v>66000</v>
          </cell>
          <cell r="G23">
            <v>168000</v>
          </cell>
          <cell r="H23">
            <v>196000</v>
          </cell>
        </row>
        <row r="24">
          <cell r="F24">
            <v>144000</v>
          </cell>
          <cell r="G24">
            <v>192000</v>
          </cell>
          <cell r="H24">
            <v>301000</v>
          </cell>
        </row>
        <row r="25">
          <cell r="F25">
            <v>171954.54</v>
          </cell>
          <cell r="G25">
            <v>504000</v>
          </cell>
          <cell r="H25">
            <v>504000</v>
          </cell>
        </row>
        <row r="26">
          <cell r="F26">
            <v>17195.46</v>
          </cell>
          <cell r="G26">
            <v>50400</v>
          </cell>
          <cell r="H26">
            <v>50400</v>
          </cell>
        </row>
        <row r="27">
          <cell r="F27">
            <v>286590.92</v>
          </cell>
          <cell r="G27">
            <v>840000</v>
          </cell>
          <cell r="H27">
            <v>840000</v>
          </cell>
        </row>
        <row r="28">
          <cell r="F28">
            <v>439490.78</v>
          </cell>
          <cell r="G28">
            <v>1171718</v>
          </cell>
          <cell r="H28">
            <v>1191000</v>
          </cell>
        </row>
        <row r="29">
          <cell r="F29">
            <v>513255.46</v>
          </cell>
          <cell r="G29">
            <v>564830</v>
          </cell>
          <cell r="H29">
            <v>930000</v>
          </cell>
        </row>
        <row r="30">
          <cell r="F30">
            <v>12300</v>
          </cell>
          <cell r="G30">
            <v>67200</v>
          </cell>
          <cell r="H30">
            <v>67200</v>
          </cell>
        </row>
        <row r="31">
          <cell r="F31">
            <v>30200</v>
          </cell>
          <cell r="G31">
            <v>76800</v>
          </cell>
          <cell r="H31">
            <v>103200</v>
          </cell>
        </row>
        <row r="32">
          <cell r="F32">
            <v>73248.490000000005</v>
          </cell>
          <cell r="G32">
            <v>244110</v>
          </cell>
          <cell r="H32">
            <v>248100</v>
          </cell>
        </row>
        <row r="33">
          <cell r="F33">
            <v>85542.75</v>
          </cell>
          <cell r="G33">
            <v>123000</v>
          </cell>
          <cell r="H33">
            <v>193750</v>
          </cell>
        </row>
        <row r="34">
          <cell r="F34">
            <v>12300</v>
          </cell>
          <cell r="G34">
            <v>33600</v>
          </cell>
          <cell r="H34">
            <v>33600</v>
          </cell>
        </row>
        <row r="35">
          <cell r="F35">
            <v>30200</v>
          </cell>
          <cell r="G35">
            <v>38400</v>
          </cell>
          <cell r="H35">
            <v>51600</v>
          </cell>
        </row>
        <row r="39">
          <cell r="F39">
            <v>316434.5</v>
          </cell>
          <cell r="G39">
            <v>0</v>
          </cell>
          <cell r="H39">
            <v>0</v>
          </cell>
        </row>
        <row r="40">
          <cell r="F40">
            <v>14140</v>
          </cell>
          <cell r="G40">
            <v>0</v>
          </cell>
          <cell r="H40">
            <v>0</v>
          </cell>
        </row>
        <row r="41">
          <cell r="F41">
            <v>0</v>
          </cell>
          <cell r="G41">
            <v>0</v>
          </cell>
          <cell r="H41">
            <v>0</v>
          </cell>
        </row>
        <row r="42">
          <cell r="F42">
            <v>32500</v>
          </cell>
          <cell r="G42">
            <v>0</v>
          </cell>
          <cell r="H42">
            <v>0</v>
          </cell>
        </row>
        <row r="43">
          <cell r="F43">
            <v>1092706.24</v>
          </cell>
          <cell r="G43">
            <v>1500000</v>
          </cell>
          <cell r="H43">
            <v>1500000</v>
          </cell>
        </row>
        <row r="44">
          <cell r="F44">
            <v>0</v>
          </cell>
          <cell r="G44">
            <v>0</v>
          </cell>
          <cell r="H44">
            <v>0</v>
          </cell>
        </row>
        <row r="45">
          <cell r="F45">
            <v>339360.71</v>
          </cell>
          <cell r="G45">
            <v>350000</v>
          </cell>
          <cell r="H45">
            <v>400000</v>
          </cell>
        </row>
        <row r="46">
          <cell r="F46">
            <v>38290</v>
          </cell>
          <cell r="G46">
            <v>40000</v>
          </cell>
          <cell r="H46">
            <v>50000</v>
          </cell>
        </row>
        <row r="47">
          <cell r="F47">
            <v>493328.68</v>
          </cell>
          <cell r="G47">
            <v>550000</v>
          </cell>
          <cell r="H47">
            <v>600000</v>
          </cell>
        </row>
        <row r="48">
          <cell r="F48">
            <v>1529303.77</v>
          </cell>
          <cell r="G48">
            <v>2000000</v>
          </cell>
          <cell r="H48">
            <v>2000000</v>
          </cell>
        </row>
        <row r="49">
          <cell r="F49">
            <v>10585</v>
          </cell>
          <cell r="G49">
            <v>50000</v>
          </cell>
          <cell r="H49">
            <v>50000</v>
          </cell>
        </row>
        <row r="50">
          <cell r="F50">
            <v>11817</v>
          </cell>
          <cell r="G50">
            <v>50000</v>
          </cell>
          <cell r="H50">
            <v>50000</v>
          </cell>
        </row>
        <row r="51">
          <cell r="F51">
            <v>1290227.1000000001</v>
          </cell>
          <cell r="G51">
            <v>1165000</v>
          </cell>
          <cell r="H51">
            <v>1980000</v>
          </cell>
        </row>
        <row r="52">
          <cell r="F52">
            <v>10835756.42</v>
          </cell>
          <cell r="G52">
            <v>0</v>
          </cell>
          <cell r="H52">
            <v>0</v>
          </cell>
        </row>
        <row r="53">
          <cell r="F53">
            <v>0</v>
          </cell>
          <cell r="G53">
            <v>50000</v>
          </cell>
          <cell r="H53">
            <v>50000</v>
          </cell>
        </row>
        <row r="54">
          <cell r="F54">
            <v>7964</v>
          </cell>
          <cell r="G54">
            <v>100000</v>
          </cell>
          <cell r="H54">
            <v>100000</v>
          </cell>
        </row>
        <row r="55">
          <cell r="F55">
            <v>126921.5</v>
          </cell>
          <cell r="G55">
            <v>100000</v>
          </cell>
          <cell r="H55">
            <v>100000</v>
          </cell>
        </row>
        <row r="56">
          <cell r="F56">
            <v>0</v>
          </cell>
          <cell r="G56">
            <v>50000</v>
          </cell>
          <cell r="H56">
            <v>50000</v>
          </cell>
        </row>
        <row r="57">
          <cell r="F57">
            <v>0</v>
          </cell>
          <cell r="G57">
            <v>30000</v>
          </cell>
          <cell r="H57">
            <v>50000</v>
          </cell>
        </row>
        <row r="58">
          <cell r="F58">
            <v>0</v>
          </cell>
          <cell r="G58">
            <v>60000</v>
          </cell>
          <cell r="H58">
            <v>60000</v>
          </cell>
        </row>
        <row r="59">
          <cell r="F59">
            <v>819137.68</v>
          </cell>
          <cell r="G59">
            <v>1000000</v>
          </cell>
          <cell r="H59">
            <v>1500000</v>
          </cell>
        </row>
      </sheetData>
      <sheetData sheetId="11">
        <row r="17">
          <cell r="F17">
            <v>5231619</v>
          </cell>
          <cell r="G17">
            <v>8936357</v>
          </cell>
          <cell r="H17">
            <v>9500836</v>
          </cell>
        </row>
        <row r="18">
          <cell r="F18">
            <v>2957656.2900000005</v>
          </cell>
          <cell r="G18">
            <v>4511424</v>
          </cell>
          <cell r="H18">
            <v>8777384</v>
          </cell>
        </row>
        <row r="19">
          <cell r="F19">
            <v>362000</v>
          </cell>
          <cell r="G19">
            <v>624000</v>
          </cell>
          <cell r="H19">
            <v>624000</v>
          </cell>
        </row>
        <row r="20">
          <cell r="F20">
            <v>400455.51000000007</v>
          </cell>
          <cell r="G20">
            <v>648000</v>
          </cell>
          <cell r="H20">
            <v>1104000</v>
          </cell>
        </row>
        <row r="21">
          <cell r="F21">
            <v>0</v>
          </cell>
          <cell r="G21">
            <v>0</v>
          </cell>
          <cell r="H21">
            <v>0</v>
          </cell>
        </row>
        <row r="22">
          <cell r="F22">
            <v>0</v>
          </cell>
          <cell r="G22">
            <v>0</v>
          </cell>
          <cell r="H22">
            <v>0</v>
          </cell>
        </row>
        <row r="23">
          <cell r="F23">
            <v>90000</v>
          </cell>
          <cell r="G23">
            <v>156000</v>
          </cell>
          <cell r="H23">
            <v>182000</v>
          </cell>
        </row>
        <row r="24">
          <cell r="F24">
            <v>108000</v>
          </cell>
          <cell r="G24">
            <v>162000</v>
          </cell>
          <cell r="H24">
            <v>322000</v>
          </cell>
        </row>
        <row r="25">
          <cell r="F25">
            <v>264750</v>
          </cell>
          <cell r="G25">
            <v>468000</v>
          </cell>
          <cell r="H25">
            <v>468000</v>
          </cell>
        </row>
        <row r="26">
          <cell r="F26">
            <v>27150</v>
          </cell>
          <cell r="G26">
            <v>46800</v>
          </cell>
          <cell r="H26">
            <v>46800</v>
          </cell>
        </row>
        <row r="27">
          <cell r="F27">
            <v>452500</v>
          </cell>
          <cell r="G27">
            <v>780000</v>
          </cell>
          <cell r="H27">
            <v>780000</v>
          </cell>
        </row>
        <row r="28">
          <cell r="F28">
            <v>627794.28</v>
          </cell>
          <cell r="G28">
            <v>1072360</v>
          </cell>
          <cell r="H28">
            <v>1140101</v>
          </cell>
        </row>
        <row r="29">
          <cell r="F29">
            <v>348584.08000000007</v>
          </cell>
          <cell r="G29">
            <v>541400</v>
          </cell>
          <cell r="H29">
            <v>1053286</v>
          </cell>
        </row>
        <row r="30">
          <cell r="F30">
            <v>18000</v>
          </cell>
          <cell r="G30">
            <v>62400</v>
          </cell>
          <cell r="H30">
            <v>62400</v>
          </cell>
        </row>
        <row r="31">
          <cell r="F31">
            <v>20400</v>
          </cell>
          <cell r="G31">
            <v>64800</v>
          </cell>
          <cell r="H31">
            <v>110400</v>
          </cell>
        </row>
        <row r="32">
          <cell r="F32">
            <v>104629.08999999998</v>
          </cell>
          <cell r="G32">
            <v>201495</v>
          </cell>
          <cell r="H32">
            <v>237521</v>
          </cell>
        </row>
        <row r="33">
          <cell r="F33">
            <v>58097.51999999999</v>
          </cell>
          <cell r="G33">
            <v>102000</v>
          </cell>
          <cell r="H33">
            <v>219435</v>
          </cell>
        </row>
        <row r="34">
          <cell r="F34">
            <v>18000</v>
          </cell>
          <cell r="G34">
            <v>31200</v>
          </cell>
          <cell r="H34">
            <v>31200</v>
          </cell>
        </row>
        <row r="35">
          <cell r="F35">
            <v>20400</v>
          </cell>
          <cell r="G35">
            <v>32400</v>
          </cell>
          <cell r="H35">
            <v>55200</v>
          </cell>
        </row>
        <row r="39">
          <cell r="F39">
            <v>129185</v>
          </cell>
          <cell r="G39">
            <v>0</v>
          </cell>
          <cell r="H39">
            <v>0</v>
          </cell>
        </row>
        <row r="40">
          <cell r="F40">
            <v>20252</v>
          </cell>
          <cell r="G40">
            <v>0</v>
          </cell>
          <cell r="H40">
            <v>0</v>
          </cell>
        </row>
        <row r="41">
          <cell r="F41">
            <v>0</v>
          </cell>
          <cell r="G41">
            <v>0</v>
          </cell>
          <cell r="H41">
            <v>0</v>
          </cell>
        </row>
        <row r="42">
          <cell r="F42">
            <v>30000</v>
          </cell>
          <cell r="G42">
            <v>0</v>
          </cell>
          <cell r="H42">
            <v>0</v>
          </cell>
        </row>
        <row r="43">
          <cell r="F43">
            <v>1541181.7800000003</v>
          </cell>
          <cell r="G43">
            <v>1500000</v>
          </cell>
          <cell r="H43">
            <v>2000000</v>
          </cell>
        </row>
        <row r="44">
          <cell r="F44">
            <v>0</v>
          </cell>
          <cell r="G44">
            <v>0</v>
          </cell>
          <cell r="H44">
            <v>0</v>
          </cell>
        </row>
        <row r="45">
          <cell r="F45">
            <v>1011009.7</v>
          </cell>
          <cell r="G45">
            <v>700000</v>
          </cell>
          <cell r="H45">
            <v>900000</v>
          </cell>
        </row>
        <row r="46">
          <cell r="F46">
            <v>33796</v>
          </cell>
          <cell r="G46">
            <v>30000</v>
          </cell>
          <cell r="H46">
            <v>40000</v>
          </cell>
        </row>
        <row r="47">
          <cell r="F47">
            <v>1635932.2500000002</v>
          </cell>
          <cell r="G47">
            <v>1700000</v>
          </cell>
          <cell r="H47">
            <v>2100000</v>
          </cell>
        </row>
        <row r="48">
          <cell r="F48">
            <v>0</v>
          </cell>
          <cell r="G48">
            <v>20000</v>
          </cell>
          <cell r="H48">
            <v>20000</v>
          </cell>
        </row>
        <row r="49">
          <cell r="F49">
            <v>51751.28</v>
          </cell>
          <cell r="G49">
            <v>20000</v>
          </cell>
          <cell r="H49">
            <v>50000</v>
          </cell>
        </row>
        <row r="50">
          <cell r="F50">
            <v>1225000</v>
          </cell>
          <cell r="G50">
            <v>1680000</v>
          </cell>
          <cell r="H50">
            <v>1680000</v>
          </cell>
        </row>
        <row r="51">
          <cell r="F51">
            <v>10180554.049999999</v>
          </cell>
          <cell r="G51">
            <v>0</v>
          </cell>
          <cell r="H51">
            <v>0</v>
          </cell>
        </row>
        <row r="52">
          <cell r="F52">
            <v>61253</v>
          </cell>
          <cell r="G52">
            <v>300000</v>
          </cell>
          <cell r="H52">
            <v>300000</v>
          </cell>
        </row>
        <row r="53">
          <cell r="F53">
            <v>19400</v>
          </cell>
          <cell r="G53">
            <v>60000</v>
          </cell>
          <cell r="H53">
            <v>60000</v>
          </cell>
        </row>
        <row r="54">
          <cell r="F54">
            <v>129105</v>
          </cell>
          <cell r="G54">
            <v>240000</v>
          </cell>
          <cell r="H54">
            <v>240000</v>
          </cell>
        </row>
        <row r="55">
          <cell r="F55">
            <v>2050</v>
          </cell>
          <cell r="G55">
            <v>14400</v>
          </cell>
          <cell r="H55">
            <v>14400</v>
          </cell>
        </row>
        <row r="56">
          <cell r="F56">
            <v>0</v>
          </cell>
          <cell r="G56">
            <v>20000</v>
          </cell>
          <cell r="H56">
            <v>40000</v>
          </cell>
        </row>
        <row r="57">
          <cell r="F57">
            <v>0</v>
          </cell>
          <cell r="G57">
            <v>15000</v>
          </cell>
          <cell r="H57">
            <v>15000</v>
          </cell>
        </row>
        <row r="58">
          <cell r="F58">
            <v>2501360.7800000003</v>
          </cell>
          <cell r="G58">
            <v>1500000</v>
          </cell>
          <cell r="H58">
            <v>1800000</v>
          </cell>
        </row>
      </sheetData>
      <sheetData sheetId="12">
        <row r="17">
          <cell r="F17">
            <v>4758688.72</v>
          </cell>
          <cell r="G17">
            <v>9393727</v>
          </cell>
          <cell r="H17">
            <v>10761400</v>
          </cell>
        </row>
        <row r="18">
          <cell r="F18">
            <v>6603552</v>
          </cell>
          <cell r="G18">
            <v>6622761</v>
          </cell>
          <cell r="H18">
            <v>9368400</v>
          </cell>
        </row>
        <row r="19">
          <cell r="F19">
            <v>352000</v>
          </cell>
          <cell r="G19">
            <v>648000</v>
          </cell>
          <cell r="H19">
            <v>672000</v>
          </cell>
        </row>
        <row r="20">
          <cell r="F20">
            <v>903364.59</v>
          </cell>
          <cell r="G20">
            <v>888000</v>
          </cell>
          <cell r="H20">
            <v>1152000</v>
          </cell>
        </row>
        <row r="21">
          <cell r="F21">
            <v>0</v>
          </cell>
          <cell r="G21">
            <v>0</v>
          </cell>
          <cell r="H21">
            <v>0</v>
          </cell>
        </row>
        <row r="22">
          <cell r="F22">
            <v>0</v>
          </cell>
          <cell r="G22">
            <v>0</v>
          </cell>
          <cell r="H22">
            <v>0</v>
          </cell>
        </row>
        <row r="23">
          <cell r="F23">
            <v>90000</v>
          </cell>
          <cell r="G23">
            <v>162000</v>
          </cell>
          <cell r="H23">
            <v>196000</v>
          </cell>
        </row>
        <row r="24">
          <cell r="F24">
            <v>228000</v>
          </cell>
          <cell r="G24">
            <v>222000</v>
          </cell>
          <cell r="H24">
            <v>336000</v>
          </cell>
        </row>
        <row r="25">
          <cell r="F25">
            <v>256700</v>
          </cell>
          <cell r="G25">
            <v>486000</v>
          </cell>
          <cell r="H25">
            <v>504000</v>
          </cell>
        </row>
        <row r="26">
          <cell r="F26">
            <v>26400</v>
          </cell>
          <cell r="G26">
            <v>48600</v>
          </cell>
          <cell r="H26">
            <v>50400</v>
          </cell>
        </row>
        <row r="27">
          <cell r="F27">
            <v>440000</v>
          </cell>
          <cell r="G27">
            <v>810000</v>
          </cell>
          <cell r="H27">
            <v>840000</v>
          </cell>
        </row>
        <row r="28">
          <cell r="F28">
            <v>566871.72</v>
          </cell>
          <cell r="G28">
            <v>1127300</v>
          </cell>
          <cell r="H28">
            <v>1291400</v>
          </cell>
        </row>
        <row r="29">
          <cell r="F29">
            <v>693693.04</v>
          </cell>
          <cell r="G29">
            <v>794750</v>
          </cell>
          <cell r="H29">
            <v>1124208</v>
          </cell>
        </row>
        <row r="30">
          <cell r="F30">
            <v>17600</v>
          </cell>
          <cell r="G30">
            <v>64800</v>
          </cell>
          <cell r="H30">
            <v>67200</v>
          </cell>
        </row>
        <row r="31">
          <cell r="F31">
            <v>45500</v>
          </cell>
          <cell r="G31">
            <v>88800</v>
          </cell>
          <cell r="H31">
            <v>115200</v>
          </cell>
        </row>
        <row r="32">
          <cell r="F32">
            <v>94478.82</v>
          </cell>
          <cell r="G32">
            <v>211400</v>
          </cell>
          <cell r="H32">
            <v>269035</v>
          </cell>
        </row>
        <row r="33">
          <cell r="F33">
            <v>126150.88</v>
          </cell>
          <cell r="G33">
            <v>149016</v>
          </cell>
          <cell r="H33">
            <v>234210</v>
          </cell>
        </row>
        <row r="34">
          <cell r="F34">
            <v>17600</v>
          </cell>
          <cell r="G34">
            <v>32400</v>
          </cell>
          <cell r="H34">
            <v>33600</v>
          </cell>
        </row>
        <row r="35">
          <cell r="F35">
            <v>45500</v>
          </cell>
          <cell r="G35">
            <v>44400</v>
          </cell>
          <cell r="H35">
            <v>57600</v>
          </cell>
        </row>
        <row r="39">
          <cell r="F39">
            <v>375545.4</v>
          </cell>
          <cell r="G39">
            <v>0</v>
          </cell>
          <cell r="H39">
            <v>0</v>
          </cell>
        </row>
        <row r="40">
          <cell r="F40">
            <v>29052.94</v>
          </cell>
          <cell r="G40">
            <v>0</v>
          </cell>
          <cell r="H40">
            <v>0</v>
          </cell>
        </row>
        <row r="41">
          <cell r="F41">
            <v>0</v>
          </cell>
          <cell r="G41">
            <v>0</v>
          </cell>
          <cell r="H41">
            <v>0</v>
          </cell>
        </row>
        <row r="42">
          <cell r="F42">
            <v>42000</v>
          </cell>
          <cell r="G42">
            <v>0</v>
          </cell>
          <cell r="H42">
            <v>0</v>
          </cell>
        </row>
        <row r="43">
          <cell r="F43">
            <v>1770995.27</v>
          </cell>
          <cell r="G43">
            <v>1800000</v>
          </cell>
          <cell r="H43">
            <v>2000000</v>
          </cell>
        </row>
        <row r="44">
          <cell r="F44">
            <v>0</v>
          </cell>
          <cell r="G44">
            <v>0</v>
          </cell>
          <cell r="H44">
            <v>0</v>
          </cell>
        </row>
        <row r="45">
          <cell r="F45">
            <v>884533.84</v>
          </cell>
          <cell r="G45">
            <v>1000000</v>
          </cell>
          <cell r="H45">
            <v>1000000</v>
          </cell>
        </row>
        <row r="46">
          <cell r="F46">
            <v>48427</v>
          </cell>
          <cell r="G46">
            <v>50000</v>
          </cell>
          <cell r="H46">
            <v>50000</v>
          </cell>
        </row>
        <row r="47">
          <cell r="F47">
            <v>239565.02</v>
          </cell>
          <cell r="G47">
            <v>400000</v>
          </cell>
          <cell r="H47">
            <v>400000</v>
          </cell>
        </row>
        <row r="48">
          <cell r="F48">
            <v>1935896.33</v>
          </cell>
          <cell r="G48">
            <v>2000000</v>
          </cell>
          <cell r="H48">
            <v>2200000</v>
          </cell>
        </row>
        <row r="49">
          <cell r="F49">
            <v>54894.79</v>
          </cell>
          <cell r="G49">
            <v>60000</v>
          </cell>
          <cell r="H49">
            <v>60000</v>
          </cell>
        </row>
        <row r="50">
          <cell r="F50">
            <v>43196</v>
          </cell>
          <cell r="G50">
            <v>60000</v>
          </cell>
          <cell r="H50">
            <v>60000</v>
          </cell>
        </row>
        <row r="51">
          <cell r="F51">
            <v>1680000</v>
          </cell>
          <cell r="G51">
            <v>1880000</v>
          </cell>
          <cell r="H51">
            <v>2520000</v>
          </cell>
        </row>
        <row r="52">
          <cell r="F52">
            <v>11874418.02</v>
          </cell>
          <cell r="G52">
            <v>0</v>
          </cell>
          <cell r="H52">
            <v>0</v>
          </cell>
        </row>
        <row r="53">
          <cell r="F53">
            <v>46409</v>
          </cell>
          <cell r="G53">
            <v>250000</v>
          </cell>
          <cell r="H53">
            <v>250000</v>
          </cell>
        </row>
        <row r="54">
          <cell r="F54" t="str">
            <v xml:space="preserve">                    -  </v>
          </cell>
          <cell r="G54">
            <v>100000</v>
          </cell>
          <cell r="H54">
            <v>100000</v>
          </cell>
        </row>
        <row r="55">
          <cell r="F55">
            <v>46655</v>
          </cell>
          <cell r="G55">
            <v>100000</v>
          </cell>
          <cell r="H55">
            <v>100000</v>
          </cell>
        </row>
        <row r="56">
          <cell r="F56">
            <v>10049.42</v>
          </cell>
          <cell r="G56">
            <v>20000</v>
          </cell>
          <cell r="H56">
            <v>30000</v>
          </cell>
        </row>
        <row r="57">
          <cell r="F57" t="str">
            <v xml:space="preserve">                   -  </v>
          </cell>
          <cell r="G57">
            <v>60000</v>
          </cell>
          <cell r="H57">
            <v>60000</v>
          </cell>
        </row>
        <row r="58">
          <cell r="F58">
            <v>1052929.5</v>
          </cell>
          <cell r="G58">
            <v>1200000</v>
          </cell>
          <cell r="H58">
            <v>1200000</v>
          </cell>
        </row>
      </sheetData>
      <sheetData sheetId="13">
        <row r="17">
          <cell r="F17">
            <v>4677180.5</v>
          </cell>
          <cell r="G17">
            <v>8859609</v>
          </cell>
          <cell r="H17">
            <v>9395108</v>
          </cell>
        </row>
        <row r="18">
          <cell r="F18">
            <v>5280476.9400000004</v>
          </cell>
          <cell r="G18">
            <v>6829180</v>
          </cell>
          <cell r="H18">
            <v>6630930</v>
          </cell>
        </row>
        <row r="19">
          <cell r="F19">
            <v>277090.92</v>
          </cell>
          <cell r="G19">
            <v>624000</v>
          </cell>
          <cell r="H19">
            <v>624000</v>
          </cell>
        </row>
        <row r="20">
          <cell r="F20">
            <v>672545.92</v>
          </cell>
          <cell r="G20">
            <v>960000</v>
          </cell>
          <cell r="H20">
            <v>792000</v>
          </cell>
        </row>
        <row r="21">
          <cell r="F21">
            <v>0</v>
          </cell>
          <cell r="G21">
            <v>0</v>
          </cell>
          <cell r="H21">
            <v>0</v>
          </cell>
        </row>
        <row r="22">
          <cell r="F22">
            <v>0</v>
          </cell>
          <cell r="G22">
            <v>0</v>
          </cell>
          <cell r="H22">
            <v>0</v>
          </cell>
        </row>
        <row r="23">
          <cell r="F23">
            <v>66000</v>
          </cell>
          <cell r="G23">
            <v>156000</v>
          </cell>
          <cell r="H23">
            <v>182000</v>
          </cell>
        </row>
        <row r="24">
          <cell r="F24">
            <v>174000</v>
          </cell>
          <cell r="G24">
            <v>240000</v>
          </cell>
          <cell r="H24">
            <v>231000</v>
          </cell>
        </row>
        <row r="25">
          <cell r="F25">
            <v>205568.28</v>
          </cell>
          <cell r="G25">
            <v>468000</v>
          </cell>
          <cell r="H25">
            <v>468000</v>
          </cell>
        </row>
        <row r="26">
          <cell r="F26">
            <v>20781.84</v>
          </cell>
          <cell r="G26">
            <v>46800</v>
          </cell>
          <cell r="H26">
            <v>46800</v>
          </cell>
        </row>
        <row r="27">
          <cell r="F27">
            <v>337363.68</v>
          </cell>
          <cell r="G27">
            <v>780000</v>
          </cell>
          <cell r="H27">
            <v>780000</v>
          </cell>
        </row>
        <row r="28">
          <cell r="F28">
            <v>561261.66</v>
          </cell>
          <cell r="G28">
            <v>1064000</v>
          </cell>
          <cell r="H28">
            <v>1127500</v>
          </cell>
        </row>
        <row r="29">
          <cell r="F29">
            <v>593990.27</v>
          </cell>
          <cell r="G29">
            <v>819600</v>
          </cell>
          <cell r="H29">
            <v>795800</v>
          </cell>
        </row>
        <row r="30">
          <cell r="F30">
            <v>13900</v>
          </cell>
          <cell r="G30">
            <v>62400</v>
          </cell>
          <cell r="H30">
            <v>62400</v>
          </cell>
        </row>
        <row r="31">
          <cell r="F31">
            <v>33700</v>
          </cell>
          <cell r="G31">
            <v>96000</v>
          </cell>
          <cell r="H31">
            <v>79200</v>
          </cell>
        </row>
        <row r="32">
          <cell r="F32">
            <v>93543.61</v>
          </cell>
          <cell r="G32">
            <v>199355</v>
          </cell>
          <cell r="H32">
            <v>234877</v>
          </cell>
        </row>
        <row r="33">
          <cell r="F33">
            <v>98998.399999999994</v>
          </cell>
          <cell r="G33">
            <v>153700</v>
          </cell>
          <cell r="H33">
            <v>165775</v>
          </cell>
        </row>
        <row r="34">
          <cell r="F34">
            <v>14000</v>
          </cell>
          <cell r="G34">
            <v>31200</v>
          </cell>
          <cell r="H34">
            <v>31200</v>
          </cell>
        </row>
        <row r="35">
          <cell r="F35">
            <v>33700</v>
          </cell>
          <cell r="G35">
            <v>48000</v>
          </cell>
          <cell r="H35">
            <v>39600</v>
          </cell>
        </row>
        <row r="39">
          <cell r="F39">
            <v>102083</v>
          </cell>
          <cell r="G39">
            <v>0</v>
          </cell>
          <cell r="H39">
            <v>0</v>
          </cell>
        </row>
        <row r="40">
          <cell r="F40">
            <v>9203.5</v>
          </cell>
          <cell r="G40">
            <v>0</v>
          </cell>
          <cell r="H40">
            <v>0</v>
          </cell>
        </row>
        <row r="41">
          <cell r="F41">
            <v>0</v>
          </cell>
          <cell r="G41">
            <v>0</v>
          </cell>
          <cell r="H41">
            <v>0</v>
          </cell>
        </row>
        <row r="42">
          <cell r="F42">
            <v>45000</v>
          </cell>
          <cell r="G42">
            <v>0</v>
          </cell>
          <cell r="H42">
            <v>0</v>
          </cell>
        </row>
        <row r="43">
          <cell r="F43">
            <v>2854902.3</v>
          </cell>
          <cell r="G43">
            <v>2376000</v>
          </cell>
          <cell r="H43">
            <v>2732400</v>
          </cell>
        </row>
        <row r="44">
          <cell r="F44">
            <v>0</v>
          </cell>
          <cell r="G44">
            <v>0</v>
          </cell>
          <cell r="H44">
            <v>0</v>
          </cell>
        </row>
        <row r="45">
          <cell r="F45">
            <v>890615.71</v>
          </cell>
          <cell r="G45">
            <v>500000</v>
          </cell>
          <cell r="H45">
            <v>575000</v>
          </cell>
        </row>
        <row r="46">
          <cell r="F46">
            <v>42162</v>
          </cell>
          <cell r="G46">
            <v>70000</v>
          </cell>
          <cell r="H46">
            <v>80000</v>
          </cell>
        </row>
        <row r="47">
          <cell r="F47">
            <v>1412993.67</v>
          </cell>
          <cell r="G47">
            <v>1500000</v>
          </cell>
          <cell r="H47">
            <v>1725000</v>
          </cell>
        </row>
        <row r="48">
          <cell r="F48">
            <v>7500</v>
          </cell>
          <cell r="G48">
            <v>45000</v>
          </cell>
          <cell r="H48">
            <v>45000</v>
          </cell>
        </row>
        <row r="49">
          <cell r="F49">
            <v>49500</v>
          </cell>
          <cell r="G49">
            <v>50000</v>
          </cell>
          <cell r="H49">
            <v>50000</v>
          </cell>
        </row>
        <row r="50">
          <cell r="F50">
            <v>1578863.64</v>
          </cell>
          <cell r="G50">
            <v>1260000</v>
          </cell>
          <cell r="H50">
            <v>1680000</v>
          </cell>
        </row>
        <row r="51">
          <cell r="F51">
            <v>11374795.26</v>
          </cell>
          <cell r="G51">
            <v>0</v>
          </cell>
          <cell r="H51">
            <v>0</v>
          </cell>
        </row>
        <row r="52">
          <cell r="F52">
            <v>83492</v>
          </cell>
          <cell r="G52">
            <v>250000</v>
          </cell>
          <cell r="H52">
            <v>250000</v>
          </cell>
        </row>
        <row r="53">
          <cell r="F53">
            <v>25000</v>
          </cell>
          <cell r="G53">
            <v>200000</v>
          </cell>
          <cell r="H53">
            <v>200000</v>
          </cell>
        </row>
        <row r="54">
          <cell r="F54">
            <v>154775.16</v>
          </cell>
          <cell r="G54">
            <v>250000</v>
          </cell>
          <cell r="H54">
            <v>280000</v>
          </cell>
        </row>
        <row r="55">
          <cell r="F55">
            <v>0</v>
          </cell>
          <cell r="G55">
            <v>25000</v>
          </cell>
          <cell r="H55">
            <v>28750</v>
          </cell>
        </row>
        <row r="56">
          <cell r="F56">
            <v>0</v>
          </cell>
          <cell r="G56">
            <v>30000</v>
          </cell>
          <cell r="H56">
            <v>34500</v>
          </cell>
        </row>
        <row r="57">
          <cell r="F57">
            <v>1396468.22</v>
          </cell>
          <cell r="G57">
            <v>1400000</v>
          </cell>
          <cell r="H57">
            <v>1500000</v>
          </cell>
        </row>
      </sheetData>
      <sheetData sheetId="14">
        <row r="17">
          <cell r="F17">
            <v>5436821.7199999997</v>
          </cell>
          <cell r="G17">
            <v>9265704</v>
          </cell>
          <cell r="H17">
            <v>9842196</v>
          </cell>
        </row>
        <row r="18">
          <cell r="F18">
            <v>6363963.6900000004</v>
          </cell>
          <cell r="G18">
            <v>7130636</v>
          </cell>
          <cell r="H18">
            <v>9821190</v>
          </cell>
        </row>
        <row r="19">
          <cell r="F19">
            <v>355818.2</v>
          </cell>
          <cell r="G19">
            <v>648000</v>
          </cell>
          <cell r="H19">
            <v>648000</v>
          </cell>
        </row>
        <row r="20">
          <cell r="F20">
            <v>869274.62</v>
          </cell>
          <cell r="G20">
            <v>1008000</v>
          </cell>
          <cell r="H20">
            <v>1176000</v>
          </cell>
        </row>
        <row r="21">
          <cell r="F21">
            <v>0</v>
          </cell>
          <cell r="G21">
            <v>0</v>
          </cell>
          <cell r="H21">
            <v>0</v>
          </cell>
        </row>
        <row r="22">
          <cell r="F22">
            <v>0</v>
          </cell>
          <cell r="G22">
            <v>0</v>
          </cell>
          <cell r="H22">
            <v>0</v>
          </cell>
        </row>
        <row r="23">
          <cell r="F23">
            <v>90000</v>
          </cell>
          <cell r="G23">
            <v>162000</v>
          </cell>
          <cell r="H23">
            <v>189000</v>
          </cell>
        </row>
        <row r="24">
          <cell r="F24">
            <v>234000</v>
          </cell>
          <cell r="G24">
            <v>252000</v>
          </cell>
          <cell r="H24">
            <v>343000</v>
          </cell>
        </row>
        <row r="25">
          <cell r="F25">
            <v>248763.64</v>
          </cell>
          <cell r="G25">
            <v>486000</v>
          </cell>
          <cell r="H25">
            <v>486000</v>
          </cell>
        </row>
        <row r="26">
          <cell r="F26">
            <v>26686.36</v>
          </cell>
          <cell r="G26">
            <v>48600</v>
          </cell>
          <cell r="H26">
            <v>48600</v>
          </cell>
        </row>
        <row r="27">
          <cell r="F27">
            <v>444772.73</v>
          </cell>
          <cell r="G27">
            <v>810000</v>
          </cell>
          <cell r="H27">
            <v>810000</v>
          </cell>
        </row>
        <row r="28">
          <cell r="F28">
            <v>652565.64</v>
          </cell>
          <cell r="G28">
            <v>1112000</v>
          </cell>
          <cell r="H28">
            <v>1181100</v>
          </cell>
        </row>
        <row r="29">
          <cell r="F29">
            <v>757279.23</v>
          </cell>
          <cell r="G29">
            <v>855700</v>
          </cell>
          <cell r="H29">
            <v>1178600</v>
          </cell>
        </row>
        <row r="30">
          <cell r="F30">
            <v>17800</v>
          </cell>
          <cell r="G30">
            <v>64800</v>
          </cell>
          <cell r="H30">
            <v>64800</v>
          </cell>
        </row>
        <row r="31">
          <cell r="F31">
            <v>44200</v>
          </cell>
          <cell r="G31">
            <v>100800</v>
          </cell>
          <cell r="H31">
            <v>117600</v>
          </cell>
        </row>
        <row r="32">
          <cell r="F32">
            <v>108760.94</v>
          </cell>
          <cell r="G32">
            <v>208491</v>
          </cell>
          <cell r="H32">
            <v>246055</v>
          </cell>
        </row>
        <row r="33">
          <cell r="F33">
            <v>126390.79</v>
          </cell>
          <cell r="G33">
            <v>160444</v>
          </cell>
          <cell r="H33">
            <v>245530</v>
          </cell>
        </row>
        <row r="34">
          <cell r="F34">
            <v>17800</v>
          </cell>
          <cell r="G34">
            <v>32400</v>
          </cell>
          <cell r="H34">
            <v>32400</v>
          </cell>
        </row>
        <row r="35">
          <cell r="F35">
            <v>44200</v>
          </cell>
          <cell r="G35">
            <v>50400</v>
          </cell>
          <cell r="H35">
            <v>58800</v>
          </cell>
        </row>
        <row r="39">
          <cell r="F39">
            <v>373929</v>
          </cell>
          <cell r="G39">
            <v>0</v>
          </cell>
          <cell r="H39">
            <v>0</v>
          </cell>
        </row>
        <row r="40">
          <cell r="F40">
            <v>30140</v>
          </cell>
          <cell r="G40">
            <v>0</v>
          </cell>
          <cell r="H40">
            <v>0</v>
          </cell>
        </row>
        <row r="41">
          <cell r="F41">
            <v>0</v>
          </cell>
          <cell r="G41">
            <v>0</v>
          </cell>
          <cell r="H41">
            <v>0</v>
          </cell>
        </row>
        <row r="42">
          <cell r="F42">
            <v>23000</v>
          </cell>
          <cell r="G42">
            <v>0</v>
          </cell>
          <cell r="H42">
            <v>0</v>
          </cell>
        </row>
        <row r="43">
          <cell r="F43">
            <v>887721.5</v>
          </cell>
          <cell r="G43">
            <v>1000000</v>
          </cell>
          <cell r="H43">
            <v>1000000</v>
          </cell>
        </row>
        <row r="44">
          <cell r="F44">
            <v>0</v>
          </cell>
          <cell r="G44">
            <v>0</v>
          </cell>
          <cell r="H44">
            <v>0</v>
          </cell>
        </row>
        <row r="45">
          <cell r="F45">
            <v>0</v>
          </cell>
          <cell r="G45">
            <v>0</v>
          </cell>
          <cell r="H45">
            <v>0</v>
          </cell>
        </row>
        <row r="46">
          <cell r="F46">
            <v>251033.34</v>
          </cell>
          <cell r="G46">
            <v>300000</v>
          </cell>
          <cell r="H46">
            <v>400000</v>
          </cell>
        </row>
        <row r="47">
          <cell r="F47">
            <v>45080</v>
          </cell>
          <cell r="G47">
            <v>50000</v>
          </cell>
          <cell r="H47">
            <v>50000</v>
          </cell>
        </row>
        <row r="48">
          <cell r="F48">
            <v>264866.09000000003</v>
          </cell>
          <cell r="G48">
            <v>400000</v>
          </cell>
          <cell r="H48">
            <v>400000</v>
          </cell>
        </row>
        <row r="49">
          <cell r="F49">
            <v>1437770.27</v>
          </cell>
          <cell r="G49">
            <v>2000000</v>
          </cell>
          <cell r="H49">
            <v>2500000</v>
          </cell>
        </row>
        <row r="50">
          <cell r="F50">
            <v>10320</v>
          </cell>
          <cell r="G50">
            <v>50000</v>
          </cell>
          <cell r="H50">
            <v>50000</v>
          </cell>
        </row>
        <row r="51">
          <cell r="F51">
            <v>17874</v>
          </cell>
          <cell r="G51">
            <v>36000</v>
          </cell>
          <cell r="H51">
            <v>36000</v>
          </cell>
        </row>
        <row r="52">
          <cell r="F52">
            <v>961250</v>
          </cell>
          <cell r="G52">
            <v>1260000</v>
          </cell>
          <cell r="H52">
            <v>1680000</v>
          </cell>
        </row>
        <row r="53">
          <cell r="F53">
            <v>9320623.4000000004</v>
          </cell>
          <cell r="G53">
            <v>0</v>
          </cell>
          <cell r="H53">
            <v>0</v>
          </cell>
        </row>
        <row r="54">
          <cell r="F54">
            <v>2498</v>
          </cell>
          <cell r="G54">
            <v>23500</v>
          </cell>
          <cell r="H54">
            <v>50000</v>
          </cell>
        </row>
        <row r="55">
          <cell r="F55">
            <v>43000</v>
          </cell>
          <cell r="G55">
            <v>22000</v>
          </cell>
          <cell r="H55">
            <v>30000</v>
          </cell>
        </row>
        <row r="56">
          <cell r="F56">
            <v>16775</v>
          </cell>
          <cell r="G56">
            <v>200000</v>
          </cell>
          <cell r="H56">
            <v>200000</v>
          </cell>
        </row>
        <row r="57">
          <cell r="F57">
            <v>16283.5</v>
          </cell>
          <cell r="G57">
            <v>18150</v>
          </cell>
          <cell r="H57">
            <v>50000</v>
          </cell>
        </row>
        <row r="58">
          <cell r="F58">
            <v>0</v>
          </cell>
          <cell r="G58">
            <v>48400</v>
          </cell>
          <cell r="H58">
            <v>48400</v>
          </cell>
        </row>
        <row r="59">
          <cell r="F59">
            <v>987663.64</v>
          </cell>
          <cell r="G59">
            <v>1200000</v>
          </cell>
          <cell r="H59">
            <v>1200000</v>
          </cell>
        </row>
      </sheetData>
      <sheetData sheetId="15">
        <row r="17">
          <cell r="F17">
            <v>5315190.93</v>
          </cell>
          <cell r="G17">
            <v>9993802</v>
          </cell>
          <cell r="H17">
            <v>10598296</v>
          </cell>
        </row>
        <row r="18">
          <cell r="F18">
            <v>6437985.0099999998</v>
          </cell>
          <cell r="G18">
            <v>6511437</v>
          </cell>
          <cell r="H18">
            <v>9037000</v>
          </cell>
        </row>
        <row r="19">
          <cell r="F19">
            <v>370272.73</v>
          </cell>
          <cell r="G19">
            <v>720000</v>
          </cell>
          <cell r="H19">
            <v>720000</v>
          </cell>
        </row>
        <row r="20">
          <cell r="F20">
            <v>836293.08</v>
          </cell>
          <cell r="G20">
            <v>840000</v>
          </cell>
          <cell r="H20">
            <v>1128000</v>
          </cell>
        </row>
        <row r="21">
          <cell r="F21">
            <v>0</v>
          </cell>
          <cell r="G21">
            <v>0</v>
          </cell>
          <cell r="H21">
            <v>0</v>
          </cell>
        </row>
        <row r="22">
          <cell r="F22">
            <v>0</v>
          </cell>
          <cell r="G22">
            <v>0</v>
          </cell>
          <cell r="H22">
            <v>0</v>
          </cell>
        </row>
        <row r="23">
          <cell r="F23">
            <v>90000</v>
          </cell>
          <cell r="G23">
            <v>180000</v>
          </cell>
          <cell r="H23">
            <v>210000</v>
          </cell>
        </row>
        <row r="24">
          <cell r="F24">
            <v>210000</v>
          </cell>
          <cell r="G24">
            <v>210000</v>
          </cell>
          <cell r="H24">
            <v>329000</v>
          </cell>
        </row>
        <row r="25">
          <cell r="F25">
            <v>266804.53999999998</v>
          </cell>
          <cell r="G25">
            <v>540000</v>
          </cell>
          <cell r="H25">
            <v>540000</v>
          </cell>
        </row>
        <row r="26">
          <cell r="F26">
            <v>27770.45</v>
          </cell>
          <cell r="G26">
            <v>54000</v>
          </cell>
          <cell r="H26">
            <v>54000</v>
          </cell>
        </row>
        <row r="27">
          <cell r="F27">
            <v>462840.89</v>
          </cell>
          <cell r="G27">
            <v>900000</v>
          </cell>
          <cell r="H27">
            <v>900000</v>
          </cell>
        </row>
        <row r="28">
          <cell r="F28">
            <v>637371.72</v>
          </cell>
          <cell r="G28">
            <v>1199256</v>
          </cell>
          <cell r="H28">
            <v>1271796</v>
          </cell>
        </row>
        <row r="29">
          <cell r="F29">
            <v>702845.08</v>
          </cell>
          <cell r="G29">
            <v>781372</v>
          </cell>
          <cell r="H29">
            <v>1084440</v>
          </cell>
        </row>
        <row r="30">
          <cell r="F30">
            <v>18500</v>
          </cell>
          <cell r="G30">
            <v>72000</v>
          </cell>
          <cell r="H30">
            <v>72000</v>
          </cell>
        </row>
        <row r="31">
          <cell r="F31">
            <v>41900</v>
          </cell>
          <cell r="G31">
            <v>84000</v>
          </cell>
          <cell r="H31">
            <v>112800</v>
          </cell>
        </row>
        <row r="32">
          <cell r="F32">
            <v>106228.62</v>
          </cell>
          <cell r="G32">
            <v>249847</v>
          </cell>
          <cell r="H32">
            <v>265000</v>
          </cell>
        </row>
        <row r="33">
          <cell r="F33">
            <v>117141.4</v>
          </cell>
          <cell r="G33">
            <v>162786</v>
          </cell>
          <cell r="H33">
            <v>225925</v>
          </cell>
        </row>
        <row r="34">
          <cell r="F34">
            <v>18500</v>
          </cell>
          <cell r="G34">
            <v>36000</v>
          </cell>
          <cell r="H34">
            <v>36000</v>
          </cell>
        </row>
        <row r="35">
          <cell r="F35">
            <v>41900</v>
          </cell>
          <cell r="G35">
            <v>42000</v>
          </cell>
          <cell r="H35">
            <v>56400</v>
          </cell>
        </row>
        <row r="39">
          <cell r="F39">
            <v>207771.14</v>
          </cell>
          <cell r="G39">
            <v>0</v>
          </cell>
          <cell r="H39">
            <v>0</v>
          </cell>
        </row>
        <row r="40">
          <cell r="F40">
            <v>45880</v>
          </cell>
          <cell r="G40">
            <v>0</v>
          </cell>
          <cell r="H40">
            <v>0</v>
          </cell>
        </row>
        <row r="41">
          <cell r="F41">
            <v>0</v>
          </cell>
          <cell r="G41">
            <v>0</v>
          </cell>
          <cell r="H41">
            <v>0</v>
          </cell>
        </row>
        <row r="42">
          <cell r="F42">
            <v>60000</v>
          </cell>
          <cell r="G42">
            <v>0</v>
          </cell>
          <cell r="H42">
            <v>0</v>
          </cell>
        </row>
        <row r="43">
          <cell r="F43">
            <v>1059905.8500000001</v>
          </cell>
          <cell r="G43">
            <v>1500000</v>
          </cell>
          <cell r="H43">
            <v>1500000</v>
          </cell>
        </row>
        <row r="44">
          <cell r="F44">
            <v>0</v>
          </cell>
          <cell r="G44">
            <v>0</v>
          </cell>
          <cell r="H44">
            <v>0</v>
          </cell>
        </row>
        <row r="45">
          <cell r="F45">
            <v>271388.64</v>
          </cell>
          <cell r="G45">
            <v>400000</v>
          </cell>
          <cell r="H45">
            <v>400000</v>
          </cell>
        </row>
        <row r="46">
          <cell r="F46">
            <v>52864</v>
          </cell>
          <cell r="G46">
            <v>65000</v>
          </cell>
          <cell r="H46">
            <v>70000</v>
          </cell>
        </row>
        <row r="47">
          <cell r="F47">
            <v>129263.4</v>
          </cell>
          <cell r="G47">
            <v>200000</v>
          </cell>
          <cell r="H47">
            <v>200000</v>
          </cell>
        </row>
        <row r="48">
          <cell r="F48">
            <v>2533380.9700000002</v>
          </cell>
          <cell r="G48">
            <v>2750000</v>
          </cell>
          <cell r="H48">
            <v>3500000</v>
          </cell>
        </row>
        <row r="49">
          <cell r="F49">
            <v>47150</v>
          </cell>
          <cell r="G49">
            <v>55000</v>
          </cell>
          <cell r="H49">
            <v>70000</v>
          </cell>
        </row>
        <row r="50">
          <cell r="F50">
            <v>33609</v>
          </cell>
          <cell r="G50">
            <v>30000</v>
          </cell>
          <cell r="H50">
            <v>30000</v>
          </cell>
        </row>
        <row r="51">
          <cell r="F51">
            <v>1740000</v>
          </cell>
          <cell r="G51">
            <v>1680000</v>
          </cell>
          <cell r="H51">
            <v>1740000</v>
          </cell>
        </row>
        <row r="52">
          <cell r="F52">
            <v>8217850.8499999996</v>
          </cell>
          <cell r="G52">
            <v>0</v>
          </cell>
          <cell r="H52">
            <v>0</v>
          </cell>
        </row>
        <row r="53">
          <cell r="F53">
            <v>6550</v>
          </cell>
          <cell r="G53">
            <v>250000</v>
          </cell>
          <cell r="H53">
            <v>250000</v>
          </cell>
        </row>
        <row r="54">
          <cell r="F54">
            <v>50880</v>
          </cell>
          <cell r="G54">
            <v>150000</v>
          </cell>
          <cell r="H54">
            <v>150000</v>
          </cell>
        </row>
        <row r="55">
          <cell r="F55">
            <v>36864.25</v>
          </cell>
          <cell r="G55">
            <v>125000</v>
          </cell>
          <cell r="H55">
            <v>125000</v>
          </cell>
        </row>
        <row r="56">
          <cell r="F56">
            <v>24061.99</v>
          </cell>
          <cell r="G56">
            <v>15000</v>
          </cell>
          <cell r="H56">
            <v>30000</v>
          </cell>
        </row>
        <row r="57">
          <cell r="F57">
            <v>0</v>
          </cell>
          <cell r="G57">
            <v>25000</v>
          </cell>
          <cell r="H57">
            <v>25000</v>
          </cell>
        </row>
        <row r="58">
          <cell r="F58">
            <v>1101280.75</v>
          </cell>
          <cell r="G58">
            <v>1000000</v>
          </cell>
          <cell r="H58">
            <v>1500000</v>
          </cell>
        </row>
      </sheetData>
      <sheetData sheetId="16">
        <row r="17">
          <cell r="F17">
            <v>3839672.4</v>
          </cell>
          <cell r="G17">
            <v>9357041</v>
          </cell>
          <cell r="H17">
            <v>9950010</v>
          </cell>
        </row>
        <row r="18">
          <cell r="F18">
            <v>5238791.5999999996</v>
          </cell>
          <cell r="G18">
            <v>5070000</v>
          </cell>
          <cell r="H18">
            <v>12364650</v>
          </cell>
        </row>
        <row r="19">
          <cell r="F19">
            <v>308000</v>
          </cell>
          <cell r="G19">
            <v>648000</v>
          </cell>
          <cell r="H19">
            <v>648000</v>
          </cell>
        </row>
        <row r="20">
          <cell r="F20">
            <v>673273.26</v>
          </cell>
          <cell r="G20">
            <v>696000</v>
          </cell>
          <cell r="H20">
            <v>1488000</v>
          </cell>
        </row>
        <row r="21">
          <cell r="F21">
            <v>0</v>
          </cell>
          <cell r="G21">
            <v>0</v>
          </cell>
          <cell r="H21">
            <v>0</v>
          </cell>
        </row>
        <row r="22">
          <cell r="F22">
            <v>0</v>
          </cell>
          <cell r="G22">
            <v>0</v>
          </cell>
          <cell r="H22">
            <v>0</v>
          </cell>
        </row>
        <row r="23">
          <cell r="F23">
            <v>72000</v>
          </cell>
          <cell r="G23">
            <v>162000</v>
          </cell>
          <cell r="H23">
            <v>189000</v>
          </cell>
        </row>
        <row r="24">
          <cell r="F24">
            <v>174000</v>
          </cell>
          <cell r="G24">
            <v>174000</v>
          </cell>
          <cell r="H24">
            <v>434000</v>
          </cell>
        </row>
        <row r="25">
          <cell r="F25">
            <v>226950</v>
          </cell>
          <cell r="G25">
            <v>486000</v>
          </cell>
          <cell r="H25">
            <v>486000</v>
          </cell>
        </row>
        <row r="26">
          <cell r="F26">
            <v>23100</v>
          </cell>
          <cell r="G26">
            <v>48600</v>
          </cell>
          <cell r="H26">
            <v>48600</v>
          </cell>
        </row>
        <row r="27">
          <cell r="F27">
            <v>385000</v>
          </cell>
          <cell r="G27">
            <v>810000</v>
          </cell>
          <cell r="H27">
            <v>810000</v>
          </cell>
        </row>
        <row r="28">
          <cell r="F28">
            <v>460760.69</v>
          </cell>
          <cell r="G28">
            <v>1123000</v>
          </cell>
          <cell r="H28">
            <v>1194100</v>
          </cell>
        </row>
        <row r="29">
          <cell r="F29">
            <v>592384.69999999995</v>
          </cell>
          <cell r="G29">
            <v>608642</v>
          </cell>
          <cell r="H29">
            <v>1483800</v>
          </cell>
        </row>
        <row r="30">
          <cell r="F30">
            <v>15400</v>
          </cell>
          <cell r="G30">
            <v>64800</v>
          </cell>
          <cell r="H30">
            <v>64800</v>
          </cell>
        </row>
        <row r="31">
          <cell r="F31">
            <v>33900</v>
          </cell>
          <cell r="G31">
            <v>69600</v>
          </cell>
          <cell r="H31">
            <v>148800</v>
          </cell>
        </row>
        <row r="32">
          <cell r="F32">
            <v>76543.98</v>
          </cell>
          <cell r="G32">
            <v>210546</v>
          </cell>
          <cell r="H32">
            <v>248760</v>
          </cell>
        </row>
        <row r="33">
          <cell r="F33">
            <v>98959.96</v>
          </cell>
          <cell r="G33">
            <v>114114</v>
          </cell>
          <cell r="H33">
            <v>309120</v>
          </cell>
        </row>
        <row r="34">
          <cell r="F34">
            <v>15400</v>
          </cell>
          <cell r="G34">
            <v>32400</v>
          </cell>
          <cell r="H34">
            <v>32400</v>
          </cell>
        </row>
        <row r="35">
          <cell r="F35">
            <v>33900</v>
          </cell>
          <cell r="G35">
            <v>34800</v>
          </cell>
          <cell r="H35">
            <v>74400</v>
          </cell>
        </row>
        <row r="39">
          <cell r="F39">
            <v>176822</v>
          </cell>
          <cell r="G39">
            <v>0</v>
          </cell>
          <cell r="H39">
            <v>0</v>
          </cell>
        </row>
        <row r="40">
          <cell r="F40">
            <v>13100</v>
          </cell>
          <cell r="G40">
            <v>0</v>
          </cell>
          <cell r="H40">
            <v>0</v>
          </cell>
        </row>
        <row r="41">
          <cell r="F41">
            <v>0</v>
          </cell>
          <cell r="G41">
            <v>0</v>
          </cell>
          <cell r="H41">
            <v>0</v>
          </cell>
        </row>
        <row r="42">
          <cell r="F42">
            <v>49500</v>
          </cell>
          <cell r="G42">
            <v>0</v>
          </cell>
          <cell r="H42">
            <v>0</v>
          </cell>
        </row>
        <row r="43">
          <cell r="F43">
            <v>1666050.75</v>
          </cell>
          <cell r="G43">
            <v>1642500</v>
          </cell>
          <cell r="H43">
            <v>2000000</v>
          </cell>
        </row>
        <row r="44">
          <cell r="F44">
            <v>0</v>
          </cell>
          <cell r="G44">
            <v>0</v>
          </cell>
          <cell r="H44">
            <v>0</v>
          </cell>
        </row>
        <row r="45">
          <cell r="F45">
            <v>0</v>
          </cell>
          <cell r="G45">
            <v>0</v>
          </cell>
          <cell r="H45">
            <v>0</v>
          </cell>
        </row>
        <row r="46">
          <cell r="F46">
            <v>463361.08</v>
          </cell>
          <cell r="G46">
            <v>300000</v>
          </cell>
          <cell r="H46">
            <v>600000</v>
          </cell>
        </row>
        <row r="47">
          <cell r="F47">
            <v>33548</v>
          </cell>
          <cell r="G47">
            <v>25000</v>
          </cell>
          <cell r="H47">
            <v>40000</v>
          </cell>
        </row>
        <row r="48">
          <cell r="F48">
            <v>62939.64</v>
          </cell>
          <cell r="G48">
            <v>50000</v>
          </cell>
          <cell r="H48">
            <v>80000</v>
          </cell>
        </row>
        <row r="49">
          <cell r="F49">
            <v>2746036.69</v>
          </cell>
          <cell r="G49">
            <v>1900000</v>
          </cell>
          <cell r="H49">
            <v>2800000</v>
          </cell>
        </row>
        <row r="50">
          <cell r="F50">
            <v>41547</v>
          </cell>
          <cell r="G50">
            <v>60000</v>
          </cell>
          <cell r="H50">
            <v>60000</v>
          </cell>
        </row>
        <row r="51">
          <cell r="F51">
            <v>27933.33</v>
          </cell>
          <cell r="G51">
            <v>70000</v>
          </cell>
          <cell r="H51">
            <v>70000</v>
          </cell>
        </row>
        <row r="52">
          <cell r="F52">
            <v>1890000</v>
          </cell>
          <cell r="G52">
            <v>2100000</v>
          </cell>
          <cell r="H52">
            <v>1680000</v>
          </cell>
        </row>
        <row r="53">
          <cell r="F53">
            <v>14643332.810000001</v>
          </cell>
          <cell r="G53">
            <v>0</v>
          </cell>
          <cell r="H53">
            <v>0</v>
          </cell>
        </row>
        <row r="54">
          <cell r="F54">
            <v>7800</v>
          </cell>
          <cell r="G54">
            <v>25000</v>
          </cell>
          <cell r="H54">
            <v>25000</v>
          </cell>
        </row>
        <row r="55">
          <cell r="F55">
            <v>13900</v>
          </cell>
          <cell r="G55">
            <v>15000</v>
          </cell>
          <cell r="H55">
            <v>15000</v>
          </cell>
        </row>
        <row r="56">
          <cell r="F56">
            <v>86345</v>
          </cell>
          <cell r="G56">
            <v>200000</v>
          </cell>
          <cell r="H56">
            <v>250000</v>
          </cell>
        </row>
        <row r="57">
          <cell r="F57">
            <v>19000</v>
          </cell>
          <cell r="G57">
            <v>150000</v>
          </cell>
          <cell r="H57">
            <v>100000</v>
          </cell>
        </row>
        <row r="58">
          <cell r="F58">
            <v>1500</v>
          </cell>
          <cell r="G58">
            <v>7000</v>
          </cell>
          <cell r="H58">
            <v>7000</v>
          </cell>
        </row>
        <row r="59">
          <cell r="F59" t="str">
            <v xml:space="preserve">             -  </v>
          </cell>
          <cell r="G59">
            <v>20000</v>
          </cell>
          <cell r="H59">
            <v>20000</v>
          </cell>
        </row>
        <row r="60">
          <cell r="F60">
            <v>1785457.61</v>
          </cell>
          <cell r="G60">
            <v>1200000</v>
          </cell>
          <cell r="H60">
            <v>1200000</v>
          </cell>
        </row>
      </sheetData>
      <sheetData sheetId="17">
        <row r="17">
          <cell r="F17">
            <v>13734563.189999999</v>
          </cell>
          <cell r="G17">
            <v>23166312</v>
          </cell>
          <cell r="H17">
            <v>24469946</v>
          </cell>
        </row>
        <row r="18">
          <cell r="H18">
            <v>985020</v>
          </cell>
        </row>
        <row r="19">
          <cell r="F19">
            <v>274454.56</v>
          </cell>
          <cell r="G19">
            <v>696000</v>
          </cell>
          <cell r="H19">
            <v>696000</v>
          </cell>
        </row>
        <row r="20">
          <cell r="H20">
            <v>120000</v>
          </cell>
        </row>
        <row r="21">
          <cell r="F21">
            <v>731500</v>
          </cell>
          <cell r="G21">
            <v>942000</v>
          </cell>
          <cell r="H21">
            <v>1122000</v>
          </cell>
        </row>
        <row r="22">
          <cell r="F22">
            <v>647500</v>
          </cell>
          <cell r="G22">
            <v>942000</v>
          </cell>
          <cell r="H22">
            <v>1122000</v>
          </cell>
        </row>
        <row r="23">
          <cell r="F23">
            <v>0</v>
          </cell>
          <cell r="G23">
            <v>174000</v>
          </cell>
          <cell r="H23">
            <v>203000</v>
          </cell>
        </row>
        <row r="24">
          <cell r="H24">
            <v>35000</v>
          </cell>
        </row>
        <row r="25">
          <cell r="F25">
            <v>205259.09</v>
          </cell>
          <cell r="G25">
            <v>522000</v>
          </cell>
          <cell r="H25">
            <v>522000</v>
          </cell>
        </row>
        <row r="26">
          <cell r="F26">
            <v>20475.91</v>
          </cell>
          <cell r="G26">
            <v>52200</v>
          </cell>
          <cell r="H26">
            <v>52200</v>
          </cell>
        </row>
        <row r="27">
          <cell r="F27">
            <v>341635</v>
          </cell>
          <cell r="G27">
            <v>870000</v>
          </cell>
          <cell r="H27">
            <v>870000</v>
          </cell>
        </row>
        <row r="28">
          <cell r="F28">
            <v>1645213.6800000002</v>
          </cell>
          <cell r="G28">
            <v>2780000</v>
          </cell>
          <cell r="H28">
            <v>2936400</v>
          </cell>
        </row>
        <row r="29">
          <cell r="H29">
            <v>118203</v>
          </cell>
        </row>
        <row r="30">
          <cell r="F30">
            <v>14900</v>
          </cell>
          <cell r="G30">
            <v>69600</v>
          </cell>
          <cell r="H30">
            <v>69600</v>
          </cell>
        </row>
        <row r="31">
          <cell r="H31">
            <v>12000</v>
          </cell>
        </row>
        <row r="32">
          <cell r="F32">
            <v>226271.56000000003</v>
          </cell>
          <cell r="G32">
            <v>572000</v>
          </cell>
          <cell r="H32">
            <v>594100</v>
          </cell>
        </row>
        <row r="33">
          <cell r="H33">
            <v>24700</v>
          </cell>
        </row>
        <row r="34">
          <cell r="F34">
            <v>14900</v>
          </cell>
          <cell r="G34">
            <v>34800</v>
          </cell>
          <cell r="H34">
            <v>34800</v>
          </cell>
        </row>
        <row r="35">
          <cell r="H35">
            <v>6000</v>
          </cell>
        </row>
        <row r="39">
          <cell r="G39">
            <v>0</v>
          </cell>
          <cell r="H39">
            <v>0</v>
          </cell>
        </row>
        <row r="40">
          <cell r="G40">
            <v>0</v>
          </cell>
          <cell r="H40">
            <v>0</v>
          </cell>
        </row>
        <row r="41">
          <cell r="G41">
            <v>0</v>
          </cell>
          <cell r="H41">
            <v>0</v>
          </cell>
        </row>
        <row r="42">
          <cell r="G42">
            <v>220000000</v>
          </cell>
          <cell r="H42">
            <v>500000000</v>
          </cell>
        </row>
        <row r="43">
          <cell r="G43">
            <v>180500000</v>
          </cell>
          <cell r="H43">
            <v>200000000</v>
          </cell>
        </row>
        <row r="44">
          <cell r="G44">
            <v>1000000</v>
          </cell>
          <cell r="H44">
            <v>500000</v>
          </cell>
        </row>
        <row r="45">
          <cell r="F45">
            <v>0</v>
          </cell>
          <cell r="G45">
            <v>564099</v>
          </cell>
          <cell r="H45">
            <v>0</v>
          </cell>
        </row>
        <row r="46">
          <cell r="F46">
            <v>0</v>
          </cell>
          <cell r="G46">
            <v>8000000</v>
          </cell>
          <cell r="H46">
            <v>4000000</v>
          </cell>
        </row>
        <row r="47">
          <cell r="G47">
            <v>253651574</v>
          </cell>
          <cell r="H47">
            <v>230931229</v>
          </cell>
        </row>
        <row r="48">
          <cell r="F48">
            <v>111796.3</v>
          </cell>
          <cell r="G48">
            <v>500000</v>
          </cell>
          <cell r="H48">
            <v>200000</v>
          </cell>
        </row>
        <row r="49">
          <cell r="H49">
            <v>10000</v>
          </cell>
        </row>
        <row r="50">
          <cell r="F50">
            <v>1107787.1299999999</v>
          </cell>
          <cell r="G50">
            <v>1000000</v>
          </cell>
          <cell r="H50">
            <v>1500000</v>
          </cell>
        </row>
      </sheetData>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MOOE &amp; CO!R185C4" advise="1">
            <x14:values>
              <value>
                <val>200000</val>
              </value>
            </x14:values>
          </x14:oleItem>
        </mc:Choice>
        <mc:Fallback>
          <oleItem name="!MOOE &amp; CO!R185C4" advise="1"/>
        </mc:Fallback>
      </mc:AlternateContent>
      <mc:AlternateContent xmlns:mc="http://schemas.openxmlformats.org/markup-compatibility/2006">
        <mc:Choice Requires="x14">
          <x14:oleItem name="!MOOE &amp; CO!R202C6" advise="1">
            <x14:values>
              <value>
                <val>50000</val>
              </value>
            </x14:values>
          </x14:oleItem>
        </mc:Choice>
        <mc:Fallback>
          <oleItem name="!MOOE &amp; CO!R202C6" advise="1"/>
        </mc:Fallback>
      </mc:AlternateContent>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GO - 2025"/>
      <sheetName val="2. VG-SP 2025"/>
      <sheetName val="3. PTCAO 2025"/>
      <sheetName val="4.HRMDO 2025"/>
      <sheetName val="5.PPDO 2025"/>
      <sheetName val="6.GSO 2025"/>
      <sheetName val="7.PBO 2025"/>
      <sheetName val="8. OPA 2025"/>
      <sheetName val="9. PTO 2025"/>
      <sheetName val="10. PAsO 2025"/>
      <sheetName val="11.PIMRO 2025"/>
      <sheetName val="12. PLO 2025"/>
      <sheetName val="13. PDRRMO 2025"/>
      <sheetName val="14.PESO 2025"/>
      <sheetName val="15. HOUSING 2025"/>
      <sheetName val="16.PSWDO 2025"/>
      <sheetName val="17.PPCLDO 2025"/>
      <sheetName val="18.OPAG 2025"/>
      <sheetName val="19.OPVET 2025"/>
      <sheetName val="20.PG-ENRO 2025"/>
      <sheetName val="21.PEO 2025"/>
      <sheetName val="22. PEDIPO 2025"/>
      <sheetName val="23. PIA 2025"/>
      <sheetName val="24. PPC 2025"/>
      <sheetName val="25. PHO 2025"/>
      <sheetName val="Summary"/>
      <sheetName val="2025 2nd Tranche"/>
      <sheetName val="Summary of Appro 2025-2024"/>
      <sheetName val="Summary of Appro 2025 (8-1)"/>
    </sheetNames>
    <sheetDataSet>
      <sheetData sheetId="0">
        <row r="462">
          <cell r="F462">
            <v>29677809.600000001</v>
          </cell>
          <cell r="G462">
            <v>44614144</v>
          </cell>
          <cell r="H462">
            <v>49759568</v>
          </cell>
        </row>
        <row r="463">
          <cell r="F463">
            <v>63669989.252639994</v>
          </cell>
          <cell r="G463">
            <v>46363364</v>
          </cell>
          <cell r="H463">
            <v>53963472</v>
          </cell>
        </row>
        <row r="464">
          <cell r="F464">
            <v>1959090.9300000002</v>
          </cell>
          <cell r="G464">
            <v>3060000</v>
          </cell>
          <cell r="H464">
            <v>3408000</v>
          </cell>
        </row>
        <row r="465">
          <cell r="F465">
            <v>5300683.4400000004</v>
          </cell>
          <cell r="G465">
            <v>7152000</v>
          </cell>
          <cell r="H465">
            <v>7608000</v>
          </cell>
        </row>
        <row r="466">
          <cell r="F466">
            <v>565375</v>
          </cell>
          <cell r="G466">
            <v>684000</v>
          </cell>
          <cell r="H466">
            <v>768000</v>
          </cell>
        </row>
        <row r="467">
          <cell r="F467">
            <v>222000</v>
          </cell>
          <cell r="G467">
            <v>684000</v>
          </cell>
          <cell r="H467">
            <v>768000</v>
          </cell>
        </row>
        <row r="468">
          <cell r="F468">
            <v>492000</v>
          </cell>
          <cell r="G468">
            <v>840000</v>
          </cell>
          <cell r="H468">
            <v>994000</v>
          </cell>
        </row>
        <row r="469">
          <cell r="F469">
            <v>1210000</v>
          </cell>
          <cell r="G469">
            <v>1818000</v>
          </cell>
          <cell r="H469">
            <v>2219000</v>
          </cell>
        </row>
        <row r="470">
          <cell r="F470">
            <v>0</v>
          </cell>
          <cell r="G470">
            <v>12000000</v>
          </cell>
          <cell r="H470">
            <v>0</v>
          </cell>
        </row>
        <row r="471">
          <cell r="F471">
            <v>1837651.28</v>
          </cell>
          <cell r="G471">
            <v>10997300</v>
          </cell>
          <cell r="H471">
            <v>11000000</v>
          </cell>
        </row>
        <row r="472">
          <cell r="F472">
            <v>3554651.0799999996</v>
          </cell>
          <cell r="G472">
            <v>5258600</v>
          </cell>
          <cell r="H472">
            <v>5971354</v>
          </cell>
        </row>
        <row r="473">
          <cell r="F473">
            <v>4309956.0200000005</v>
          </cell>
          <cell r="G473">
            <v>5613860</v>
          </cell>
          <cell r="H473">
            <v>6475800</v>
          </cell>
        </row>
        <row r="474">
          <cell r="F474">
            <v>97900</v>
          </cell>
          <cell r="G474">
            <v>336000</v>
          </cell>
          <cell r="H474">
            <v>340800</v>
          </cell>
        </row>
        <row r="475">
          <cell r="F475">
            <v>430200</v>
          </cell>
          <cell r="G475">
            <v>727200</v>
          </cell>
          <cell r="H475">
            <v>760800</v>
          </cell>
        </row>
        <row r="476">
          <cell r="F476">
            <v>546366.55000000005</v>
          </cell>
          <cell r="G476">
            <v>1188400</v>
          </cell>
          <cell r="H476">
            <v>1206950</v>
          </cell>
        </row>
        <row r="477">
          <cell r="F477">
            <v>720910.94</v>
          </cell>
          <cell r="G477">
            <v>1183100</v>
          </cell>
          <cell r="H477">
            <v>1349263</v>
          </cell>
        </row>
        <row r="478">
          <cell r="F478">
            <v>97700</v>
          </cell>
          <cell r="G478">
            <v>168000</v>
          </cell>
          <cell r="H478">
            <v>170400</v>
          </cell>
        </row>
        <row r="479">
          <cell r="F479">
            <v>274400</v>
          </cell>
          <cell r="G479">
            <v>363600</v>
          </cell>
          <cell r="H479">
            <v>380400</v>
          </cell>
        </row>
        <row r="483">
          <cell r="F483">
            <v>4331312.0599999996</v>
          </cell>
          <cell r="G483">
            <v>18653266</v>
          </cell>
          <cell r="H483">
            <v>22800000</v>
          </cell>
        </row>
        <row r="484">
          <cell r="F484">
            <v>49189.2</v>
          </cell>
          <cell r="G484">
            <v>11296000</v>
          </cell>
          <cell r="H484">
            <v>10000000</v>
          </cell>
        </row>
        <row r="485">
          <cell r="F485">
            <v>10812661.470000001</v>
          </cell>
          <cell r="G485">
            <v>82945009</v>
          </cell>
          <cell r="H485">
            <v>90000000</v>
          </cell>
        </row>
        <row r="486">
          <cell r="F486">
            <v>26759835.729999997</v>
          </cell>
          <cell r="G486">
            <v>28023000</v>
          </cell>
          <cell r="H486">
            <v>30000000</v>
          </cell>
        </row>
        <row r="487">
          <cell r="F487">
            <v>863026</v>
          </cell>
          <cell r="G487">
            <v>880000</v>
          </cell>
          <cell r="H487">
            <v>880000</v>
          </cell>
        </row>
        <row r="488">
          <cell r="F488">
            <v>9302782.540000001</v>
          </cell>
          <cell r="G488">
            <v>12997000</v>
          </cell>
          <cell r="H488">
            <v>12519000</v>
          </cell>
        </row>
        <row r="489">
          <cell r="F489">
            <v>117590</v>
          </cell>
          <cell r="G489">
            <v>200000</v>
          </cell>
          <cell r="H489">
            <v>200000</v>
          </cell>
        </row>
        <row r="490">
          <cell r="F490">
            <v>225794.5</v>
          </cell>
          <cell r="G490">
            <v>3404000</v>
          </cell>
          <cell r="H490">
            <v>4000000</v>
          </cell>
        </row>
        <row r="491">
          <cell r="F491">
            <v>5193</v>
          </cell>
          <cell r="G491">
            <v>511000</v>
          </cell>
          <cell r="H491">
            <v>111000</v>
          </cell>
        </row>
        <row r="492">
          <cell r="F492">
            <v>169916.28</v>
          </cell>
          <cell r="G492">
            <v>326000</v>
          </cell>
          <cell r="H492">
            <v>257000</v>
          </cell>
        </row>
        <row r="493">
          <cell r="F493">
            <v>11500</v>
          </cell>
          <cell r="G493">
            <v>47000</v>
          </cell>
          <cell r="H493">
            <v>47000</v>
          </cell>
        </row>
        <row r="494">
          <cell r="F494">
            <v>141052.53</v>
          </cell>
          <cell r="G494">
            <v>115000</v>
          </cell>
          <cell r="H494">
            <v>115000</v>
          </cell>
        </row>
        <row r="495">
          <cell r="F495">
            <v>0</v>
          </cell>
          <cell r="G495">
            <v>3043000</v>
          </cell>
          <cell r="H495">
            <v>3220803</v>
          </cell>
        </row>
        <row r="496">
          <cell r="F496">
            <v>28789665.43</v>
          </cell>
          <cell r="G496">
            <v>20000000</v>
          </cell>
          <cell r="H496">
            <v>0</v>
          </cell>
        </row>
        <row r="497">
          <cell r="F497">
            <v>68098724.00999999</v>
          </cell>
          <cell r="G497">
            <v>57387000</v>
          </cell>
          <cell r="H497">
            <v>71410975</v>
          </cell>
        </row>
        <row r="498">
          <cell r="F498">
            <v>0</v>
          </cell>
          <cell r="G498">
            <v>399000</v>
          </cell>
          <cell r="H498">
            <v>399000</v>
          </cell>
        </row>
        <row r="499">
          <cell r="F499">
            <v>150842.75</v>
          </cell>
          <cell r="G499">
            <v>845000</v>
          </cell>
          <cell r="H499">
            <v>656000</v>
          </cell>
        </row>
        <row r="500">
          <cell r="F500">
            <v>2192950.63</v>
          </cell>
          <cell r="G500">
            <v>4371000</v>
          </cell>
          <cell r="H500">
            <v>4296000</v>
          </cell>
        </row>
        <row r="501">
          <cell r="F501">
            <v>35960</v>
          </cell>
          <cell r="G501">
            <v>50000</v>
          </cell>
          <cell r="H501">
            <v>50000</v>
          </cell>
        </row>
        <row r="502">
          <cell r="F502">
            <v>5253.75</v>
          </cell>
          <cell r="G502">
            <v>15000</v>
          </cell>
          <cell r="H502">
            <v>515000</v>
          </cell>
        </row>
        <row r="503">
          <cell r="F503">
            <v>272697.3</v>
          </cell>
          <cell r="G503">
            <v>542000</v>
          </cell>
          <cell r="H503">
            <v>542000</v>
          </cell>
        </row>
        <row r="504">
          <cell r="F504">
            <v>12646839.460000001</v>
          </cell>
          <cell r="G504">
            <v>18482447</v>
          </cell>
          <cell r="H504">
            <v>38125000</v>
          </cell>
        </row>
      </sheetData>
      <sheetData sheetId="1">
        <row r="213">
          <cell r="F213">
            <v>51816982.670000002</v>
          </cell>
          <cell r="G213">
            <v>53104584</v>
          </cell>
          <cell r="H213">
            <v>56473435</v>
          </cell>
        </row>
        <row r="214">
          <cell r="F214">
            <v>33665371.730000004</v>
          </cell>
          <cell r="G214">
            <v>39770040</v>
          </cell>
          <cell r="H214">
            <v>41930112</v>
          </cell>
        </row>
        <row r="215">
          <cell r="F215">
            <v>2351909.11</v>
          </cell>
          <cell r="G215">
            <v>2400000</v>
          </cell>
          <cell r="H215">
            <v>2400000</v>
          </cell>
        </row>
        <row r="216">
          <cell r="F216">
            <v>5000270.6700000009</v>
          </cell>
          <cell r="G216">
            <v>6072000</v>
          </cell>
          <cell r="H216">
            <v>6072000</v>
          </cell>
        </row>
        <row r="217">
          <cell r="F217">
            <v>1752500</v>
          </cell>
          <cell r="G217">
            <v>1842000</v>
          </cell>
          <cell r="H217">
            <v>2058000</v>
          </cell>
        </row>
        <row r="218">
          <cell r="F218">
            <v>98500</v>
          </cell>
          <cell r="G218">
            <v>822000</v>
          </cell>
          <cell r="H218">
            <v>918000</v>
          </cell>
        </row>
        <row r="219">
          <cell r="F219">
            <v>498000</v>
          </cell>
          <cell r="G219">
            <v>600000</v>
          </cell>
          <cell r="H219">
            <v>700000</v>
          </cell>
        </row>
        <row r="220">
          <cell r="F220">
            <v>1210000</v>
          </cell>
          <cell r="G220">
            <v>1518000</v>
          </cell>
          <cell r="H220">
            <v>1771000</v>
          </cell>
        </row>
        <row r="221">
          <cell r="F221">
            <v>5953929.0499999998</v>
          </cell>
          <cell r="G221">
            <v>6372700</v>
          </cell>
          <cell r="H221">
            <v>6776900</v>
          </cell>
        </row>
        <row r="222">
          <cell r="F222">
            <v>4124083.0900000003</v>
          </cell>
          <cell r="G222">
            <v>4772500</v>
          </cell>
          <cell r="H222">
            <v>5031800</v>
          </cell>
        </row>
        <row r="223">
          <cell r="F223">
            <v>116100</v>
          </cell>
          <cell r="G223">
            <v>240000</v>
          </cell>
          <cell r="H223">
            <v>240000</v>
          </cell>
        </row>
        <row r="224">
          <cell r="F224">
            <v>262100</v>
          </cell>
          <cell r="G224">
            <v>607200</v>
          </cell>
          <cell r="H224">
            <v>607200</v>
          </cell>
        </row>
        <row r="225">
          <cell r="F225">
            <v>818472.64000000013</v>
          </cell>
          <cell r="G225">
            <v>1157800</v>
          </cell>
          <cell r="H225">
            <v>1199000</v>
          </cell>
        </row>
        <row r="226">
          <cell r="F226">
            <v>687902.71999999997</v>
          </cell>
          <cell r="G226">
            <v>994300</v>
          </cell>
          <cell r="H226">
            <v>1048305</v>
          </cell>
        </row>
        <row r="227">
          <cell r="F227">
            <v>116100</v>
          </cell>
          <cell r="G227">
            <v>120000</v>
          </cell>
          <cell r="H227">
            <v>120000</v>
          </cell>
        </row>
        <row r="228">
          <cell r="F228">
            <v>261900</v>
          </cell>
          <cell r="G228">
            <v>303600</v>
          </cell>
          <cell r="H228">
            <v>303600</v>
          </cell>
        </row>
        <row r="232">
          <cell r="F232">
            <v>1841371</v>
          </cell>
          <cell r="G232">
            <v>6000000</v>
          </cell>
          <cell r="H232">
            <v>6600000</v>
          </cell>
        </row>
        <row r="233">
          <cell r="F233">
            <v>1531044.17</v>
          </cell>
          <cell r="G233">
            <v>5618000</v>
          </cell>
          <cell r="H233">
            <v>5678000</v>
          </cell>
        </row>
        <row r="234">
          <cell r="F234">
            <v>261500</v>
          </cell>
          <cell r="G234">
            <v>7720000</v>
          </cell>
          <cell r="H234">
            <v>7740000</v>
          </cell>
        </row>
        <row r="235">
          <cell r="F235">
            <v>14102451.619999999</v>
          </cell>
          <cell r="G235">
            <v>8718000</v>
          </cell>
          <cell r="H235">
            <v>9585000</v>
          </cell>
        </row>
        <row r="236">
          <cell r="F236">
            <v>1316462.74</v>
          </cell>
          <cell r="G236">
            <v>7050000</v>
          </cell>
          <cell r="H236">
            <v>7245000</v>
          </cell>
        </row>
        <row r="237">
          <cell r="F237">
            <v>64493</v>
          </cell>
          <cell r="G237">
            <v>209000</v>
          </cell>
          <cell r="H237">
            <v>219000</v>
          </cell>
        </row>
        <row r="238">
          <cell r="F238">
            <v>193320.15</v>
          </cell>
          <cell r="G238">
            <v>4258000</v>
          </cell>
          <cell r="H238">
            <v>4288000</v>
          </cell>
        </row>
        <row r="239">
          <cell r="F239">
            <v>0</v>
          </cell>
          <cell r="G239">
            <v>118000</v>
          </cell>
          <cell r="H239">
            <v>119300</v>
          </cell>
        </row>
        <row r="240">
          <cell r="F240">
            <v>8872403.2599999998</v>
          </cell>
          <cell r="G240">
            <v>15568000</v>
          </cell>
          <cell r="H240">
            <v>16850900</v>
          </cell>
        </row>
        <row r="241">
          <cell r="F241">
            <v>77736</v>
          </cell>
          <cell r="G241">
            <v>5808000</v>
          </cell>
          <cell r="H241">
            <v>5837400</v>
          </cell>
        </row>
        <row r="242">
          <cell r="F242">
            <v>173524.69</v>
          </cell>
          <cell r="G242">
            <v>7110000</v>
          </cell>
          <cell r="H242">
            <v>7237000</v>
          </cell>
        </row>
        <row r="243">
          <cell r="F243">
            <v>48133247.939999998</v>
          </cell>
          <cell r="G243">
            <v>14390396</v>
          </cell>
          <cell r="H243">
            <v>18232900</v>
          </cell>
        </row>
      </sheetData>
      <sheetData sheetId="2">
        <row r="10">
          <cell r="F10">
            <v>6143787.6699999999</v>
          </cell>
          <cell r="G10">
            <v>9530549</v>
          </cell>
          <cell r="H10">
            <v>10565970</v>
          </cell>
        </row>
        <row r="11">
          <cell r="F11">
            <v>1362489.83</v>
          </cell>
          <cell r="G11">
            <v>2340000</v>
          </cell>
          <cell r="H11">
            <v>2467260</v>
          </cell>
        </row>
        <row r="12">
          <cell r="F12">
            <v>302000</v>
          </cell>
          <cell r="G12">
            <v>600000</v>
          </cell>
          <cell r="H12">
            <v>600000</v>
          </cell>
        </row>
        <row r="13">
          <cell r="F13">
            <v>55273.02</v>
          </cell>
          <cell r="G13">
            <v>360000</v>
          </cell>
          <cell r="H13">
            <v>360000</v>
          </cell>
        </row>
        <row r="14">
          <cell r="F14">
            <v>102000</v>
          </cell>
          <cell r="G14">
            <v>102000</v>
          </cell>
          <cell r="H14">
            <v>114000</v>
          </cell>
        </row>
        <row r="15">
          <cell r="F15">
            <v>0</v>
          </cell>
          <cell r="G15">
            <v>0</v>
          </cell>
          <cell r="H15">
            <v>0</v>
          </cell>
        </row>
        <row r="16">
          <cell r="F16">
            <v>78000</v>
          </cell>
          <cell r="G16">
            <v>150000</v>
          </cell>
          <cell r="H16">
            <v>175000</v>
          </cell>
        </row>
        <row r="17">
          <cell r="F17">
            <v>24000</v>
          </cell>
          <cell r="G17">
            <v>90000</v>
          </cell>
          <cell r="H17">
            <v>105000</v>
          </cell>
        </row>
        <row r="18">
          <cell r="F18">
            <v>710779.65</v>
          </cell>
          <cell r="G18">
            <v>1191730</v>
          </cell>
          <cell r="H18">
            <v>1268000</v>
          </cell>
        </row>
        <row r="19">
          <cell r="F19">
            <v>45239.48</v>
          </cell>
          <cell r="G19">
            <v>280800</v>
          </cell>
          <cell r="H19">
            <v>296071</v>
          </cell>
        </row>
        <row r="20">
          <cell r="F20">
            <v>14900</v>
          </cell>
          <cell r="G20">
            <v>60000</v>
          </cell>
          <cell r="H20">
            <v>60000</v>
          </cell>
        </row>
        <row r="21">
          <cell r="F21">
            <v>10500</v>
          </cell>
          <cell r="G21">
            <v>36000</v>
          </cell>
          <cell r="H21">
            <v>36000</v>
          </cell>
        </row>
        <row r="22">
          <cell r="F22">
            <v>108897.35</v>
          </cell>
          <cell r="G22">
            <v>242000</v>
          </cell>
          <cell r="H22">
            <v>255000</v>
          </cell>
        </row>
        <row r="23">
          <cell r="F23">
            <v>7540</v>
          </cell>
          <cell r="G23">
            <v>58500</v>
          </cell>
          <cell r="H23">
            <v>61682</v>
          </cell>
        </row>
        <row r="24">
          <cell r="F24">
            <v>14900</v>
          </cell>
          <cell r="G24">
            <v>30000</v>
          </cell>
          <cell r="H24">
            <v>30000</v>
          </cell>
        </row>
        <row r="25">
          <cell r="F25">
            <v>2900</v>
          </cell>
          <cell r="G25">
            <v>18000</v>
          </cell>
          <cell r="H25">
            <v>18000</v>
          </cell>
        </row>
        <row r="29">
          <cell r="F29">
            <v>392460</v>
          </cell>
          <cell r="G29">
            <v>0</v>
          </cell>
        </row>
        <row r="30">
          <cell r="F30">
            <v>522157.9</v>
          </cell>
          <cell r="G30">
            <v>0</v>
          </cell>
        </row>
        <row r="31">
          <cell r="F31">
            <v>304938.03999999998</v>
          </cell>
          <cell r="G31">
            <v>155000</v>
          </cell>
          <cell r="H31">
            <v>170000</v>
          </cell>
        </row>
        <row r="32">
          <cell r="F32">
            <v>104622.98</v>
          </cell>
          <cell r="G32">
            <v>110000</v>
          </cell>
          <cell r="H32">
            <v>120000</v>
          </cell>
        </row>
        <row r="33">
          <cell r="F33">
            <v>0</v>
          </cell>
          <cell r="G33">
            <v>0</v>
          </cell>
          <cell r="H33">
            <v>4095000</v>
          </cell>
        </row>
        <row r="34">
          <cell r="F34">
            <v>0</v>
          </cell>
          <cell r="G34">
            <v>45000</v>
          </cell>
          <cell r="H34">
            <v>45000</v>
          </cell>
        </row>
        <row r="35">
          <cell r="F35">
            <v>209596</v>
          </cell>
          <cell r="G35">
            <v>150000</v>
          </cell>
          <cell r="H35">
            <v>165000</v>
          </cell>
        </row>
        <row r="36">
          <cell r="F36">
            <v>862811.01</v>
          </cell>
          <cell r="G36">
            <v>500000</v>
          </cell>
          <cell r="H36">
            <v>550000</v>
          </cell>
        </row>
      </sheetData>
      <sheetData sheetId="3">
        <row r="10">
          <cell r="F10">
            <v>8635962.6400000006</v>
          </cell>
          <cell r="G10">
            <v>11133622</v>
          </cell>
          <cell r="H10">
            <v>12701988</v>
          </cell>
        </row>
        <row r="11">
          <cell r="F11">
            <v>1877606.62</v>
          </cell>
          <cell r="G11">
            <v>2340000</v>
          </cell>
          <cell r="H11">
            <v>2467260</v>
          </cell>
        </row>
        <row r="12">
          <cell r="F12">
            <v>521688.36</v>
          </cell>
          <cell r="G12">
            <v>672000</v>
          </cell>
          <cell r="H12">
            <v>696000</v>
          </cell>
        </row>
        <row r="13">
          <cell r="F13">
            <v>274910.64</v>
          </cell>
          <cell r="G13">
            <v>360000</v>
          </cell>
          <cell r="H13">
            <v>360000</v>
          </cell>
        </row>
        <row r="14">
          <cell r="F14">
            <v>184500</v>
          </cell>
          <cell r="G14">
            <v>192000</v>
          </cell>
          <cell r="H14">
            <v>216000</v>
          </cell>
        </row>
        <row r="15">
          <cell r="F15">
            <v>82500</v>
          </cell>
          <cell r="G15">
            <v>90000</v>
          </cell>
          <cell r="H15">
            <v>102000</v>
          </cell>
        </row>
        <row r="16">
          <cell r="F16">
            <v>132000</v>
          </cell>
          <cell r="G16">
            <v>168000</v>
          </cell>
          <cell r="H16">
            <v>203000</v>
          </cell>
        </row>
        <row r="17">
          <cell r="F17">
            <v>72000</v>
          </cell>
          <cell r="G17">
            <v>90000</v>
          </cell>
          <cell r="H17">
            <v>105000</v>
          </cell>
        </row>
        <row r="18">
          <cell r="F18">
            <v>1036396.2</v>
          </cell>
          <cell r="G18">
            <v>1336100</v>
          </cell>
          <cell r="H18">
            <v>1524240</v>
          </cell>
        </row>
        <row r="19">
          <cell r="F19">
            <v>235810.02</v>
          </cell>
          <cell r="G19">
            <v>280800</v>
          </cell>
          <cell r="H19">
            <v>296100</v>
          </cell>
        </row>
        <row r="20">
          <cell r="F20">
            <v>26100</v>
          </cell>
          <cell r="G20">
            <v>67200</v>
          </cell>
          <cell r="H20">
            <v>69600</v>
          </cell>
        </row>
        <row r="21">
          <cell r="F21">
            <v>14400</v>
          </cell>
          <cell r="G21">
            <v>36000</v>
          </cell>
          <cell r="H21">
            <v>36000</v>
          </cell>
        </row>
        <row r="22">
          <cell r="F22">
            <v>159801.74</v>
          </cell>
          <cell r="G22">
            <v>273500</v>
          </cell>
          <cell r="H22">
            <v>308900</v>
          </cell>
        </row>
        <row r="23">
          <cell r="F23">
            <v>39301.919999999998</v>
          </cell>
          <cell r="G23">
            <v>58500</v>
          </cell>
          <cell r="H23">
            <v>61700</v>
          </cell>
        </row>
        <row r="24">
          <cell r="F24">
            <v>26100</v>
          </cell>
          <cell r="G24">
            <v>33600</v>
          </cell>
          <cell r="H24">
            <v>34800</v>
          </cell>
        </row>
        <row r="25">
          <cell r="F25">
            <v>14400</v>
          </cell>
          <cell r="G25">
            <v>18000</v>
          </cell>
          <cell r="H25">
            <v>18000</v>
          </cell>
        </row>
        <row r="29">
          <cell r="F29">
            <v>214548</v>
          </cell>
          <cell r="G29">
            <v>0</v>
          </cell>
          <cell r="H29">
            <v>0</v>
          </cell>
        </row>
        <row r="30">
          <cell r="F30">
            <v>2807060.5</v>
          </cell>
          <cell r="G30">
            <v>0</v>
          </cell>
          <cell r="H30">
            <v>0</v>
          </cell>
        </row>
        <row r="31">
          <cell r="F31">
            <v>468327.79</v>
          </cell>
          <cell r="G31">
            <v>300000</v>
          </cell>
          <cell r="H31">
            <v>500000</v>
          </cell>
        </row>
        <row r="32">
          <cell r="F32">
            <v>0</v>
          </cell>
          <cell r="G32">
            <v>50000</v>
          </cell>
          <cell r="H32">
            <v>50000</v>
          </cell>
        </row>
        <row r="33">
          <cell r="F33">
            <v>37401.67</v>
          </cell>
          <cell r="G33">
            <v>50000</v>
          </cell>
          <cell r="H33">
            <v>50000</v>
          </cell>
        </row>
        <row r="34">
          <cell r="F34">
            <v>1329153.93</v>
          </cell>
          <cell r="G34">
            <v>1770100</v>
          </cell>
          <cell r="H34">
            <v>2174550</v>
          </cell>
        </row>
        <row r="35">
          <cell r="F35">
            <v>110173</v>
          </cell>
          <cell r="G35">
            <v>250000</v>
          </cell>
          <cell r="H35">
            <v>250000</v>
          </cell>
        </row>
        <row r="36">
          <cell r="F36">
            <v>157515</v>
          </cell>
          <cell r="G36">
            <v>250000</v>
          </cell>
          <cell r="H36">
            <v>250000</v>
          </cell>
        </row>
        <row r="37">
          <cell r="F37">
            <v>1018488.34</v>
          </cell>
          <cell r="G37">
            <v>883000</v>
          </cell>
          <cell r="H37">
            <v>1200000</v>
          </cell>
        </row>
      </sheetData>
      <sheetData sheetId="4">
        <row r="10">
          <cell r="F10">
            <v>10910577</v>
          </cell>
          <cell r="G10">
            <v>17630432</v>
          </cell>
          <cell r="H10">
            <v>18789664</v>
          </cell>
        </row>
        <row r="11">
          <cell r="F11">
            <v>298995.40000000002</v>
          </cell>
          <cell r="G11">
            <v>312000</v>
          </cell>
          <cell r="H11">
            <v>986904</v>
          </cell>
        </row>
        <row r="12">
          <cell r="F12">
            <v>598000</v>
          </cell>
          <cell r="G12">
            <v>1008000</v>
          </cell>
          <cell r="H12">
            <v>1008000</v>
          </cell>
        </row>
        <row r="13">
          <cell r="F13">
            <v>45818.44</v>
          </cell>
          <cell r="G13">
            <v>48000</v>
          </cell>
          <cell r="H13">
            <v>144000</v>
          </cell>
        </row>
        <row r="14">
          <cell r="F14">
            <v>90000</v>
          </cell>
          <cell r="G14">
            <v>192000</v>
          </cell>
          <cell r="H14">
            <v>216000</v>
          </cell>
        </row>
        <row r="15">
          <cell r="F15">
            <v>0</v>
          </cell>
          <cell r="G15">
            <v>90000</v>
          </cell>
          <cell r="H15">
            <v>102000</v>
          </cell>
        </row>
        <row r="16">
          <cell r="F16">
            <v>150000</v>
          </cell>
          <cell r="G16">
            <v>252000</v>
          </cell>
          <cell r="H16">
            <v>294000</v>
          </cell>
        </row>
        <row r="17">
          <cell r="F17">
            <v>12000</v>
          </cell>
          <cell r="G17">
            <v>12000</v>
          </cell>
          <cell r="H17">
            <v>42000</v>
          </cell>
        </row>
        <row r="18">
          <cell r="F18">
            <v>1309269.24</v>
          </cell>
          <cell r="G18">
            <v>2115700</v>
          </cell>
          <cell r="H18">
            <v>2254800</v>
          </cell>
        </row>
        <row r="19">
          <cell r="F19">
            <v>37439.56</v>
          </cell>
          <cell r="G19">
            <v>37500</v>
          </cell>
          <cell r="H19">
            <v>118500</v>
          </cell>
        </row>
        <row r="20">
          <cell r="F20">
            <v>29900</v>
          </cell>
          <cell r="G20">
            <v>100800</v>
          </cell>
          <cell r="H20">
            <v>100800</v>
          </cell>
        </row>
        <row r="21">
          <cell r="F21">
            <v>2400</v>
          </cell>
          <cell r="G21">
            <v>4800</v>
          </cell>
          <cell r="H21">
            <v>14400</v>
          </cell>
        </row>
        <row r="22">
          <cell r="F22">
            <v>215440.02</v>
          </cell>
          <cell r="G22">
            <v>436700</v>
          </cell>
          <cell r="H22">
            <v>470000</v>
          </cell>
        </row>
        <row r="23">
          <cell r="F23">
            <v>6240</v>
          </cell>
          <cell r="G23">
            <v>7800</v>
          </cell>
          <cell r="H23">
            <v>24700</v>
          </cell>
        </row>
        <row r="24">
          <cell r="F24">
            <v>29900</v>
          </cell>
          <cell r="G24">
            <v>50400</v>
          </cell>
          <cell r="H24">
            <v>50400</v>
          </cell>
        </row>
        <row r="25">
          <cell r="F25">
            <v>2400</v>
          </cell>
          <cell r="G25">
            <v>2400</v>
          </cell>
          <cell r="H25">
            <v>7200</v>
          </cell>
        </row>
        <row r="29">
          <cell r="F29">
            <v>177881</v>
          </cell>
          <cell r="G29">
            <v>0</v>
          </cell>
        </row>
        <row r="30">
          <cell r="F30">
            <v>0</v>
          </cell>
          <cell r="G30">
            <v>0</v>
          </cell>
        </row>
        <row r="31">
          <cell r="F31">
            <v>397843.75</v>
          </cell>
          <cell r="G31">
            <v>0</v>
          </cell>
        </row>
        <row r="32">
          <cell r="F32">
            <v>7000</v>
          </cell>
          <cell r="G32">
            <v>0</v>
          </cell>
        </row>
        <row r="33">
          <cell r="F33">
            <v>19650</v>
          </cell>
          <cell r="G33">
            <v>0</v>
          </cell>
        </row>
        <row r="34">
          <cell r="F34">
            <v>0</v>
          </cell>
          <cell r="G34">
            <v>0</v>
          </cell>
        </row>
        <row r="35">
          <cell r="F35">
            <v>126266.33</v>
          </cell>
          <cell r="G35">
            <v>242000</v>
          </cell>
          <cell r="H35">
            <v>250000</v>
          </cell>
        </row>
        <row r="36">
          <cell r="F36">
            <v>77856.94</v>
          </cell>
          <cell r="G36">
            <v>242000</v>
          </cell>
          <cell r="H36">
            <v>245000</v>
          </cell>
        </row>
        <row r="37">
          <cell r="F37">
            <v>0</v>
          </cell>
          <cell r="G37">
            <v>24000</v>
          </cell>
          <cell r="H37">
            <v>0</v>
          </cell>
        </row>
        <row r="38">
          <cell r="F38">
            <v>572372.51</v>
          </cell>
          <cell r="G38">
            <v>753600</v>
          </cell>
          <cell r="H38">
            <v>783500</v>
          </cell>
        </row>
        <row r="39">
          <cell r="F39">
            <v>19255</v>
          </cell>
          <cell r="G39">
            <v>36000</v>
          </cell>
          <cell r="H39">
            <v>40000</v>
          </cell>
        </row>
        <row r="40">
          <cell r="F40">
            <v>10000</v>
          </cell>
          <cell r="G40">
            <v>100000</v>
          </cell>
          <cell r="H40">
            <v>100000</v>
          </cell>
        </row>
        <row r="41">
          <cell r="F41">
            <v>465591</v>
          </cell>
          <cell r="G41">
            <v>272000</v>
          </cell>
          <cell r="H41">
            <v>500000</v>
          </cell>
        </row>
      </sheetData>
      <sheetData sheetId="5">
        <row r="200">
          <cell r="F200">
            <v>18324308.079999998</v>
          </cell>
          <cell r="G200">
            <v>28762866</v>
          </cell>
          <cell r="H200">
            <v>30362612</v>
          </cell>
        </row>
        <row r="201">
          <cell r="F201">
            <v>24303320.780000001</v>
          </cell>
          <cell r="G201">
            <v>47242992</v>
          </cell>
          <cell r="H201">
            <v>52464896</v>
          </cell>
        </row>
        <row r="202">
          <cell r="F202">
            <v>1764392.55</v>
          </cell>
          <cell r="G202">
            <v>2736000</v>
          </cell>
          <cell r="H202">
            <v>2736000</v>
          </cell>
        </row>
        <row r="203">
          <cell r="F203">
            <v>3113282</v>
          </cell>
          <cell r="G203">
            <v>7200000</v>
          </cell>
          <cell r="H203">
            <v>7680000</v>
          </cell>
        </row>
        <row r="204">
          <cell r="F204">
            <v>153375</v>
          </cell>
          <cell r="G204">
            <v>282000</v>
          </cell>
          <cell r="H204">
            <v>318000</v>
          </cell>
        </row>
        <row r="205">
          <cell r="F205">
            <v>136375</v>
          </cell>
          <cell r="G205">
            <v>282000</v>
          </cell>
          <cell r="H205">
            <v>318000</v>
          </cell>
        </row>
        <row r="206">
          <cell r="F206">
            <v>456000</v>
          </cell>
          <cell r="G206">
            <v>684000</v>
          </cell>
          <cell r="H206">
            <v>798000</v>
          </cell>
        </row>
        <row r="207">
          <cell r="F207">
            <v>490000</v>
          </cell>
          <cell r="G207">
            <v>1800000</v>
          </cell>
          <cell r="H207">
            <v>2240000</v>
          </cell>
        </row>
        <row r="208">
          <cell r="F208">
            <v>2871232.84</v>
          </cell>
          <cell r="G208">
            <v>0</v>
          </cell>
          <cell r="H208">
            <v>0</v>
          </cell>
        </row>
        <row r="209">
          <cell r="F209">
            <v>2201948.46</v>
          </cell>
          <cell r="G209">
            <v>3451700</v>
          </cell>
          <cell r="H209">
            <v>3643694</v>
          </cell>
        </row>
        <row r="210">
          <cell r="F210">
            <v>2494318.96</v>
          </cell>
          <cell r="G210">
            <v>5669200</v>
          </cell>
          <cell r="H210">
            <v>6295788</v>
          </cell>
        </row>
        <row r="211">
          <cell r="F211">
            <v>88300</v>
          </cell>
          <cell r="G211">
            <v>273600</v>
          </cell>
          <cell r="H211">
            <v>273600</v>
          </cell>
        </row>
        <row r="212">
          <cell r="F212">
            <v>158500</v>
          </cell>
          <cell r="G212">
            <v>720000</v>
          </cell>
          <cell r="H212">
            <v>768000</v>
          </cell>
        </row>
        <row r="213">
          <cell r="F213">
            <v>357862.1</v>
          </cell>
          <cell r="G213">
            <v>714200</v>
          </cell>
          <cell r="H213">
            <v>751010</v>
          </cell>
        </row>
        <row r="214">
          <cell r="F214">
            <v>415274.48</v>
          </cell>
          <cell r="G214">
            <v>1181100</v>
          </cell>
          <cell r="H214">
            <v>1311622</v>
          </cell>
        </row>
        <row r="215">
          <cell r="F215">
            <v>88300</v>
          </cell>
          <cell r="G215">
            <v>136800</v>
          </cell>
          <cell r="H215">
            <v>136800</v>
          </cell>
        </row>
        <row r="216">
          <cell r="F216">
            <v>158500</v>
          </cell>
          <cell r="G216">
            <v>360000</v>
          </cell>
          <cell r="H216">
            <v>384000</v>
          </cell>
        </row>
        <row r="220">
          <cell r="F220">
            <v>1644680</v>
          </cell>
          <cell r="G220">
            <v>0</v>
          </cell>
          <cell r="H220">
            <v>0</v>
          </cell>
        </row>
        <row r="221">
          <cell r="F221">
            <v>10800</v>
          </cell>
          <cell r="G221">
            <v>0</v>
          </cell>
          <cell r="H221">
            <v>0</v>
          </cell>
        </row>
        <row r="222">
          <cell r="F222">
            <v>5166618.8</v>
          </cell>
          <cell r="G222">
            <v>0</v>
          </cell>
          <cell r="H222">
            <v>0</v>
          </cell>
        </row>
        <row r="223">
          <cell r="F223">
            <v>2806707.92</v>
          </cell>
          <cell r="G223">
            <v>2106420</v>
          </cell>
          <cell r="H223">
            <v>2215000</v>
          </cell>
        </row>
        <row r="224">
          <cell r="F224">
            <v>2755053.74</v>
          </cell>
          <cell r="G224">
            <v>0</v>
          </cell>
          <cell r="H224">
            <v>0</v>
          </cell>
        </row>
        <row r="225">
          <cell r="F225">
            <v>0</v>
          </cell>
          <cell r="G225">
            <v>40000</v>
          </cell>
          <cell r="H225">
            <v>40000</v>
          </cell>
        </row>
        <row r="226">
          <cell r="F226">
            <v>0</v>
          </cell>
          <cell r="G226">
            <v>30000</v>
          </cell>
          <cell r="H226">
            <v>30000</v>
          </cell>
        </row>
        <row r="227">
          <cell r="F227">
            <v>800000</v>
          </cell>
          <cell r="G227">
            <v>988150</v>
          </cell>
          <cell r="H227">
            <v>1000000</v>
          </cell>
        </row>
        <row r="228">
          <cell r="F228">
            <v>6296442.3600000003</v>
          </cell>
          <cell r="G228">
            <v>34817472</v>
          </cell>
          <cell r="H228">
            <v>26113104</v>
          </cell>
        </row>
        <row r="229">
          <cell r="F229">
            <v>0</v>
          </cell>
          <cell r="G229">
            <v>500000</v>
          </cell>
          <cell r="H229">
            <v>500000</v>
          </cell>
        </row>
        <row r="230">
          <cell r="F230">
            <v>4785.6000000000004</v>
          </cell>
          <cell r="G230">
            <v>134700</v>
          </cell>
          <cell r="H230">
            <v>134000</v>
          </cell>
        </row>
        <row r="231">
          <cell r="F231">
            <v>715419.14999999991</v>
          </cell>
          <cell r="G231">
            <v>500000</v>
          </cell>
          <cell r="H231">
            <v>575000</v>
          </cell>
        </row>
        <row r="232">
          <cell r="F232">
            <v>684241.2</v>
          </cell>
          <cell r="G232">
            <v>250000</v>
          </cell>
          <cell r="H232">
            <v>250000</v>
          </cell>
        </row>
        <row r="233">
          <cell r="F233">
            <v>844641.15</v>
          </cell>
          <cell r="G233">
            <v>650000</v>
          </cell>
          <cell r="H233">
            <v>775000</v>
          </cell>
        </row>
      </sheetData>
      <sheetData sheetId="6">
        <row r="10">
          <cell r="F10">
            <v>5557192</v>
          </cell>
          <cell r="G10">
            <v>10772339</v>
          </cell>
          <cell r="H10">
            <v>11426040</v>
          </cell>
        </row>
        <row r="11">
          <cell r="F11">
            <v>1175558.1599999999</v>
          </cell>
          <cell r="G11">
            <v>1248000</v>
          </cell>
          <cell r="H11">
            <v>986904</v>
          </cell>
        </row>
        <row r="12">
          <cell r="F12">
            <v>360000</v>
          </cell>
          <cell r="G12">
            <v>576000</v>
          </cell>
          <cell r="H12">
            <v>576000</v>
          </cell>
        </row>
        <row r="13">
          <cell r="F13">
            <v>143273.54</v>
          </cell>
          <cell r="G13">
            <v>192000</v>
          </cell>
          <cell r="H13">
            <v>144000</v>
          </cell>
        </row>
        <row r="14">
          <cell r="F14">
            <v>102000</v>
          </cell>
          <cell r="G14">
            <v>192000</v>
          </cell>
          <cell r="H14">
            <v>216000</v>
          </cell>
        </row>
        <row r="15">
          <cell r="F15">
            <v>0</v>
          </cell>
          <cell r="G15">
            <v>192000</v>
          </cell>
          <cell r="H15">
            <v>216000</v>
          </cell>
        </row>
        <row r="16">
          <cell r="F16">
            <v>90000</v>
          </cell>
          <cell r="G16">
            <v>144000</v>
          </cell>
          <cell r="H16">
            <v>168000</v>
          </cell>
        </row>
        <row r="17">
          <cell r="F17">
            <v>36000</v>
          </cell>
          <cell r="G17">
            <v>48000</v>
          </cell>
          <cell r="H17">
            <v>42000</v>
          </cell>
        </row>
        <row r="18">
          <cell r="F18">
            <v>91578.72</v>
          </cell>
          <cell r="G18">
            <v>0</v>
          </cell>
          <cell r="H18">
            <v>0</v>
          </cell>
        </row>
        <row r="19">
          <cell r="F19">
            <v>666863.04</v>
          </cell>
          <cell r="G19">
            <v>1292700</v>
          </cell>
          <cell r="H19">
            <v>1371200</v>
          </cell>
        </row>
        <row r="20">
          <cell r="F20">
            <v>115438.64</v>
          </cell>
          <cell r="G20">
            <v>150000</v>
          </cell>
          <cell r="H20">
            <v>118500</v>
          </cell>
        </row>
        <row r="21">
          <cell r="F21">
            <v>18000</v>
          </cell>
          <cell r="G21">
            <v>57600</v>
          </cell>
          <cell r="H21">
            <v>57600</v>
          </cell>
        </row>
        <row r="22">
          <cell r="F22">
            <v>9100</v>
          </cell>
          <cell r="G22">
            <v>19200</v>
          </cell>
          <cell r="H22">
            <v>14400</v>
          </cell>
        </row>
        <row r="23">
          <cell r="F23">
            <v>111143.84</v>
          </cell>
          <cell r="G23">
            <v>266100</v>
          </cell>
          <cell r="H23">
            <v>279000</v>
          </cell>
        </row>
        <row r="24">
          <cell r="F24">
            <v>19240</v>
          </cell>
          <cell r="G24">
            <v>31200</v>
          </cell>
          <cell r="H24">
            <v>24700</v>
          </cell>
        </row>
        <row r="25">
          <cell r="F25">
            <v>18000</v>
          </cell>
          <cell r="G25">
            <v>28800</v>
          </cell>
          <cell r="H25">
            <v>28800</v>
          </cell>
        </row>
        <row r="26">
          <cell r="F26">
            <v>7400</v>
          </cell>
          <cell r="G26">
            <v>9600</v>
          </cell>
          <cell r="H26">
            <v>7200</v>
          </cell>
        </row>
        <row r="27">
          <cell r="F27">
            <v>0</v>
          </cell>
          <cell r="G27">
            <v>1000000</v>
          </cell>
          <cell r="H27">
            <v>0</v>
          </cell>
        </row>
        <row r="31">
          <cell r="F31">
            <v>144585.68</v>
          </cell>
          <cell r="G31">
            <v>0</v>
          </cell>
          <cell r="H31">
            <v>0</v>
          </cell>
        </row>
        <row r="32">
          <cell r="F32">
            <v>522008.1</v>
          </cell>
          <cell r="G32">
            <v>0</v>
          </cell>
          <cell r="H32">
            <v>0</v>
          </cell>
        </row>
        <row r="33">
          <cell r="F33">
            <v>94576.04</v>
          </cell>
          <cell r="G33">
            <v>134000</v>
          </cell>
          <cell r="H33">
            <v>150000</v>
          </cell>
        </row>
        <row r="34">
          <cell r="F34">
            <v>2590</v>
          </cell>
          <cell r="G34">
            <v>10000</v>
          </cell>
          <cell r="H34">
            <v>10000</v>
          </cell>
        </row>
        <row r="35">
          <cell r="F35">
            <v>54571.16</v>
          </cell>
          <cell r="G35">
            <v>60000</v>
          </cell>
          <cell r="H35">
            <v>60000</v>
          </cell>
        </row>
        <row r="36">
          <cell r="F36">
            <v>0</v>
          </cell>
          <cell r="G36">
            <v>0</v>
          </cell>
          <cell r="H36">
            <v>649200</v>
          </cell>
        </row>
        <row r="37">
          <cell r="F37">
            <v>2950</v>
          </cell>
          <cell r="G37">
            <v>50000</v>
          </cell>
          <cell r="H37">
            <v>50000</v>
          </cell>
        </row>
        <row r="38">
          <cell r="F38">
            <v>15538.5</v>
          </cell>
          <cell r="G38">
            <v>101000</v>
          </cell>
          <cell r="H38">
            <v>100000</v>
          </cell>
        </row>
        <row r="39">
          <cell r="F39">
            <v>192082.82</v>
          </cell>
          <cell r="G39">
            <v>250000</v>
          </cell>
          <cell r="H39">
            <v>250000</v>
          </cell>
        </row>
      </sheetData>
      <sheetData sheetId="7">
        <row r="10">
          <cell r="F10">
            <v>12335549.51</v>
          </cell>
          <cell r="G10">
            <v>17460919</v>
          </cell>
          <cell r="H10">
            <v>18525268</v>
          </cell>
        </row>
        <row r="11">
          <cell r="F11">
            <v>2055164.31</v>
          </cell>
          <cell r="G11">
            <v>3432000</v>
          </cell>
          <cell r="H11">
            <v>5336558</v>
          </cell>
        </row>
        <row r="12">
          <cell r="F12">
            <v>849350.92</v>
          </cell>
          <cell r="G12">
            <v>1200000</v>
          </cell>
          <cell r="H12">
            <v>1176000</v>
          </cell>
        </row>
        <row r="13">
          <cell r="F13">
            <v>317092.7</v>
          </cell>
          <cell r="G13">
            <v>528000</v>
          </cell>
          <cell r="H13">
            <v>720000</v>
          </cell>
        </row>
        <row r="14">
          <cell r="F14">
            <v>192000</v>
          </cell>
          <cell r="G14">
            <v>192000</v>
          </cell>
          <cell r="H14">
            <v>216000</v>
          </cell>
        </row>
        <row r="15">
          <cell r="F15">
            <v>124000</v>
          </cell>
          <cell r="G15">
            <v>192000</v>
          </cell>
          <cell r="H15">
            <v>102000</v>
          </cell>
        </row>
        <row r="16">
          <cell r="F16">
            <v>198000</v>
          </cell>
          <cell r="G16">
            <v>300000</v>
          </cell>
          <cell r="H16">
            <v>343000</v>
          </cell>
        </row>
        <row r="17">
          <cell r="F17">
            <v>120000</v>
          </cell>
          <cell r="G17">
            <v>132000</v>
          </cell>
          <cell r="H17">
            <v>210000</v>
          </cell>
        </row>
        <row r="18">
          <cell r="F18">
            <v>1649617.55</v>
          </cell>
          <cell r="G18">
            <v>0</v>
          </cell>
          <cell r="H18">
            <v>0</v>
          </cell>
        </row>
        <row r="19">
          <cell r="F19">
            <v>1480684.5</v>
          </cell>
          <cell r="G19">
            <v>2095400</v>
          </cell>
          <cell r="H19">
            <v>2223050</v>
          </cell>
        </row>
        <row r="20">
          <cell r="F20">
            <v>253496.95999999999</v>
          </cell>
          <cell r="G20">
            <v>411900</v>
          </cell>
          <cell r="H20">
            <v>640390</v>
          </cell>
        </row>
        <row r="21">
          <cell r="F21">
            <v>42400</v>
          </cell>
          <cell r="G21">
            <v>120000</v>
          </cell>
          <cell r="H21">
            <v>117600</v>
          </cell>
        </row>
        <row r="22">
          <cell r="F22">
            <v>16600</v>
          </cell>
          <cell r="G22">
            <v>52800</v>
          </cell>
          <cell r="H22">
            <v>72000</v>
          </cell>
        </row>
        <row r="23">
          <cell r="F23">
            <v>234537.08</v>
          </cell>
          <cell r="G23">
            <v>423000</v>
          </cell>
          <cell r="H23">
            <v>456000</v>
          </cell>
        </row>
        <row r="24">
          <cell r="F24">
            <v>43159.94</v>
          </cell>
          <cell r="G24">
            <v>85800</v>
          </cell>
          <cell r="H24">
            <v>133420</v>
          </cell>
        </row>
        <row r="25">
          <cell r="F25">
            <v>42500</v>
          </cell>
          <cell r="G25">
            <v>60000</v>
          </cell>
          <cell r="H25">
            <v>58800</v>
          </cell>
        </row>
        <row r="26">
          <cell r="F26">
            <v>16600</v>
          </cell>
          <cell r="G26">
            <v>26400</v>
          </cell>
          <cell r="H26">
            <v>36000</v>
          </cell>
        </row>
        <row r="30">
          <cell r="F30">
            <v>920806.12</v>
          </cell>
          <cell r="G30">
            <v>0</v>
          </cell>
        </row>
        <row r="31">
          <cell r="F31">
            <v>181510</v>
          </cell>
          <cell r="G31">
            <v>0</v>
          </cell>
        </row>
        <row r="32">
          <cell r="F32">
            <v>1375328.45</v>
          </cell>
          <cell r="G32">
            <v>0</v>
          </cell>
        </row>
        <row r="33">
          <cell r="F33">
            <v>0</v>
          </cell>
          <cell r="G33">
            <v>0</v>
          </cell>
        </row>
        <row r="34">
          <cell r="F34">
            <v>109239.73</v>
          </cell>
          <cell r="G34">
            <v>150000</v>
          </cell>
          <cell r="H34">
            <v>165000</v>
          </cell>
        </row>
        <row r="35">
          <cell r="F35">
            <v>0</v>
          </cell>
          <cell r="G35">
            <v>0</v>
          </cell>
        </row>
        <row r="36">
          <cell r="F36">
            <v>0</v>
          </cell>
          <cell r="G36">
            <v>0</v>
          </cell>
        </row>
        <row r="37">
          <cell r="F37">
            <v>60433</v>
          </cell>
          <cell r="G37">
            <v>25000</v>
          </cell>
          <cell r="H37">
            <v>27500</v>
          </cell>
        </row>
        <row r="38">
          <cell r="F38">
            <v>24280.639999999999</v>
          </cell>
          <cell r="G38">
            <v>145000</v>
          </cell>
          <cell r="H38">
            <v>159500</v>
          </cell>
        </row>
        <row r="39">
          <cell r="F39">
            <v>1186577.6399999999</v>
          </cell>
          <cell r="G39">
            <v>1318800</v>
          </cell>
          <cell r="H39">
            <v>2038764</v>
          </cell>
        </row>
        <row r="40">
          <cell r="F40">
            <v>40268</v>
          </cell>
          <cell r="G40">
            <v>100000</v>
          </cell>
          <cell r="H40">
            <v>110000</v>
          </cell>
        </row>
        <row r="41">
          <cell r="F41">
            <v>29749.200000000001</v>
          </cell>
          <cell r="G41">
            <v>110000</v>
          </cell>
          <cell r="H41">
            <v>121000</v>
          </cell>
        </row>
        <row r="42">
          <cell r="F42">
            <v>429492.47</v>
          </cell>
          <cell r="G42">
            <v>400000</v>
          </cell>
          <cell r="H42">
            <v>440000</v>
          </cell>
        </row>
      </sheetData>
      <sheetData sheetId="8">
        <row r="238">
          <cell r="F238">
            <v>731426.48</v>
          </cell>
          <cell r="G238">
            <v>0</v>
          </cell>
          <cell r="H238">
            <v>0</v>
          </cell>
        </row>
        <row r="239">
          <cell r="F239">
            <v>175920</v>
          </cell>
          <cell r="G239">
            <v>0</v>
          </cell>
          <cell r="H239">
            <v>0</v>
          </cell>
        </row>
        <row r="240">
          <cell r="F240">
            <v>960324.86</v>
          </cell>
          <cell r="G240">
            <v>0</v>
          </cell>
          <cell r="H240">
            <v>0</v>
          </cell>
        </row>
        <row r="241">
          <cell r="F241">
            <v>123023.85</v>
          </cell>
          <cell r="G241">
            <v>0</v>
          </cell>
          <cell r="H241">
            <v>0</v>
          </cell>
        </row>
        <row r="242">
          <cell r="F242">
            <v>2788166</v>
          </cell>
          <cell r="G242">
            <v>16000000</v>
          </cell>
          <cell r="H242">
            <v>0</v>
          </cell>
        </row>
        <row r="243">
          <cell r="F243">
            <v>989100</v>
          </cell>
          <cell r="G243">
            <v>8000000</v>
          </cell>
          <cell r="H243">
            <v>0</v>
          </cell>
        </row>
        <row r="244">
          <cell r="F244">
            <v>209625.58</v>
          </cell>
          <cell r="G244">
            <v>367000</v>
          </cell>
          <cell r="H244">
            <v>0</v>
          </cell>
        </row>
        <row r="245">
          <cell r="F245">
            <v>77942.67</v>
          </cell>
          <cell r="G245">
            <v>206000</v>
          </cell>
          <cell r="H245">
            <v>0</v>
          </cell>
        </row>
        <row r="246">
          <cell r="F246">
            <v>1635</v>
          </cell>
          <cell r="G246">
            <v>28000</v>
          </cell>
          <cell r="H246">
            <v>0</v>
          </cell>
        </row>
        <row r="247">
          <cell r="F247">
            <v>56581.04</v>
          </cell>
          <cell r="G247">
            <v>197000</v>
          </cell>
          <cell r="H247">
            <v>0</v>
          </cell>
        </row>
        <row r="248">
          <cell r="F248">
            <v>31172.7</v>
          </cell>
          <cell r="G248">
            <v>91000</v>
          </cell>
          <cell r="H248">
            <v>0</v>
          </cell>
        </row>
        <row r="249">
          <cell r="F249">
            <v>655192.15</v>
          </cell>
          <cell r="G249">
            <v>753600</v>
          </cell>
          <cell r="H249">
            <v>0</v>
          </cell>
        </row>
        <row r="250">
          <cell r="F250">
            <v>35696.5</v>
          </cell>
          <cell r="G250">
            <v>121000</v>
          </cell>
          <cell r="H250">
            <v>0</v>
          </cell>
        </row>
        <row r="251">
          <cell r="F251">
            <v>3200</v>
          </cell>
          <cell r="G251">
            <v>55000</v>
          </cell>
          <cell r="H251">
            <v>0</v>
          </cell>
        </row>
        <row r="252">
          <cell r="F252">
            <v>26094</v>
          </cell>
          <cell r="G252">
            <v>132000</v>
          </cell>
          <cell r="H252">
            <v>0</v>
          </cell>
        </row>
        <row r="253">
          <cell r="F253">
            <v>5149.1000000000004</v>
          </cell>
          <cell r="G253">
            <v>87000</v>
          </cell>
          <cell r="H253">
            <v>0</v>
          </cell>
        </row>
        <row r="254">
          <cell r="F254">
            <v>280253.75</v>
          </cell>
          <cell r="G254">
            <v>275000</v>
          </cell>
          <cell r="H254">
            <v>0</v>
          </cell>
        </row>
        <row r="255">
          <cell r="F255">
            <v>0</v>
          </cell>
          <cell r="G255">
            <v>55000</v>
          </cell>
          <cell r="H255">
            <v>0</v>
          </cell>
        </row>
        <row r="256">
          <cell r="F256">
            <v>617844.39</v>
          </cell>
          <cell r="G256">
            <v>901000</v>
          </cell>
          <cell r="H256">
            <v>0</v>
          </cell>
        </row>
        <row r="257">
          <cell r="F257">
            <v>79616.08</v>
          </cell>
          <cell r="G257">
            <v>57000</v>
          </cell>
          <cell r="H257">
            <v>0</v>
          </cell>
        </row>
        <row r="417">
          <cell r="F417">
            <v>13612964.609999999</v>
          </cell>
          <cell r="G417">
            <v>22429386</v>
          </cell>
          <cell r="H417">
            <v>23752679</v>
          </cell>
        </row>
        <row r="418">
          <cell r="F418">
            <v>597990.80000000005</v>
          </cell>
          <cell r="G418">
            <v>1404000</v>
          </cell>
          <cell r="H418">
            <v>2467260</v>
          </cell>
        </row>
        <row r="419">
          <cell r="F419">
            <v>977197.09000000008</v>
          </cell>
          <cell r="G419">
            <v>1464000</v>
          </cell>
          <cell r="H419">
            <v>1464000</v>
          </cell>
        </row>
        <row r="420">
          <cell r="F420">
            <v>91636.88</v>
          </cell>
          <cell r="G420">
            <v>216000</v>
          </cell>
          <cell r="H420">
            <v>360000</v>
          </cell>
        </row>
        <row r="421">
          <cell r="F421">
            <v>102000</v>
          </cell>
          <cell r="G421">
            <v>282000</v>
          </cell>
          <cell r="H421">
            <v>318000</v>
          </cell>
        </row>
        <row r="422">
          <cell r="F422">
            <v>0</v>
          </cell>
          <cell r="G422">
            <v>90000</v>
          </cell>
          <cell r="H422">
            <v>204000</v>
          </cell>
        </row>
        <row r="423">
          <cell r="F423">
            <v>246000</v>
          </cell>
          <cell r="G423">
            <v>366000</v>
          </cell>
          <cell r="H423">
            <v>427000</v>
          </cell>
        </row>
        <row r="424">
          <cell r="F424">
            <v>24000</v>
          </cell>
          <cell r="G424">
            <v>54000</v>
          </cell>
          <cell r="H424">
            <v>105000</v>
          </cell>
        </row>
        <row r="425">
          <cell r="F425">
            <v>175570.57</v>
          </cell>
          <cell r="G425">
            <v>0</v>
          </cell>
          <cell r="H425">
            <v>0</v>
          </cell>
        </row>
        <row r="426">
          <cell r="F426">
            <v>1608598.74</v>
          </cell>
          <cell r="G426">
            <v>2691700</v>
          </cell>
          <cell r="H426">
            <v>2850350</v>
          </cell>
        </row>
        <row r="427">
          <cell r="F427">
            <v>68639.199999999997</v>
          </cell>
          <cell r="G427">
            <v>168500</v>
          </cell>
          <cell r="H427">
            <v>296100</v>
          </cell>
        </row>
        <row r="428">
          <cell r="F428">
            <v>48900</v>
          </cell>
          <cell r="G428">
            <v>146400</v>
          </cell>
          <cell r="H428">
            <v>146400</v>
          </cell>
        </row>
        <row r="429">
          <cell r="F429">
            <v>4400</v>
          </cell>
          <cell r="G429">
            <v>21600</v>
          </cell>
          <cell r="H429">
            <v>36000</v>
          </cell>
        </row>
        <row r="430">
          <cell r="F430">
            <v>266879.77</v>
          </cell>
          <cell r="G430">
            <v>553140</v>
          </cell>
          <cell r="H430">
            <v>587000</v>
          </cell>
        </row>
        <row r="431">
          <cell r="F431">
            <v>11440</v>
          </cell>
          <cell r="G431">
            <v>35100</v>
          </cell>
          <cell r="H431">
            <v>61700</v>
          </cell>
        </row>
        <row r="432">
          <cell r="F432">
            <v>48899.99</v>
          </cell>
          <cell r="G432">
            <v>73200</v>
          </cell>
          <cell r="H432">
            <v>73200</v>
          </cell>
        </row>
        <row r="433">
          <cell r="F433">
            <v>4400</v>
          </cell>
          <cell r="G433">
            <v>10800</v>
          </cell>
          <cell r="H433">
            <v>18000</v>
          </cell>
        </row>
        <row r="434">
          <cell r="F434">
            <v>0</v>
          </cell>
          <cell r="G434">
            <v>1756000</v>
          </cell>
          <cell r="H434">
            <v>500000</v>
          </cell>
        </row>
      </sheetData>
      <sheetData sheetId="9">
        <row r="10">
          <cell r="F10">
            <v>11421978.279999999</v>
          </cell>
          <cell r="G10">
            <v>21795956</v>
          </cell>
          <cell r="H10">
            <v>23089494</v>
          </cell>
        </row>
        <row r="11">
          <cell r="F11">
            <v>1334661.3</v>
          </cell>
          <cell r="G11">
            <v>1560000</v>
          </cell>
          <cell r="H11">
            <v>2467260</v>
          </cell>
        </row>
        <row r="12">
          <cell r="F12">
            <v>778636.36</v>
          </cell>
          <cell r="G12">
            <v>1392000</v>
          </cell>
          <cell r="H12">
            <v>1392000</v>
          </cell>
        </row>
        <row r="13">
          <cell r="F13">
            <v>208910.2</v>
          </cell>
          <cell r="G13">
            <v>240000</v>
          </cell>
          <cell r="H13">
            <v>360000</v>
          </cell>
        </row>
        <row r="14">
          <cell r="F14">
            <v>91375</v>
          </cell>
          <cell r="G14">
            <v>192000</v>
          </cell>
          <cell r="H14">
            <v>216000</v>
          </cell>
        </row>
        <row r="15">
          <cell r="F15">
            <v>91375</v>
          </cell>
          <cell r="G15">
            <v>192000</v>
          </cell>
          <cell r="H15">
            <v>216000</v>
          </cell>
        </row>
        <row r="16">
          <cell r="F16">
            <v>222000</v>
          </cell>
          <cell r="G16">
            <v>348000</v>
          </cell>
          <cell r="H16">
            <v>406000</v>
          </cell>
        </row>
        <row r="17">
          <cell r="F17">
            <v>60000</v>
          </cell>
          <cell r="G17">
            <v>60000</v>
          </cell>
          <cell r="H17">
            <v>105000</v>
          </cell>
        </row>
        <row r="18">
          <cell r="F18">
            <v>1374129.05</v>
          </cell>
          <cell r="G18">
            <v>2615600</v>
          </cell>
          <cell r="H18">
            <v>2770750</v>
          </cell>
        </row>
        <row r="19">
          <cell r="F19">
            <v>166918.07999999999</v>
          </cell>
          <cell r="G19">
            <v>187200</v>
          </cell>
          <cell r="H19">
            <v>296100</v>
          </cell>
        </row>
        <row r="20">
          <cell r="F20">
            <v>38800</v>
          </cell>
          <cell r="G20">
            <v>139200</v>
          </cell>
          <cell r="H20">
            <v>139200</v>
          </cell>
        </row>
        <row r="21">
          <cell r="F21">
            <v>10700</v>
          </cell>
          <cell r="G21">
            <v>24000</v>
          </cell>
          <cell r="H21">
            <v>36000</v>
          </cell>
        </row>
        <row r="22">
          <cell r="F22">
            <v>222201.62</v>
          </cell>
          <cell r="G22">
            <v>540100</v>
          </cell>
          <cell r="H22">
            <v>570400</v>
          </cell>
        </row>
        <row r="23">
          <cell r="F23">
            <v>27820</v>
          </cell>
          <cell r="G23">
            <v>39000</v>
          </cell>
          <cell r="H23">
            <v>61700</v>
          </cell>
        </row>
        <row r="24">
          <cell r="F24">
            <v>38800</v>
          </cell>
          <cell r="G24">
            <v>69600</v>
          </cell>
          <cell r="H24">
            <v>69600</v>
          </cell>
        </row>
        <row r="25">
          <cell r="F25">
            <v>10700</v>
          </cell>
          <cell r="G25">
            <v>12000</v>
          </cell>
          <cell r="H25">
            <v>18000</v>
          </cell>
        </row>
        <row r="29">
          <cell r="F29">
            <v>166499.38</v>
          </cell>
          <cell r="G29">
            <v>0</v>
          </cell>
        </row>
        <row r="30">
          <cell r="F30">
            <v>31500</v>
          </cell>
          <cell r="G30">
            <v>0</v>
          </cell>
        </row>
        <row r="31">
          <cell r="F31">
            <v>212173.45</v>
          </cell>
          <cell r="G31">
            <v>0</v>
          </cell>
        </row>
        <row r="32">
          <cell r="F32">
            <v>47794.71</v>
          </cell>
          <cell r="G32">
            <v>100000</v>
          </cell>
          <cell r="H32">
            <v>100000</v>
          </cell>
        </row>
        <row r="33">
          <cell r="F33">
            <v>3415</v>
          </cell>
          <cell r="G33">
            <v>40000</v>
          </cell>
          <cell r="H33">
            <v>20000</v>
          </cell>
        </row>
        <row r="34">
          <cell r="F34">
            <v>29466.45</v>
          </cell>
          <cell r="G34">
            <v>50000</v>
          </cell>
          <cell r="H34">
            <v>50000</v>
          </cell>
        </row>
        <row r="35">
          <cell r="F35">
            <v>1887229.65</v>
          </cell>
          <cell r="G35">
            <v>2072400</v>
          </cell>
          <cell r="H35">
            <v>3366000</v>
          </cell>
        </row>
        <row r="36">
          <cell r="F36">
            <v>0</v>
          </cell>
          <cell r="G36">
            <v>52000</v>
          </cell>
          <cell r="H36">
            <v>52000</v>
          </cell>
        </row>
        <row r="37">
          <cell r="F37">
            <v>3050</v>
          </cell>
          <cell r="G37">
            <v>66000</v>
          </cell>
          <cell r="H37">
            <v>66000</v>
          </cell>
        </row>
        <row r="38">
          <cell r="F38">
            <v>89040.12</v>
          </cell>
          <cell r="G38">
            <v>79000</v>
          </cell>
          <cell r="H38">
            <v>100000</v>
          </cell>
        </row>
      </sheetData>
      <sheetData sheetId="10">
        <row r="11">
          <cell r="F11">
            <v>3111370.91</v>
          </cell>
          <cell r="G11">
            <v>8255672</v>
          </cell>
          <cell r="H11">
            <v>8737356</v>
          </cell>
        </row>
        <row r="12">
          <cell r="F12">
            <v>749897.26</v>
          </cell>
          <cell r="G12">
            <v>936000</v>
          </cell>
          <cell r="H12">
            <v>976632</v>
          </cell>
        </row>
        <row r="13">
          <cell r="F13">
            <v>210909</v>
          </cell>
          <cell r="G13">
            <v>504000</v>
          </cell>
          <cell r="H13">
            <v>504000</v>
          </cell>
        </row>
        <row r="14">
          <cell r="F14">
            <v>105455.1</v>
          </cell>
          <cell r="G14">
            <v>144000</v>
          </cell>
          <cell r="H14">
            <v>144000</v>
          </cell>
        </row>
        <row r="15">
          <cell r="F15">
            <v>55250</v>
          </cell>
          <cell r="G15">
            <v>192000</v>
          </cell>
          <cell r="H15">
            <v>216000</v>
          </cell>
        </row>
        <row r="16">
          <cell r="F16">
            <v>55250</v>
          </cell>
          <cell r="G16">
            <v>192000</v>
          </cell>
          <cell r="H16">
            <v>216000</v>
          </cell>
        </row>
        <row r="17">
          <cell r="F17">
            <v>60000</v>
          </cell>
          <cell r="G17">
            <v>126000</v>
          </cell>
          <cell r="H17">
            <v>147000</v>
          </cell>
        </row>
        <row r="18">
          <cell r="F18">
            <v>30000</v>
          </cell>
          <cell r="G18">
            <v>36000</v>
          </cell>
          <cell r="H18">
            <v>42000</v>
          </cell>
        </row>
        <row r="19">
          <cell r="F19">
            <v>287582.12</v>
          </cell>
          <cell r="G19">
            <v>0</v>
          </cell>
          <cell r="H19">
            <v>0</v>
          </cell>
        </row>
        <row r="20">
          <cell r="F20">
            <v>370927.37</v>
          </cell>
          <cell r="G20">
            <v>990700</v>
          </cell>
          <cell r="H20">
            <v>1048500</v>
          </cell>
        </row>
        <row r="21">
          <cell r="F21">
            <v>85799</v>
          </cell>
          <cell r="G21">
            <v>112400</v>
          </cell>
          <cell r="H21">
            <v>117196</v>
          </cell>
        </row>
        <row r="22">
          <cell r="F22">
            <v>10600</v>
          </cell>
          <cell r="G22">
            <v>50400</v>
          </cell>
          <cell r="H22">
            <v>50400</v>
          </cell>
        </row>
        <row r="23">
          <cell r="F23">
            <v>5900</v>
          </cell>
          <cell r="G23">
            <v>14400</v>
          </cell>
          <cell r="H23">
            <v>14400</v>
          </cell>
        </row>
        <row r="24">
          <cell r="F24">
            <v>58091.519999999997</v>
          </cell>
          <cell r="G24">
            <v>201600</v>
          </cell>
          <cell r="H24">
            <v>211600</v>
          </cell>
        </row>
        <row r="25">
          <cell r="F25">
            <v>14300</v>
          </cell>
          <cell r="G25">
            <v>23400</v>
          </cell>
          <cell r="H25">
            <v>24416</v>
          </cell>
        </row>
        <row r="26">
          <cell r="F26">
            <v>10600</v>
          </cell>
          <cell r="G26">
            <v>25200</v>
          </cell>
          <cell r="H26">
            <v>25200</v>
          </cell>
        </row>
        <row r="27">
          <cell r="F27">
            <v>5500</v>
          </cell>
          <cell r="G27">
            <v>7200</v>
          </cell>
          <cell r="H27">
            <v>7200</v>
          </cell>
        </row>
        <row r="31">
          <cell r="F31">
            <v>201990</v>
          </cell>
          <cell r="G31">
            <v>0</v>
          </cell>
        </row>
        <row r="32">
          <cell r="F32">
            <v>0</v>
          </cell>
          <cell r="G32">
            <v>0</v>
          </cell>
        </row>
        <row r="33">
          <cell r="F33">
            <v>97240.08</v>
          </cell>
          <cell r="G33">
            <v>0</v>
          </cell>
        </row>
        <row r="34">
          <cell r="F34">
            <v>128903.7</v>
          </cell>
          <cell r="G34">
            <v>200000</v>
          </cell>
          <cell r="H34">
            <v>300000</v>
          </cell>
        </row>
        <row r="35">
          <cell r="F35">
            <v>0</v>
          </cell>
          <cell r="G35">
            <v>60000</v>
          </cell>
          <cell r="H35">
            <v>60000</v>
          </cell>
        </row>
        <row r="36">
          <cell r="F36">
            <v>12640.51</v>
          </cell>
          <cell r="G36">
            <v>50000</v>
          </cell>
          <cell r="H36">
            <v>25000</v>
          </cell>
        </row>
        <row r="37">
          <cell r="F37">
            <v>0</v>
          </cell>
          <cell r="G37">
            <v>0</v>
          </cell>
          <cell r="H37">
            <v>844100</v>
          </cell>
        </row>
        <row r="38">
          <cell r="F38">
            <v>0</v>
          </cell>
          <cell r="G38">
            <v>25000</v>
          </cell>
          <cell r="H38">
            <v>25000</v>
          </cell>
        </row>
        <row r="39">
          <cell r="F39">
            <v>0</v>
          </cell>
          <cell r="G39">
            <v>60000</v>
          </cell>
          <cell r="H39">
            <v>60000</v>
          </cell>
        </row>
        <row r="40">
          <cell r="F40">
            <v>4800</v>
          </cell>
          <cell r="G40">
            <v>100000</v>
          </cell>
          <cell r="H40">
            <v>100000</v>
          </cell>
        </row>
        <row r="41">
          <cell r="F41">
            <v>126047</v>
          </cell>
          <cell r="G41">
            <v>75000</v>
          </cell>
          <cell r="H41">
            <v>125000</v>
          </cell>
        </row>
      </sheetData>
      <sheetData sheetId="11">
        <row r="10">
          <cell r="F10">
            <v>5950922.5599999996</v>
          </cell>
          <cell r="G10">
            <v>7639638</v>
          </cell>
          <cell r="H10">
            <v>8128512</v>
          </cell>
        </row>
        <row r="11">
          <cell r="F11">
            <v>534764.30000000005</v>
          </cell>
          <cell r="G11">
            <v>624000</v>
          </cell>
          <cell r="H11">
            <v>657940</v>
          </cell>
        </row>
        <row r="12">
          <cell r="F12">
            <v>282000</v>
          </cell>
          <cell r="G12">
            <v>384000</v>
          </cell>
          <cell r="H12">
            <v>384000</v>
          </cell>
        </row>
        <row r="13">
          <cell r="F13">
            <v>84182.22</v>
          </cell>
          <cell r="G13">
            <v>96000</v>
          </cell>
          <cell r="H13">
            <v>96000</v>
          </cell>
        </row>
        <row r="14">
          <cell r="F14">
            <v>102000</v>
          </cell>
          <cell r="G14">
            <v>102000</v>
          </cell>
          <cell r="H14">
            <v>114000</v>
          </cell>
        </row>
        <row r="15">
          <cell r="F15">
            <v>66000</v>
          </cell>
          <cell r="G15">
            <v>96000</v>
          </cell>
          <cell r="H15">
            <v>112000</v>
          </cell>
        </row>
        <row r="16">
          <cell r="F16">
            <v>24000</v>
          </cell>
          <cell r="G16">
            <v>24000</v>
          </cell>
          <cell r="H16">
            <v>28000</v>
          </cell>
        </row>
        <row r="17">
          <cell r="F17">
            <v>713180.04</v>
          </cell>
          <cell r="G17">
            <v>916800</v>
          </cell>
          <cell r="H17">
            <v>975500</v>
          </cell>
        </row>
        <row r="18">
          <cell r="F18">
            <v>67279.22</v>
          </cell>
          <cell r="G18">
            <v>74900</v>
          </cell>
          <cell r="H18">
            <v>78960</v>
          </cell>
        </row>
        <row r="19">
          <cell r="F19">
            <v>14100</v>
          </cell>
          <cell r="G19">
            <v>38400</v>
          </cell>
          <cell r="H19">
            <v>38400</v>
          </cell>
        </row>
        <row r="20">
          <cell r="F20">
            <v>4300</v>
          </cell>
          <cell r="G20">
            <v>9600</v>
          </cell>
          <cell r="H20">
            <v>9600</v>
          </cell>
        </row>
        <row r="21">
          <cell r="F21">
            <v>109947.78</v>
          </cell>
          <cell r="G21">
            <v>186300</v>
          </cell>
          <cell r="H21">
            <v>196062</v>
          </cell>
        </row>
        <row r="22">
          <cell r="F22">
            <v>11180</v>
          </cell>
          <cell r="G22">
            <v>15600</v>
          </cell>
          <cell r="H22">
            <v>16450</v>
          </cell>
        </row>
        <row r="23">
          <cell r="F23">
            <v>14100</v>
          </cell>
          <cell r="G23">
            <v>19200</v>
          </cell>
          <cell r="H23">
            <v>19200</v>
          </cell>
        </row>
        <row r="24">
          <cell r="F24">
            <v>4300</v>
          </cell>
          <cell r="G24">
            <v>4800</v>
          </cell>
          <cell r="H24">
            <v>4800</v>
          </cell>
        </row>
        <row r="28">
          <cell r="F28">
            <v>256275</v>
          </cell>
          <cell r="G28">
            <v>0</v>
          </cell>
        </row>
        <row r="29">
          <cell r="F29">
            <v>679535</v>
          </cell>
          <cell r="G29">
            <v>0</v>
          </cell>
        </row>
        <row r="30">
          <cell r="F30">
            <v>679825.97</v>
          </cell>
          <cell r="G30">
            <v>0</v>
          </cell>
        </row>
        <row r="31">
          <cell r="F31">
            <v>0</v>
          </cell>
          <cell r="G31">
            <v>0</v>
          </cell>
        </row>
        <row r="32">
          <cell r="F32">
            <v>380048.53</v>
          </cell>
          <cell r="G32">
            <v>250000</v>
          </cell>
          <cell r="H32">
            <v>250000</v>
          </cell>
        </row>
        <row r="33">
          <cell r="F33">
            <v>81048.59</v>
          </cell>
          <cell r="G33">
            <v>155000</v>
          </cell>
          <cell r="H33">
            <v>155000</v>
          </cell>
        </row>
        <row r="34">
          <cell r="F34">
            <v>0</v>
          </cell>
          <cell r="G34">
            <v>100000</v>
          </cell>
          <cell r="H34">
            <v>50000</v>
          </cell>
        </row>
        <row r="35">
          <cell r="F35">
            <v>7430</v>
          </cell>
          <cell r="G35">
            <v>25000</v>
          </cell>
          <cell r="H35">
            <v>25000</v>
          </cell>
        </row>
        <row r="36">
          <cell r="F36">
            <v>74540.89</v>
          </cell>
          <cell r="G36">
            <v>100000</v>
          </cell>
          <cell r="H36">
            <v>100000</v>
          </cell>
        </row>
        <row r="37">
          <cell r="F37">
            <v>10917.26</v>
          </cell>
          <cell r="G37">
            <v>52000</v>
          </cell>
          <cell r="H37">
            <v>52000</v>
          </cell>
        </row>
        <row r="38">
          <cell r="F38">
            <v>0</v>
          </cell>
          <cell r="G38">
            <v>0</v>
          </cell>
          <cell r="H38">
            <v>0</v>
          </cell>
        </row>
        <row r="39">
          <cell r="F39">
            <v>39300.879999999997</v>
          </cell>
          <cell r="G39">
            <v>200000</v>
          </cell>
          <cell r="H39">
            <v>200000</v>
          </cell>
        </row>
        <row r="40">
          <cell r="G40">
            <v>100000</v>
          </cell>
          <cell r="H40">
            <v>50000</v>
          </cell>
        </row>
        <row r="41">
          <cell r="F41">
            <v>74839</v>
          </cell>
          <cell r="G41">
            <v>225000</v>
          </cell>
          <cell r="H41">
            <v>225000</v>
          </cell>
        </row>
        <row r="42">
          <cell r="F42">
            <v>829958.06</v>
          </cell>
          <cell r="G42">
            <v>631400</v>
          </cell>
          <cell r="H42">
            <v>800000</v>
          </cell>
        </row>
      </sheetData>
      <sheetData sheetId="12">
        <row r="10">
          <cell r="F10">
            <v>3751051.8</v>
          </cell>
          <cell r="G10">
            <v>7504373</v>
          </cell>
          <cell r="H10">
            <v>8002528</v>
          </cell>
        </row>
        <row r="11">
          <cell r="F11">
            <v>6222715.6399999997</v>
          </cell>
          <cell r="G11">
            <v>6240000</v>
          </cell>
          <cell r="H11">
            <v>8649151</v>
          </cell>
        </row>
        <row r="12">
          <cell r="F12">
            <v>116000</v>
          </cell>
          <cell r="G12">
            <v>408000</v>
          </cell>
          <cell r="H12">
            <v>408000</v>
          </cell>
        </row>
        <row r="13">
          <cell r="F13">
            <v>891457.34</v>
          </cell>
          <cell r="G13">
            <v>960000</v>
          </cell>
          <cell r="H13">
            <v>1104000</v>
          </cell>
        </row>
        <row r="14">
          <cell r="F14">
            <v>171750</v>
          </cell>
          <cell r="G14">
            <v>192000</v>
          </cell>
          <cell r="H14">
            <v>216000</v>
          </cell>
        </row>
        <row r="15">
          <cell r="F15">
            <v>82500</v>
          </cell>
          <cell r="G15">
            <v>90000</v>
          </cell>
          <cell r="H15">
            <v>102000</v>
          </cell>
        </row>
        <row r="16">
          <cell r="F16">
            <v>30000</v>
          </cell>
          <cell r="G16">
            <v>102000</v>
          </cell>
          <cell r="H16">
            <v>119000</v>
          </cell>
        </row>
        <row r="17">
          <cell r="F17">
            <v>228000</v>
          </cell>
          <cell r="G17">
            <v>240000</v>
          </cell>
          <cell r="H17">
            <v>322000</v>
          </cell>
        </row>
        <row r="18">
          <cell r="F18">
            <v>0</v>
          </cell>
          <cell r="G18">
            <v>0</v>
          </cell>
          <cell r="H18">
            <v>0</v>
          </cell>
        </row>
        <row r="19">
          <cell r="F19">
            <v>450236.88</v>
          </cell>
          <cell r="G19">
            <v>900600</v>
          </cell>
          <cell r="H19">
            <v>960305</v>
          </cell>
        </row>
        <row r="20">
          <cell r="F20">
            <v>720110.27</v>
          </cell>
          <cell r="G20">
            <v>748800</v>
          </cell>
          <cell r="H20">
            <v>1037900</v>
          </cell>
        </row>
        <row r="21">
          <cell r="F21">
            <v>5600</v>
          </cell>
          <cell r="G21">
            <v>40800</v>
          </cell>
          <cell r="H21">
            <v>40800</v>
          </cell>
        </row>
        <row r="22">
          <cell r="F22">
            <v>45600</v>
          </cell>
          <cell r="G22">
            <v>96000</v>
          </cell>
          <cell r="H22">
            <v>110400</v>
          </cell>
        </row>
        <row r="23">
          <cell r="F23">
            <v>63516.84</v>
          </cell>
          <cell r="G23">
            <v>182300</v>
          </cell>
          <cell r="H23">
            <v>192860</v>
          </cell>
        </row>
        <row r="24">
          <cell r="F24">
            <v>120019.64</v>
          </cell>
          <cell r="G24">
            <v>156000</v>
          </cell>
          <cell r="H24">
            <v>216300</v>
          </cell>
        </row>
        <row r="25">
          <cell r="F25">
            <v>5600</v>
          </cell>
          <cell r="G25">
            <v>20400</v>
          </cell>
          <cell r="H25">
            <v>20400</v>
          </cell>
        </row>
        <row r="26">
          <cell r="F26">
            <v>45600</v>
          </cell>
          <cell r="G26">
            <v>48000</v>
          </cell>
          <cell r="H26">
            <v>55200</v>
          </cell>
        </row>
        <row r="30">
          <cell r="F30">
            <v>333696.59999999998</v>
          </cell>
          <cell r="G30">
            <v>0</v>
          </cell>
          <cell r="H30">
            <v>0</v>
          </cell>
        </row>
        <row r="31">
          <cell r="F31">
            <v>199237.8</v>
          </cell>
          <cell r="G31">
            <v>0</v>
          </cell>
          <cell r="H31">
            <v>0</v>
          </cell>
        </row>
        <row r="32">
          <cell r="F32">
            <v>0</v>
          </cell>
          <cell r="G32">
            <v>260000</v>
          </cell>
          <cell r="H32">
            <v>500000</v>
          </cell>
        </row>
        <row r="33">
          <cell r="F33">
            <v>1106688.57</v>
          </cell>
          <cell r="G33">
            <v>1000000</v>
          </cell>
          <cell r="H33">
            <v>1500000</v>
          </cell>
        </row>
        <row r="34">
          <cell r="F34">
            <v>250000</v>
          </cell>
          <cell r="G34">
            <v>250000</v>
          </cell>
          <cell r="H34">
            <v>250000</v>
          </cell>
        </row>
        <row r="35">
          <cell r="F35">
            <v>19663.84</v>
          </cell>
          <cell r="G35">
            <v>0</v>
          </cell>
          <cell r="H35">
            <v>0</v>
          </cell>
        </row>
        <row r="36">
          <cell r="F36">
            <v>0</v>
          </cell>
          <cell r="G36">
            <v>0</v>
          </cell>
          <cell r="H36">
            <v>0</v>
          </cell>
        </row>
        <row r="37">
          <cell r="F37">
            <v>7009551.1900000004</v>
          </cell>
          <cell r="G37">
            <v>8000000</v>
          </cell>
          <cell r="H37">
            <v>8929800</v>
          </cell>
        </row>
        <row r="38">
          <cell r="F38">
            <v>0</v>
          </cell>
          <cell r="G38">
            <v>80000</v>
          </cell>
          <cell r="H38">
            <v>500000</v>
          </cell>
        </row>
        <row r="39">
          <cell r="F39">
            <v>157349.24</v>
          </cell>
          <cell r="G39">
            <v>300000</v>
          </cell>
          <cell r="H39">
            <v>1000000</v>
          </cell>
        </row>
        <row r="40">
          <cell r="F40">
            <v>108723</v>
          </cell>
          <cell r="G40">
            <v>300000</v>
          </cell>
          <cell r="H40">
            <v>1000000</v>
          </cell>
        </row>
        <row r="41">
          <cell r="F41">
            <v>1304423.3700000001</v>
          </cell>
          <cell r="G41">
            <v>1000000</v>
          </cell>
          <cell r="H41">
            <v>3000000</v>
          </cell>
        </row>
      </sheetData>
      <sheetData sheetId="13">
        <row r="10">
          <cell r="F10">
            <v>5069427.3</v>
          </cell>
          <cell r="G10">
            <v>7662825</v>
          </cell>
          <cell r="H10">
            <v>8134425</v>
          </cell>
        </row>
        <row r="11">
          <cell r="F11">
            <v>597990.80000000005</v>
          </cell>
          <cell r="G11">
            <v>624000</v>
          </cell>
          <cell r="H11">
            <v>1644840</v>
          </cell>
        </row>
        <row r="12">
          <cell r="F12">
            <v>336000</v>
          </cell>
          <cell r="G12">
            <v>504000</v>
          </cell>
          <cell r="H12">
            <v>504000</v>
          </cell>
        </row>
        <row r="13">
          <cell r="F13">
            <v>91636.88</v>
          </cell>
          <cell r="G13">
            <v>96000</v>
          </cell>
          <cell r="H13">
            <v>240000</v>
          </cell>
        </row>
        <row r="14">
          <cell r="F14">
            <v>102000</v>
          </cell>
          <cell r="G14">
            <v>102000</v>
          </cell>
          <cell r="H14">
            <v>114000</v>
          </cell>
        </row>
        <row r="15">
          <cell r="F15">
            <v>84000</v>
          </cell>
          <cell r="G15">
            <v>126000</v>
          </cell>
          <cell r="H15">
            <v>147000</v>
          </cell>
        </row>
        <row r="16">
          <cell r="F16">
            <v>24000</v>
          </cell>
          <cell r="G16">
            <v>24000</v>
          </cell>
          <cell r="H16">
            <v>70000</v>
          </cell>
        </row>
        <row r="17">
          <cell r="F17">
            <v>609387.96</v>
          </cell>
          <cell r="G17">
            <v>919600</v>
          </cell>
          <cell r="H17">
            <v>976131</v>
          </cell>
        </row>
        <row r="18">
          <cell r="F18">
            <v>74879.12</v>
          </cell>
          <cell r="G18">
            <v>74900</v>
          </cell>
          <cell r="H18">
            <v>199381</v>
          </cell>
        </row>
        <row r="19">
          <cell r="F19">
            <v>16800</v>
          </cell>
          <cell r="G19">
            <v>50400</v>
          </cell>
          <cell r="H19">
            <v>50400</v>
          </cell>
        </row>
        <row r="20">
          <cell r="F20">
            <v>4800</v>
          </cell>
          <cell r="G20">
            <v>9600</v>
          </cell>
          <cell r="H20">
            <v>24000</v>
          </cell>
        </row>
        <row r="21">
          <cell r="F21">
            <v>92915.199999999997</v>
          </cell>
          <cell r="G21">
            <v>186900</v>
          </cell>
          <cell r="H21">
            <v>194410</v>
          </cell>
        </row>
        <row r="22">
          <cell r="F22">
            <v>12480</v>
          </cell>
          <cell r="G22">
            <v>15600</v>
          </cell>
          <cell r="H22">
            <v>41121</v>
          </cell>
        </row>
        <row r="23">
          <cell r="F23">
            <v>16800</v>
          </cell>
          <cell r="G23">
            <v>25200</v>
          </cell>
          <cell r="H23">
            <v>25200</v>
          </cell>
        </row>
        <row r="24">
          <cell r="F24">
            <v>4800</v>
          </cell>
          <cell r="G24">
            <v>4800</v>
          </cell>
          <cell r="H24">
            <v>12000</v>
          </cell>
        </row>
        <row r="28">
          <cell r="F28">
            <v>335855</v>
          </cell>
          <cell r="G28">
            <v>0</v>
          </cell>
        </row>
        <row r="29">
          <cell r="F29">
            <v>344758.35</v>
          </cell>
          <cell r="G29">
            <v>0</v>
          </cell>
        </row>
        <row r="30">
          <cell r="F30">
            <v>414465.65</v>
          </cell>
          <cell r="G30">
            <v>250000</v>
          </cell>
          <cell r="H30">
            <v>275000</v>
          </cell>
        </row>
        <row r="31">
          <cell r="F31">
            <v>0</v>
          </cell>
          <cell r="G31">
            <v>4000</v>
          </cell>
          <cell r="H31">
            <v>4000</v>
          </cell>
        </row>
        <row r="32">
          <cell r="F32">
            <v>11132.99</v>
          </cell>
          <cell r="G32">
            <v>50000</v>
          </cell>
          <cell r="H32">
            <v>50000</v>
          </cell>
        </row>
        <row r="33">
          <cell r="F33">
            <v>41095.879999999997</v>
          </cell>
          <cell r="G33">
            <v>36000</v>
          </cell>
          <cell r="H33">
            <v>42000</v>
          </cell>
        </row>
        <row r="34">
          <cell r="F34">
            <v>2516908.5099999998</v>
          </cell>
          <cell r="G34">
            <v>2260800</v>
          </cell>
          <cell r="H34">
            <v>2260800</v>
          </cell>
        </row>
        <row r="35">
          <cell r="F35">
            <v>27907</v>
          </cell>
          <cell r="G35">
            <v>97000</v>
          </cell>
          <cell r="H35">
            <v>97000</v>
          </cell>
        </row>
        <row r="36">
          <cell r="F36">
            <v>127337.69</v>
          </cell>
          <cell r="G36">
            <v>100000</v>
          </cell>
          <cell r="H36">
            <v>100000</v>
          </cell>
        </row>
        <row r="37">
          <cell r="F37">
            <v>206972.69</v>
          </cell>
          <cell r="G37">
            <v>145000</v>
          </cell>
          <cell r="H37">
            <v>175000</v>
          </cell>
        </row>
      </sheetData>
      <sheetData sheetId="14">
        <row r="11">
          <cell r="F11">
            <v>2612926.9300000002</v>
          </cell>
          <cell r="G11">
            <v>6943477</v>
          </cell>
          <cell r="H11">
            <v>7349872</v>
          </cell>
        </row>
        <row r="12">
          <cell r="F12">
            <v>473310.9</v>
          </cell>
          <cell r="G12">
            <v>780000</v>
          </cell>
          <cell r="H12">
            <v>1461240</v>
          </cell>
        </row>
        <row r="13">
          <cell r="F13">
            <v>142000</v>
          </cell>
          <cell r="G13">
            <v>312000</v>
          </cell>
          <cell r="H13">
            <v>312000</v>
          </cell>
        </row>
        <row r="14">
          <cell r="F14">
            <v>74545.86</v>
          </cell>
          <cell r="G14">
            <v>120000</v>
          </cell>
          <cell r="H14">
            <v>216000</v>
          </cell>
        </row>
        <row r="15">
          <cell r="F15">
            <v>90000</v>
          </cell>
          <cell r="G15">
            <v>192000</v>
          </cell>
          <cell r="H15">
            <v>216000</v>
          </cell>
        </row>
        <row r="16">
          <cell r="F16">
            <v>0</v>
          </cell>
          <cell r="G16">
            <v>102000</v>
          </cell>
          <cell r="H16">
            <v>216000</v>
          </cell>
        </row>
        <row r="17">
          <cell r="F17">
            <v>36000</v>
          </cell>
          <cell r="G17">
            <v>78000</v>
          </cell>
          <cell r="H17">
            <v>91000</v>
          </cell>
        </row>
        <row r="18">
          <cell r="F18">
            <v>18000</v>
          </cell>
          <cell r="G18">
            <v>30000</v>
          </cell>
          <cell r="H18">
            <v>63000</v>
          </cell>
        </row>
        <row r="19">
          <cell r="F19">
            <v>313948.06</v>
          </cell>
          <cell r="G19">
            <v>833300</v>
          </cell>
          <cell r="H19">
            <v>882000</v>
          </cell>
        </row>
        <row r="20">
          <cell r="F20">
            <v>59279.32</v>
          </cell>
          <cell r="G20">
            <v>93600</v>
          </cell>
          <cell r="H20">
            <v>175350</v>
          </cell>
        </row>
        <row r="21">
          <cell r="F21">
            <v>7100</v>
          </cell>
          <cell r="G21">
            <v>31200</v>
          </cell>
          <cell r="H21">
            <v>31200</v>
          </cell>
        </row>
        <row r="22">
          <cell r="F22">
            <v>3800</v>
          </cell>
          <cell r="G22">
            <v>12000</v>
          </cell>
          <cell r="H22">
            <v>21600</v>
          </cell>
        </row>
        <row r="23">
          <cell r="F23">
            <v>47365.89</v>
          </cell>
          <cell r="G23">
            <v>168600</v>
          </cell>
          <cell r="H23">
            <v>174900</v>
          </cell>
        </row>
        <row r="24">
          <cell r="F24">
            <v>9880</v>
          </cell>
          <cell r="G24">
            <v>19500</v>
          </cell>
          <cell r="H24">
            <v>36531</v>
          </cell>
        </row>
        <row r="25">
          <cell r="F25">
            <v>7100</v>
          </cell>
          <cell r="G25">
            <v>15600</v>
          </cell>
          <cell r="H25">
            <v>15600</v>
          </cell>
        </row>
        <row r="26">
          <cell r="F26">
            <v>3800</v>
          </cell>
          <cell r="G26">
            <v>6000</v>
          </cell>
          <cell r="H26">
            <v>10800</v>
          </cell>
        </row>
        <row r="30">
          <cell r="F30">
            <v>59335</v>
          </cell>
          <cell r="G30">
            <v>0</v>
          </cell>
        </row>
        <row r="31">
          <cell r="F31">
            <v>173812.05</v>
          </cell>
          <cell r="G31">
            <v>0</v>
          </cell>
        </row>
        <row r="32">
          <cell r="F32">
            <v>95346.93</v>
          </cell>
          <cell r="G32">
            <v>150000</v>
          </cell>
          <cell r="H32">
            <v>150000</v>
          </cell>
        </row>
        <row r="33">
          <cell r="F33">
            <v>1000</v>
          </cell>
          <cell r="G33">
            <v>10000</v>
          </cell>
          <cell r="H33">
            <v>10000</v>
          </cell>
        </row>
        <row r="34">
          <cell r="F34">
            <v>0</v>
          </cell>
          <cell r="G34">
            <v>60000</v>
          </cell>
          <cell r="H34">
            <v>60000</v>
          </cell>
        </row>
        <row r="35">
          <cell r="F35">
            <v>18757.78</v>
          </cell>
          <cell r="G35">
            <v>30000</v>
          </cell>
          <cell r="H35">
            <v>30000</v>
          </cell>
        </row>
        <row r="36">
          <cell r="F36">
            <v>1274196.81</v>
          </cell>
          <cell r="G36">
            <v>1600000</v>
          </cell>
          <cell r="H36">
            <v>1600000</v>
          </cell>
        </row>
        <row r="37">
          <cell r="F37">
            <v>5500</v>
          </cell>
          <cell r="G37">
            <v>23000</v>
          </cell>
          <cell r="H37">
            <v>23000</v>
          </cell>
        </row>
        <row r="38">
          <cell r="F38">
            <v>2200</v>
          </cell>
          <cell r="G38">
            <v>50000</v>
          </cell>
          <cell r="H38">
            <v>50000</v>
          </cell>
        </row>
        <row r="39">
          <cell r="F39">
            <v>104857.7</v>
          </cell>
          <cell r="G39">
            <v>115000</v>
          </cell>
          <cell r="H39">
            <v>115000</v>
          </cell>
        </row>
      </sheetData>
      <sheetData sheetId="15">
        <row r="10">
          <cell r="F10">
            <v>11182929.619999999</v>
          </cell>
          <cell r="G10">
            <v>14863328</v>
          </cell>
          <cell r="H10">
            <v>16107223</v>
          </cell>
        </row>
        <row r="11">
          <cell r="F11">
            <v>1949846.85</v>
          </cell>
          <cell r="G11">
            <v>1404000</v>
          </cell>
          <cell r="H11">
            <v>3417876</v>
          </cell>
        </row>
        <row r="12">
          <cell r="F12">
            <v>650636.4</v>
          </cell>
          <cell r="G12">
            <v>936000</v>
          </cell>
          <cell r="H12">
            <v>912000</v>
          </cell>
        </row>
        <row r="13">
          <cell r="F13">
            <v>281637.96000000002</v>
          </cell>
          <cell r="G13">
            <v>216000</v>
          </cell>
          <cell r="H13">
            <v>456000</v>
          </cell>
        </row>
        <row r="14">
          <cell r="F14">
            <v>102000</v>
          </cell>
          <cell r="G14">
            <v>102000</v>
          </cell>
          <cell r="H14">
            <v>114000</v>
          </cell>
        </row>
        <row r="15">
          <cell r="F15">
            <v>0</v>
          </cell>
          <cell r="G15">
            <v>0</v>
          </cell>
          <cell r="H15">
            <v>0</v>
          </cell>
        </row>
        <row r="16">
          <cell r="F16">
            <v>150000</v>
          </cell>
          <cell r="G16">
            <v>234000</v>
          </cell>
          <cell r="H16">
            <v>266000</v>
          </cell>
        </row>
        <row r="17">
          <cell r="F17">
            <v>72000</v>
          </cell>
          <cell r="G17">
            <v>54000</v>
          </cell>
          <cell r="H17">
            <v>133000</v>
          </cell>
        </row>
        <row r="18">
          <cell r="F18">
            <v>1340230.8</v>
          </cell>
          <cell r="G18">
            <v>1783600</v>
          </cell>
          <cell r="H18">
            <v>1932900</v>
          </cell>
        </row>
        <row r="19">
          <cell r="F19">
            <v>245261.97</v>
          </cell>
          <cell r="G19">
            <v>168500</v>
          </cell>
          <cell r="H19">
            <v>410150</v>
          </cell>
        </row>
        <row r="20">
          <cell r="F20">
            <v>40300</v>
          </cell>
          <cell r="G20">
            <v>93600</v>
          </cell>
          <cell r="H20">
            <v>91200</v>
          </cell>
        </row>
        <row r="21">
          <cell r="F21">
            <v>14800</v>
          </cell>
          <cell r="G21">
            <v>21600</v>
          </cell>
          <cell r="H21">
            <v>45600</v>
          </cell>
        </row>
        <row r="22">
          <cell r="F22">
            <v>214765.18</v>
          </cell>
          <cell r="G22">
            <v>366800</v>
          </cell>
          <cell r="H22">
            <v>395530</v>
          </cell>
        </row>
        <row r="23">
          <cell r="F23">
            <v>40548.800000000003</v>
          </cell>
          <cell r="G23">
            <v>35100</v>
          </cell>
          <cell r="H23">
            <v>85447</v>
          </cell>
        </row>
        <row r="24">
          <cell r="F24">
            <v>32600</v>
          </cell>
          <cell r="G24">
            <v>46800</v>
          </cell>
          <cell r="H24">
            <v>45600</v>
          </cell>
        </row>
        <row r="25">
          <cell r="F25">
            <v>14900</v>
          </cell>
          <cell r="G25">
            <v>10800</v>
          </cell>
          <cell r="H25">
            <v>22800</v>
          </cell>
        </row>
        <row r="26">
          <cell r="F26">
            <v>158250</v>
          </cell>
          <cell r="G26">
            <v>162000</v>
          </cell>
          <cell r="H26">
            <v>540000</v>
          </cell>
        </row>
        <row r="27">
          <cell r="F27">
            <v>0</v>
          </cell>
          <cell r="G27">
            <v>240000</v>
          </cell>
          <cell r="H27">
            <v>480000</v>
          </cell>
        </row>
        <row r="31">
          <cell r="F31">
            <v>884046.5</v>
          </cell>
          <cell r="G31">
            <v>0</v>
          </cell>
        </row>
        <row r="32">
          <cell r="F32">
            <v>117286.42</v>
          </cell>
          <cell r="G32">
            <v>0</v>
          </cell>
        </row>
        <row r="33">
          <cell r="F33">
            <v>736200.18</v>
          </cell>
          <cell r="G33">
            <v>744000</v>
          </cell>
          <cell r="H33">
            <v>1000000</v>
          </cell>
        </row>
        <row r="34">
          <cell r="F34">
            <v>83259.34</v>
          </cell>
          <cell r="G34">
            <v>100000</v>
          </cell>
          <cell r="H34">
            <v>100000</v>
          </cell>
        </row>
        <row r="35">
          <cell r="F35">
            <v>68431.199999999997</v>
          </cell>
          <cell r="G35">
            <v>100000</v>
          </cell>
          <cell r="H35">
            <v>100000</v>
          </cell>
        </row>
        <row r="36">
          <cell r="F36">
            <v>1037378.97</v>
          </cell>
          <cell r="G36">
            <v>1426231</v>
          </cell>
          <cell r="H36">
            <v>1426231</v>
          </cell>
        </row>
        <row r="37">
          <cell r="F37">
            <v>0</v>
          </cell>
          <cell r="G37">
            <v>61000</v>
          </cell>
          <cell r="H37">
            <v>61000</v>
          </cell>
        </row>
        <row r="38">
          <cell r="F38">
            <v>0</v>
          </cell>
          <cell r="G38">
            <v>50000</v>
          </cell>
          <cell r="H38">
            <v>100000</v>
          </cell>
        </row>
        <row r="39">
          <cell r="F39">
            <v>0</v>
          </cell>
          <cell r="G39">
            <v>44000</v>
          </cell>
          <cell r="H39">
            <v>44000</v>
          </cell>
        </row>
        <row r="40">
          <cell r="F40">
            <v>1401300</v>
          </cell>
          <cell r="G40">
            <v>660000</v>
          </cell>
          <cell r="H40">
            <v>1000000</v>
          </cell>
        </row>
        <row r="41">
          <cell r="F41">
            <v>176857.31</v>
          </cell>
          <cell r="G41">
            <v>186000</v>
          </cell>
          <cell r="H41">
            <v>186000</v>
          </cell>
        </row>
        <row r="42">
          <cell r="F42">
            <v>1700942.7</v>
          </cell>
          <cell r="G42">
            <v>1377000</v>
          </cell>
          <cell r="H42">
            <v>1800000</v>
          </cell>
        </row>
        <row r="43">
          <cell r="F43">
            <v>152514.54999999999</v>
          </cell>
          <cell r="G43">
            <v>168000</v>
          </cell>
          <cell r="H43">
            <v>168000</v>
          </cell>
        </row>
      </sheetData>
      <sheetData sheetId="16">
        <row r="10">
          <cell r="F10">
            <v>7933799.6799999997</v>
          </cell>
          <cell r="G10">
            <v>12058451</v>
          </cell>
          <cell r="H10">
            <v>12829867</v>
          </cell>
        </row>
        <row r="11">
          <cell r="F11">
            <v>1526764.7</v>
          </cell>
          <cell r="G11">
            <v>1560000</v>
          </cell>
          <cell r="H11">
            <v>1644840</v>
          </cell>
        </row>
        <row r="12">
          <cell r="F12">
            <v>428363.64</v>
          </cell>
          <cell r="G12">
            <v>696000</v>
          </cell>
          <cell r="H12">
            <v>696000</v>
          </cell>
        </row>
        <row r="13">
          <cell r="F13">
            <v>236637.69</v>
          </cell>
          <cell r="G13">
            <v>240000</v>
          </cell>
          <cell r="H13">
            <v>240000</v>
          </cell>
        </row>
        <row r="14">
          <cell r="F14">
            <v>124500</v>
          </cell>
          <cell r="G14">
            <v>192000</v>
          </cell>
          <cell r="H14">
            <v>216000</v>
          </cell>
        </row>
        <row r="16">
          <cell r="F16">
            <v>22500</v>
          </cell>
          <cell r="G16">
            <v>90000</v>
          </cell>
          <cell r="H16">
            <v>216000</v>
          </cell>
        </row>
        <row r="17">
          <cell r="F17">
            <v>108000</v>
          </cell>
          <cell r="G17">
            <v>174000</v>
          </cell>
          <cell r="H17">
            <v>203000</v>
          </cell>
        </row>
        <row r="18">
          <cell r="F18">
            <v>60000</v>
          </cell>
          <cell r="G18">
            <v>60000</v>
          </cell>
          <cell r="H18">
            <v>70000</v>
          </cell>
        </row>
        <row r="19">
          <cell r="F19">
            <v>951755.19</v>
          </cell>
          <cell r="G19">
            <v>1447100</v>
          </cell>
          <cell r="H19">
            <v>1539600</v>
          </cell>
        </row>
        <row r="20">
          <cell r="F20">
            <v>191877.76000000001</v>
          </cell>
          <cell r="G20">
            <v>187200</v>
          </cell>
          <cell r="H20">
            <v>197400</v>
          </cell>
        </row>
        <row r="21">
          <cell r="F21">
            <v>21400</v>
          </cell>
          <cell r="G21">
            <v>69600</v>
          </cell>
          <cell r="H21">
            <v>69600</v>
          </cell>
        </row>
        <row r="22">
          <cell r="F22">
            <v>12300</v>
          </cell>
          <cell r="G22">
            <v>24000</v>
          </cell>
          <cell r="H22">
            <v>24000</v>
          </cell>
        </row>
        <row r="23">
          <cell r="F23">
            <v>148531.81</v>
          </cell>
          <cell r="G23">
            <v>296500</v>
          </cell>
          <cell r="H23">
            <v>312700</v>
          </cell>
        </row>
        <row r="24">
          <cell r="F24">
            <v>31980</v>
          </cell>
          <cell r="G24">
            <v>39000</v>
          </cell>
          <cell r="H24">
            <v>42000</v>
          </cell>
        </row>
        <row r="25">
          <cell r="F25">
            <v>21400</v>
          </cell>
          <cell r="G25">
            <v>34800</v>
          </cell>
          <cell r="H25">
            <v>34800</v>
          </cell>
        </row>
        <row r="26">
          <cell r="F26">
            <v>12300</v>
          </cell>
          <cell r="G26">
            <v>12000</v>
          </cell>
          <cell r="H26">
            <v>12000</v>
          </cell>
        </row>
        <row r="30">
          <cell r="F30">
            <v>493261.08</v>
          </cell>
          <cell r="G30">
            <v>0</v>
          </cell>
        </row>
        <row r="31">
          <cell r="F31">
            <v>189853</v>
          </cell>
          <cell r="G31">
            <v>0</v>
          </cell>
        </row>
        <row r="32">
          <cell r="F32">
            <v>179482.2</v>
          </cell>
          <cell r="G32">
            <v>0</v>
          </cell>
        </row>
        <row r="33">
          <cell r="F33">
            <v>412370.54</v>
          </cell>
          <cell r="G33">
            <v>320000</v>
          </cell>
          <cell r="H33">
            <v>350000</v>
          </cell>
        </row>
        <row r="34">
          <cell r="F34">
            <v>0</v>
          </cell>
          <cell r="G34">
            <v>72000</v>
          </cell>
          <cell r="H34">
            <v>72000</v>
          </cell>
        </row>
        <row r="35">
          <cell r="F35">
            <v>16500</v>
          </cell>
          <cell r="G35">
            <v>22000</v>
          </cell>
          <cell r="H35">
            <v>22000</v>
          </cell>
        </row>
        <row r="36">
          <cell r="F36">
            <v>12940</v>
          </cell>
          <cell r="G36">
            <v>100000</v>
          </cell>
          <cell r="H36">
            <v>100000</v>
          </cell>
        </row>
        <row r="37">
          <cell r="F37">
            <v>118030</v>
          </cell>
          <cell r="G37">
            <v>75400</v>
          </cell>
          <cell r="H37">
            <v>100000</v>
          </cell>
        </row>
        <row r="38">
          <cell r="F38">
            <v>173897.16</v>
          </cell>
          <cell r="G38">
            <v>183000</v>
          </cell>
          <cell r="H38">
            <v>200000</v>
          </cell>
        </row>
      </sheetData>
      <sheetData sheetId="17">
        <row r="10">
          <cell r="F10">
            <v>46944648.369999997</v>
          </cell>
          <cell r="G10">
            <v>64337655</v>
          </cell>
          <cell r="H10">
            <v>68530308</v>
          </cell>
        </row>
        <row r="11">
          <cell r="F11">
            <v>2614182.35</v>
          </cell>
          <cell r="G11">
            <v>4464000</v>
          </cell>
          <cell r="H11">
            <v>4464000</v>
          </cell>
        </row>
        <row r="12">
          <cell r="F12">
            <v>192000</v>
          </cell>
          <cell r="G12">
            <v>192000</v>
          </cell>
          <cell r="H12">
            <v>216000</v>
          </cell>
        </row>
        <row r="13">
          <cell r="F13">
            <v>0</v>
          </cell>
          <cell r="G13">
            <v>90000</v>
          </cell>
          <cell r="H13">
            <v>102000</v>
          </cell>
        </row>
        <row r="14">
          <cell r="F14">
            <v>690000</v>
          </cell>
          <cell r="G14">
            <v>1116000</v>
          </cell>
          <cell r="H14">
            <v>1302000</v>
          </cell>
        </row>
        <row r="15">
          <cell r="F15">
            <v>4593315.8099999996</v>
          </cell>
          <cell r="G15">
            <v>7720549</v>
          </cell>
          <cell r="H15">
            <v>8223700</v>
          </cell>
        </row>
        <row r="16">
          <cell r="F16">
            <v>181300</v>
          </cell>
          <cell r="G16">
            <v>446400</v>
          </cell>
          <cell r="H16">
            <v>446400</v>
          </cell>
        </row>
        <row r="17">
          <cell r="F17">
            <v>753701.68</v>
          </cell>
          <cell r="G17">
            <v>1406400</v>
          </cell>
          <cell r="H17">
            <v>1706000</v>
          </cell>
        </row>
        <row r="18">
          <cell r="F18">
            <v>131600</v>
          </cell>
          <cell r="G18">
            <v>223200</v>
          </cell>
          <cell r="H18">
            <v>223200</v>
          </cell>
        </row>
        <row r="22">
          <cell r="F22">
            <v>1778912.68</v>
          </cell>
          <cell r="G22">
            <v>0</v>
          </cell>
        </row>
        <row r="23">
          <cell r="F23">
            <v>683478.21</v>
          </cell>
          <cell r="G23">
            <v>0</v>
          </cell>
        </row>
        <row r="24">
          <cell r="F24">
            <v>1616460.64</v>
          </cell>
          <cell r="G24">
            <v>1366000</v>
          </cell>
          <cell r="H24">
            <v>1366000</v>
          </cell>
        </row>
        <row r="25">
          <cell r="F25">
            <v>48856.82</v>
          </cell>
          <cell r="G25">
            <v>82000</v>
          </cell>
          <cell r="H25">
            <v>82000</v>
          </cell>
        </row>
        <row r="26">
          <cell r="F26">
            <v>546353.27</v>
          </cell>
          <cell r="G26">
            <v>792000</v>
          </cell>
          <cell r="H26">
            <v>792000</v>
          </cell>
        </row>
        <row r="27">
          <cell r="F27">
            <v>0</v>
          </cell>
          <cell r="G27">
            <v>2000</v>
          </cell>
          <cell r="H27">
            <v>2000</v>
          </cell>
        </row>
        <row r="28">
          <cell r="F28">
            <v>105894</v>
          </cell>
          <cell r="G28">
            <v>336000</v>
          </cell>
          <cell r="H28">
            <v>336000</v>
          </cell>
        </row>
        <row r="29">
          <cell r="F29">
            <v>0</v>
          </cell>
          <cell r="G29">
            <v>20000</v>
          </cell>
          <cell r="H29">
            <v>20000</v>
          </cell>
        </row>
        <row r="30">
          <cell r="F30">
            <v>175160</v>
          </cell>
          <cell r="G30">
            <v>50000</v>
          </cell>
          <cell r="H30">
            <v>50000</v>
          </cell>
        </row>
        <row r="31">
          <cell r="F31">
            <v>560331.78</v>
          </cell>
          <cell r="G31">
            <v>300000</v>
          </cell>
          <cell r="H31">
            <v>300000</v>
          </cell>
        </row>
        <row r="32">
          <cell r="F32">
            <v>2192137.66</v>
          </cell>
          <cell r="G32">
            <v>1200000</v>
          </cell>
          <cell r="H32">
            <v>1200000</v>
          </cell>
        </row>
      </sheetData>
      <sheetData sheetId="18">
        <row r="10">
          <cell r="F10">
            <v>8978528</v>
          </cell>
          <cell r="G10">
            <v>14851129</v>
          </cell>
          <cell r="H10">
            <v>15700766</v>
          </cell>
        </row>
        <row r="11">
          <cell r="F11">
            <v>611586.66</v>
          </cell>
          <cell r="G11">
            <v>624000</v>
          </cell>
          <cell r="H11">
            <v>2631744</v>
          </cell>
        </row>
        <row r="12">
          <cell r="F12">
            <v>624000</v>
          </cell>
          <cell r="G12">
            <v>1008000</v>
          </cell>
          <cell r="H12">
            <v>1008000</v>
          </cell>
        </row>
        <row r="13">
          <cell r="F13">
            <v>86091.13</v>
          </cell>
          <cell r="G13">
            <v>96000</v>
          </cell>
          <cell r="H13">
            <v>384000</v>
          </cell>
        </row>
        <row r="14">
          <cell r="F14">
            <v>167500</v>
          </cell>
          <cell r="G14">
            <v>192000</v>
          </cell>
          <cell r="H14">
            <v>216000</v>
          </cell>
        </row>
        <row r="15">
          <cell r="F15">
            <v>60000</v>
          </cell>
          <cell r="G15">
            <v>90000</v>
          </cell>
          <cell r="H15">
            <v>216000</v>
          </cell>
        </row>
        <row r="16">
          <cell r="F16">
            <v>156000</v>
          </cell>
          <cell r="G16">
            <v>252000</v>
          </cell>
          <cell r="H16">
            <v>294000</v>
          </cell>
        </row>
        <row r="17">
          <cell r="F17">
            <v>18000</v>
          </cell>
          <cell r="G17">
            <v>24000</v>
          </cell>
          <cell r="H17">
            <v>112000</v>
          </cell>
        </row>
        <row r="18">
          <cell r="F18">
            <v>463500</v>
          </cell>
          <cell r="G18">
            <v>756000</v>
          </cell>
          <cell r="H18">
            <v>756000</v>
          </cell>
        </row>
        <row r="19">
          <cell r="F19">
            <v>46800</v>
          </cell>
          <cell r="G19">
            <v>75600</v>
          </cell>
          <cell r="H19">
            <v>75600</v>
          </cell>
        </row>
        <row r="20">
          <cell r="F20">
            <v>780000</v>
          </cell>
          <cell r="G20">
            <v>1260000</v>
          </cell>
          <cell r="H20">
            <v>1260000</v>
          </cell>
        </row>
        <row r="21">
          <cell r="F21">
            <v>1077423.3600000001</v>
          </cell>
          <cell r="G21">
            <v>1782200</v>
          </cell>
          <cell r="H21">
            <v>1885000</v>
          </cell>
        </row>
        <row r="22">
          <cell r="F22">
            <v>68639.12</v>
          </cell>
          <cell r="G22">
            <v>74900</v>
          </cell>
          <cell r="H22">
            <v>315810</v>
          </cell>
        </row>
        <row r="23">
          <cell r="F23">
            <v>31200</v>
          </cell>
          <cell r="G23">
            <v>100800</v>
          </cell>
          <cell r="H23">
            <v>100800</v>
          </cell>
        </row>
        <row r="24">
          <cell r="F24">
            <v>4400</v>
          </cell>
          <cell r="G24">
            <v>9600</v>
          </cell>
          <cell r="H24">
            <v>38400</v>
          </cell>
        </row>
        <row r="25">
          <cell r="F25">
            <v>176440.24</v>
          </cell>
          <cell r="G25">
            <v>366700</v>
          </cell>
          <cell r="H25">
            <v>386000</v>
          </cell>
        </row>
        <row r="26">
          <cell r="F26">
            <v>11440</v>
          </cell>
          <cell r="G26">
            <v>15600</v>
          </cell>
          <cell r="H26">
            <v>65800</v>
          </cell>
        </row>
        <row r="27">
          <cell r="F27">
            <v>31200</v>
          </cell>
          <cell r="G27">
            <v>50400</v>
          </cell>
          <cell r="H27">
            <v>50400</v>
          </cell>
        </row>
        <row r="28">
          <cell r="F28">
            <v>4400</v>
          </cell>
          <cell r="G28">
            <v>4800</v>
          </cell>
          <cell r="H28">
            <v>19200</v>
          </cell>
        </row>
        <row r="32">
          <cell r="F32">
            <v>71838</v>
          </cell>
          <cell r="G32">
            <v>0</v>
          </cell>
        </row>
        <row r="33">
          <cell r="F33">
            <v>2000</v>
          </cell>
          <cell r="G33">
            <v>0</v>
          </cell>
        </row>
        <row r="34">
          <cell r="F34">
            <v>425492.04</v>
          </cell>
          <cell r="G34">
            <v>0</v>
          </cell>
        </row>
        <row r="35">
          <cell r="F35">
            <v>609842.68000000005</v>
          </cell>
          <cell r="G35">
            <v>550000</v>
          </cell>
          <cell r="H35">
            <v>550000</v>
          </cell>
        </row>
        <row r="36">
          <cell r="F36">
            <v>2880027</v>
          </cell>
          <cell r="G36">
            <v>2471800</v>
          </cell>
          <cell r="H36">
            <v>2700000</v>
          </cell>
        </row>
        <row r="37">
          <cell r="F37">
            <v>25754.91</v>
          </cell>
          <cell r="G37">
            <v>82400</v>
          </cell>
          <cell r="H37">
            <v>82400</v>
          </cell>
        </row>
        <row r="38">
          <cell r="F38">
            <v>253430.65</v>
          </cell>
          <cell r="G38">
            <v>138240</v>
          </cell>
          <cell r="H38">
            <v>238000</v>
          </cell>
        </row>
        <row r="39">
          <cell r="F39">
            <v>25668</v>
          </cell>
          <cell r="G39">
            <v>178200</v>
          </cell>
          <cell r="H39">
            <v>178200</v>
          </cell>
        </row>
        <row r="40">
          <cell r="F40">
            <v>2556467.11</v>
          </cell>
          <cell r="G40">
            <v>3000000</v>
          </cell>
          <cell r="H40">
            <v>5674794</v>
          </cell>
        </row>
        <row r="41">
          <cell r="F41">
            <v>182923</v>
          </cell>
          <cell r="G41">
            <v>179600</v>
          </cell>
          <cell r="H41">
            <v>179600</v>
          </cell>
        </row>
        <row r="42">
          <cell r="F42">
            <v>558788.80000000005</v>
          </cell>
          <cell r="G42">
            <v>373800</v>
          </cell>
          <cell r="H42">
            <v>389000</v>
          </cell>
        </row>
      </sheetData>
      <sheetData sheetId="19">
        <row r="11">
          <cell r="F11">
            <v>5330500.95</v>
          </cell>
          <cell r="G11">
            <v>10678202</v>
          </cell>
          <cell r="H11">
            <v>11316468</v>
          </cell>
        </row>
        <row r="12">
          <cell r="F12">
            <v>2984482.8</v>
          </cell>
          <cell r="G12">
            <v>2652000</v>
          </cell>
          <cell r="H12">
            <v>3618648</v>
          </cell>
        </row>
        <row r="13">
          <cell r="F13">
            <v>471909.09</v>
          </cell>
          <cell r="G13">
            <v>816000</v>
          </cell>
          <cell r="H13">
            <v>816000</v>
          </cell>
        </row>
        <row r="14">
          <cell r="F14">
            <v>464184.42</v>
          </cell>
          <cell r="G14">
            <v>408000</v>
          </cell>
          <cell r="H14">
            <v>528000</v>
          </cell>
        </row>
        <row r="15">
          <cell r="F15">
            <v>75000</v>
          </cell>
          <cell r="G15">
            <v>90000</v>
          </cell>
          <cell r="H15">
            <v>102000</v>
          </cell>
        </row>
        <row r="16">
          <cell r="F16">
            <v>67500</v>
          </cell>
          <cell r="G16">
            <v>90000</v>
          </cell>
          <cell r="H16">
            <v>102000</v>
          </cell>
        </row>
        <row r="17">
          <cell r="F17">
            <v>120000</v>
          </cell>
          <cell r="G17">
            <v>204000</v>
          </cell>
          <cell r="H17">
            <v>238000</v>
          </cell>
        </row>
        <row r="18">
          <cell r="F18">
            <v>114000</v>
          </cell>
          <cell r="G18">
            <v>102000</v>
          </cell>
          <cell r="H18">
            <v>154000</v>
          </cell>
        </row>
        <row r="19">
          <cell r="F19">
            <v>1790481.9</v>
          </cell>
          <cell r="G19">
            <v>0</v>
          </cell>
          <cell r="H19">
            <v>0</v>
          </cell>
        </row>
        <row r="20">
          <cell r="F20">
            <v>639831.04000000004</v>
          </cell>
          <cell r="G20">
            <v>1281400</v>
          </cell>
          <cell r="H20">
            <v>1358000</v>
          </cell>
        </row>
        <row r="21">
          <cell r="F21">
            <v>379075.56</v>
          </cell>
          <cell r="G21">
            <v>318300</v>
          </cell>
          <cell r="H21">
            <v>434300</v>
          </cell>
        </row>
        <row r="22">
          <cell r="F22">
            <v>23300</v>
          </cell>
          <cell r="G22">
            <v>81600</v>
          </cell>
          <cell r="H22">
            <v>81600</v>
          </cell>
        </row>
        <row r="23">
          <cell r="F23">
            <v>24300</v>
          </cell>
          <cell r="G23">
            <v>40800</v>
          </cell>
          <cell r="H23">
            <v>52800</v>
          </cell>
        </row>
        <row r="24">
          <cell r="F24">
            <v>106639.22</v>
          </cell>
          <cell r="G24">
            <v>267100</v>
          </cell>
          <cell r="H24">
            <v>283000</v>
          </cell>
        </row>
        <row r="25">
          <cell r="F25">
            <v>63180</v>
          </cell>
          <cell r="G25">
            <v>66300</v>
          </cell>
          <cell r="H25">
            <v>90500</v>
          </cell>
        </row>
        <row r="26">
          <cell r="F26">
            <v>23300</v>
          </cell>
          <cell r="G26">
            <v>40800</v>
          </cell>
          <cell r="H26">
            <v>40800</v>
          </cell>
        </row>
        <row r="27">
          <cell r="F27">
            <v>24300</v>
          </cell>
          <cell r="G27">
            <v>20400</v>
          </cell>
          <cell r="H27">
            <v>26400</v>
          </cell>
        </row>
        <row r="31">
          <cell r="F31">
            <v>1096165</v>
          </cell>
          <cell r="G31">
            <v>0</v>
          </cell>
        </row>
        <row r="32">
          <cell r="F32">
            <v>0</v>
          </cell>
          <cell r="G32">
            <v>0</v>
          </cell>
        </row>
        <row r="33">
          <cell r="F33">
            <v>378166.05</v>
          </cell>
          <cell r="G33">
            <v>0</v>
          </cell>
        </row>
        <row r="34">
          <cell r="F34">
            <v>383846.89</v>
          </cell>
          <cell r="G34">
            <v>300000</v>
          </cell>
          <cell r="H34">
            <v>300000</v>
          </cell>
        </row>
        <row r="35">
          <cell r="F35">
            <v>23917</v>
          </cell>
          <cell r="G35">
            <v>90000</v>
          </cell>
          <cell r="H35">
            <v>90000</v>
          </cell>
        </row>
        <row r="36">
          <cell r="F36">
            <v>0</v>
          </cell>
          <cell r="G36">
            <v>5463600</v>
          </cell>
          <cell r="H36">
            <v>5463600</v>
          </cell>
        </row>
        <row r="37">
          <cell r="F37">
            <v>35000</v>
          </cell>
          <cell r="G37">
            <v>100000</v>
          </cell>
          <cell r="H37">
            <v>50000</v>
          </cell>
        </row>
        <row r="38">
          <cell r="F38">
            <v>140074</v>
          </cell>
          <cell r="G38">
            <v>100000</v>
          </cell>
          <cell r="H38">
            <v>100000</v>
          </cell>
        </row>
        <row r="39">
          <cell r="F39">
            <v>877999.01</v>
          </cell>
          <cell r="G39">
            <v>500000</v>
          </cell>
          <cell r="H39">
            <v>500000</v>
          </cell>
        </row>
      </sheetData>
      <sheetData sheetId="20">
        <row r="12">
          <cell r="F12">
            <v>49526854.560000002</v>
          </cell>
          <cell r="G12">
            <v>72454368</v>
          </cell>
          <cell r="H12">
            <v>76761421</v>
          </cell>
        </row>
        <row r="13">
          <cell r="F13">
            <v>27336850.02</v>
          </cell>
          <cell r="G13">
            <v>28706184</v>
          </cell>
          <cell r="H13">
            <v>40109944</v>
          </cell>
        </row>
        <row r="14">
          <cell r="F14">
            <v>5146425.01</v>
          </cell>
          <cell r="G14">
            <v>7032000</v>
          </cell>
          <cell r="H14">
            <v>7032000</v>
          </cell>
        </row>
        <row r="15">
          <cell r="F15">
            <v>3930984.15</v>
          </cell>
          <cell r="G15">
            <v>4152000</v>
          </cell>
          <cell r="H15">
            <v>5400000</v>
          </cell>
        </row>
        <row r="16">
          <cell r="F16">
            <v>192000</v>
          </cell>
          <cell r="G16">
            <v>282000</v>
          </cell>
          <cell r="H16">
            <v>318000</v>
          </cell>
        </row>
        <row r="17">
          <cell r="F17">
            <v>7500</v>
          </cell>
          <cell r="G17">
            <v>282000</v>
          </cell>
          <cell r="H17">
            <v>318000</v>
          </cell>
        </row>
        <row r="18">
          <cell r="F18">
            <v>1290000</v>
          </cell>
          <cell r="G18">
            <v>1758000</v>
          </cell>
          <cell r="H18">
            <v>2051000</v>
          </cell>
        </row>
        <row r="19">
          <cell r="F19">
            <v>1050000</v>
          </cell>
          <cell r="G19">
            <v>1038000</v>
          </cell>
          <cell r="H19">
            <v>1575000</v>
          </cell>
        </row>
        <row r="20">
          <cell r="F20">
            <v>1490355.44</v>
          </cell>
          <cell r="G20">
            <v>0</v>
          </cell>
          <cell r="H20">
            <v>0</v>
          </cell>
        </row>
        <row r="21">
          <cell r="F21">
            <v>5940236.6699999999</v>
          </cell>
          <cell r="G21">
            <v>8694600</v>
          </cell>
          <cell r="H21">
            <v>9212000</v>
          </cell>
        </row>
        <row r="22">
          <cell r="F22">
            <v>3410476.16</v>
          </cell>
          <cell r="G22">
            <v>3444800</v>
          </cell>
          <cell r="H22">
            <v>4813194</v>
          </cell>
        </row>
        <row r="23">
          <cell r="F23">
            <v>257400</v>
          </cell>
          <cell r="G23">
            <v>703200</v>
          </cell>
          <cell r="H23">
            <v>703200</v>
          </cell>
        </row>
        <row r="24">
          <cell r="F24">
            <v>206000</v>
          </cell>
          <cell r="G24">
            <v>415200</v>
          </cell>
          <cell r="H24">
            <v>540000</v>
          </cell>
        </row>
        <row r="25">
          <cell r="F25">
            <v>978799.86</v>
          </cell>
          <cell r="G25">
            <v>1805790</v>
          </cell>
          <cell r="H25">
            <v>1913000</v>
          </cell>
        </row>
        <row r="26">
          <cell r="F26">
            <v>568724.34</v>
          </cell>
          <cell r="G26">
            <v>717408</v>
          </cell>
          <cell r="H26">
            <v>1002749</v>
          </cell>
        </row>
        <row r="27">
          <cell r="F27">
            <v>257500</v>
          </cell>
          <cell r="G27">
            <v>351600</v>
          </cell>
          <cell r="H27">
            <v>351600</v>
          </cell>
        </row>
        <row r="28">
          <cell r="F28">
            <v>205900</v>
          </cell>
          <cell r="G28">
            <v>207600</v>
          </cell>
          <cell r="H28">
            <v>270000</v>
          </cell>
        </row>
        <row r="32">
          <cell r="F32">
            <v>6118697.9000000004</v>
          </cell>
          <cell r="G32">
            <v>0</v>
          </cell>
        </row>
        <row r="33">
          <cell r="F33">
            <v>1573134.6</v>
          </cell>
          <cell r="G33">
            <v>0</v>
          </cell>
        </row>
        <row r="34">
          <cell r="F34">
            <v>33820093.490000002</v>
          </cell>
          <cell r="G34">
            <v>50000000</v>
          </cell>
          <cell r="H34">
            <v>50000000</v>
          </cell>
        </row>
        <row r="35">
          <cell r="F35">
            <v>25693</v>
          </cell>
          <cell r="G35">
            <v>328000</v>
          </cell>
          <cell r="H35">
            <v>75000</v>
          </cell>
        </row>
        <row r="36">
          <cell r="F36">
            <v>17517973.489999998</v>
          </cell>
          <cell r="G36">
            <v>22000000</v>
          </cell>
          <cell r="H36">
            <v>31000000</v>
          </cell>
        </row>
        <row r="37">
          <cell r="F37">
            <v>33369</v>
          </cell>
          <cell r="G37">
            <v>75900</v>
          </cell>
          <cell r="H37">
            <v>50000</v>
          </cell>
        </row>
        <row r="38">
          <cell r="F38">
            <v>33577759.850000001</v>
          </cell>
          <cell r="G38">
            <v>46000000</v>
          </cell>
          <cell r="H38">
            <v>40000000</v>
          </cell>
        </row>
        <row r="39">
          <cell r="F39">
            <v>6937782.3700000001</v>
          </cell>
          <cell r="G39">
            <v>8600000</v>
          </cell>
          <cell r="H39">
            <v>9000000</v>
          </cell>
        </row>
        <row r="40">
          <cell r="F40">
            <v>2434088.11</v>
          </cell>
          <cell r="G40">
            <v>2500000</v>
          </cell>
          <cell r="H40">
            <v>2500000</v>
          </cell>
        </row>
      </sheetData>
      <sheetData sheetId="21">
        <row r="10">
          <cell r="F10">
            <v>1049080.3500000001</v>
          </cell>
          <cell r="G10">
            <v>3635280</v>
          </cell>
          <cell r="H10">
            <v>3873400</v>
          </cell>
        </row>
        <row r="11">
          <cell r="F11">
            <v>18000</v>
          </cell>
          <cell r="G11">
            <v>120000</v>
          </cell>
          <cell r="H11">
            <v>120000</v>
          </cell>
        </row>
        <row r="12">
          <cell r="F12">
            <v>76500</v>
          </cell>
          <cell r="G12">
            <v>102000</v>
          </cell>
          <cell r="H12">
            <v>114000</v>
          </cell>
        </row>
        <row r="13">
          <cell r="F13">
            <v>76500</v>
          </cell>
          <cell r="G13">
            <v>102000</v>
          </cell>
          <cell r="H13">
            <v>0</v>
          </cell>
        </row>
        <row r="14">
          <cell r="F14">
            <v>6000</v>
          </cell>
          <cell r="G14">
            <v>30000</v>
          </cell>
          <cell r="H14">
            <v>35000</v>
          </cell>
        </row>
        <row r="15">
          <cell r="F15">
            <v>125889.64</v>
          </cell>
          <cell r="G15">
            <v>436300</v>
          </cell>
          <cell r="H15">
            <v>464808</v>
          </cell>
        </row>
        <row r="16">
          <cell r="F16">
            <v>900</v>
          </cell>
          <cell r="G16">
            <v>12000</v>
          </cell>
          <cell r="H16">
            <v>12000</v>
          </cell>
        </row>
        <row r="17">
          <cell r="F17">
            <v>14400</v>
          </cell>
          <cell r="G17">
            <v>86100</v>
          </cell>
          <cell r="H17">
            <v>89740</v>
          </cell>
        </row>
        <row r="18">
          <cell r="F18">
            <v>900</v>
          </cell>
          <cell r="G18">
            <v>6000</v>
          </cell>
          <cell r="H18">
            <v>6000</v>
          </cell>
        </row>
        <row r="22">
          <cell r="F22">
            <v>73873</v>
          </cell>
          <cell r="G22">
            <v>0</v>
          </cell>
          <cell r="H22">
            <v>0</v>
          </cell>
        </row>
        <row r="23">
          <cell r="F23">
            <v>142164.99</v>
          </cell>
          <cell r="G23">
            <v>0</v>
          </cell>
          <cell r="H23">
            <v>0</v>
          </cell>
        </row>
        <row r="24">
          <cell r="F24">
            <v>102863.25</v>
          </cell>
          <cell r="G24">
            <v>0</v>
          </cell>
          <cell r="H24">
            <v>0</v>
          </cell>
        </row>
        <row r="25">
          <cell r="F25">
            <v>2461.39</v>
          </cell>
          <cell r="G25">
            <v>100000</v>
          </cell>
          <cell r="H25">
            <v>100000</v>
          </cell>
        </row>
        <row r="26">
          <cell r="F26">
            <v>0</v>
          </cell>
          <cell r="G26">
            <v>376800</v>
          </cell>
          <cell r="H26">
            <v>376800</v>
          </cell>
        </row>
        <row r="27">
          <cell r="F27">
            <v>0</v>
          </cell>
          <cell r="G27">
            <v>100000</v>
          </cell>
          <cell r="H27">
            <v>100000</v>
          </cell>
        </row>
        <row r="28">
          <cell r="F28">
            <v>0</v>
          </cell>
          <cell r="G28">
            <v>100000</v>
          </cell>
          <cell r="H28">
            <v>100000</v>
          </cell>
        </row>
        <row r="29">
          <cell r="F29">
            <v>61457</v>
          </cell>
          <cell r="G29">
            <v>50000</v>
          </cell>
          <cell r="H29">
            <v>50000</v>
          </cell>
        </row>
      </sheetData>
      <sheetData sheetId="22">
        <row r="10">
          <cell r="F10">
            <v>0</v>
          </cell>
          <cell r="G10">
            <v>4255464</v>
          </cell>
          <cell r="H10">
            <v>4516868</v>
          </cell>
        </row>
        <row r="11">
          <cell r="F11">
            <v>0</v>
          </cell>
          <cell r="G11">
            <v>144000</v>
          </cell>
          <cell r="H11">
            <v>144000</v>
          </cell>
        </row>
        <row r="12">
          <cell r="F12">
            <v>0</v>
          </cell>
          <cell r="G12">
            <v>192000</v>
          </cell>
          <cell r="H12">
            <v>216000</v>
          </cell>
        </row>
        <row r="13">
          <cell r="F13">
            <v>0</v>
          </cell>
          <cell r="G13">
            <v>192000</v>
          </cell>
          <cell r="H13">
            <v>216000</v>
          </cell>
        </row>
        <row r="14">
          <cell r="F14">
            <v>0</v>
          </cell>
          <cell r="G14">
            <v>36000</v>
          </cell>
          <cell r="H14">
            <v>42000</v>
          </cell>
        </row>
        <row r="15">
          <cell r="F15">
            <v>0</v>
          </cell>
          <cell r="G15">
            <v>510700</v>
          </cell>
          <cell r="H15">
            <v>542025</v>
          </cell>
        </row>
        <row r="16">
          <cell r="F16">
            <v>0</v>
          </cell>
          <cell r="G16">
            <v>14400</v>
          </cell>
          <cell r="H16">
            <v>14400</v>
          </cell>
        </row>
        <row r="17">
          <cell r="F17">
            <v>0</v>
          </cell>
          <cell r="G17">
            <v>92600</v>
          </cell>
          <cell r="H17">
            <v>106100</v>
          </cell>
        </row>
        <row r="18">
          <cell r="F18">
            <v>0</v>
          </cell>
          <cell r="G18">
            <v>7200</v>
          </cell>
          <cell r="H18">
            <v>7200</v>
          </cell>
        </row>
      </sheetData>
      <sheetData sheetId="23">
        <row r="10">
          <cell r="G10">
            <v>13461762</v>
          </cell>
          <cell r="H10">
            <v>20759044</v>
          </cell>
        </row>
        <row r="11">
          <cell r="H11">
            <v>664936</v>
          </cell>
        </row>
        <row r="12">
          <cell r="G12">
            <v>486000</v>
          </cell>
          <cell r="H12">
            <v>816000</v>
          </cell>
        </row>
        <row r="13">
          <cell r="H13">
            <v>96000</v>
          </cell>
        </row>
        <row r="14">
          <cell r="G14">
            <v>105500</v>
          </cell>
          <cell r="H14">
            <v>114000</v>
          </cell>
        </row>
        <row r="15">
          <cell r="G15">
            <v>105500</v>
          </cell>
          <cell r="H15">
            <v>114000</v>
          </cell>
        </row>
        <row r="16">
          <cell r="G16">
            <v>174000</v>
          </cell>
          <cell r="H16">
            <v>238000</v>
          </cell>
        </row>
        <row r="17">
          <cell r="H17">
            <v>28000</v>
          </cell>
        </row>
        <row r="18">
          <cell r="G18">
            <v>1922935</v>
          </cell>
          <cell r="H18">
            <v>3048180</v>
          </cell>
        </row>
        <row r="19">
          <cell r="G19">
            <v>1766400</v>
          </cell>
          <cell r="H19">
            <v>2492000</v>
          </cell>
        </row>
        <row r="20">
          <cell r="H20">
            <v>79800</v>
          </cell>
        </row>
        <row r="21">
          <cell r="G21">
            <v>58600</v>
          </cell>
          <cell r="H21">
            <v>81600</v>
          </cell>
        </row>
        <row r="22">
          <cell r="H22">
            <v>9600</v>
          </cell>
        </row>
        <row r="23">
          <cell r="G23">
            <v>376750</v>
          </cell>
          <cell r="H23">
            <v>486100</v>
          </cell>
        </row>
        <row r="24">
          <cell r="H24">
            <v>16650</v>
          </cell>
        </row>
        <row r="25">
          <cell r="G25">
            <v>29300</v>
          </cell>
          <cell r="H25">
            <v>40800</v>
          </cell>
        </row>
        <row r="26">
          <cell r="H26">
            <v>4800</v>
          </cell>
        </row>
        <row r="32">
          <cell r="H32">
            <v>500000</v>
          </cell>
        </row>
        <row r="33">
          <cell r="H33">
            <v>2526201</v>
          </cell>
        </row>
        <row r="34">
          <cell r="H34">
            <v>500000</v>
          </cell>
        </row>
        <row r="35">
          <cell r="H35">
            <v>250000</v>
          </cell>
        </row>
        <row r="36">
          <cell r="H36">
            <v>17375</v>
          </cell>
        </row>
        <row r="37">
          <cell r="H37">
            <v>300000</v>
          </cell>
        </row>
        <row r="38">
          <cell r="H38">
            <v>500000</v>
          </cell>
        </row>
      </sheetData>
      <sheetData sheetId="24">
        <row r="10">
          <cell r="F10">
            <v>13127049.92</v>
          </cell>
          <cell r="G10">
            <v>28565526</v>
          </cell>
          <cell r="H10">
            <v>30408408</v>
          </cell>
        </row>
        <row r="11">
          <cell r="F11">
            <v>2305859.2599999998</v>
          </cell>
          <cell r="G11">
            <v>2808000</v>
          </cell>
          <cell r="H11">
            <v>2961000</v>
          </cell>
        </row>
        <row r="12">
          <cell r="F12">
            <v>757363.64</v>
          </cell>
          <cell r="G12">
            <v>1728000</v>
          </cell>
          <cell r="H12">
            <v>1680000</v>
          </cell>
        </row>
        <row r="13">
          <cell r="F13">
            <v>292727.82</v>
          </cell>
          <cell r="G13">
            <v>432000</v>
          </cell>
          <cell r="H13">
            <v>432000</v>
          </cell>
        </row>
        <row r="14">
          <cell r="F14">
            <v>185625</v>
          </cell>
          <cell r="G14">
            <v>282000</v>
          </cell>
          <cell r="H14">
            <v>318000</v>
          </cell>
        </row>
        <row r="15">
          <cell r="F15">
            <v>90000</v>
          </cell>
          <cell r="G15">
            <v>180000</v>
          </cell>
          <cell r="H15">
            <v>204000</v>
          </cell>
        </row>
        <row r="16">
          <cell r="F16">
            <v>192000</v>
          </cell>
          <cell r="G16">
            <v>432000</v>
          </cell>
          <cell r="H16">
            <v>490000</v>
          </cell>
        </row>
        <row r="17">
          <cell r="F17">
            <v>72000</v>
          </cell>
          <cell r="G17">
            <v>108000</v>
          </cell>
          <cell r="H17">
            <v>126000</v>
          </cell>
        </row>
        <row r="18">
          <cell r="F18">
            <v>569522.73</v>
          </cell>
          <cell r="G18">
            <v>1296000</v>
          </cell>
          <cell r="H18">
            <v>1260000</v>
          </cell>
        </row>
        <row r="19">
          <cell r="F19">
            <v>56952.25</v>
          </cell>
          <cell r="G19">
            <v>129600</v>
          </cell>
          <cell r="H19">
            <v>126000</v>
          </cell>
        </row>
        <row r="20">
          <cell r="F20">
            <v>949204.55</v>
          </cell>
          <cell r="G20">
            <v>2160000</v>
          </cell>
          <cell r="H20">
            <v>2100000</v>
          </cell>
        </row>
        <row r="21">
          <cell r="F21">
            <v>1575246</v>
          </cell>
          <cell r="G21">
            <v>3427900</v>
          </cell>
          <cell r="H21">
            <v>3649000</v>
          </cell>
        </row>
        <row r="22">
          <cell r="F22">
            <v>250739.52</v>
          </cell>
          <cell r="G22">
            <v>337000</v>
          </cell>
          <cell r="H22">
            <v>355320</v>
          </cell>
        </row>
        <row r="23">
          <cell r="F23">
            <v>37900</v>
          </cell>
          <cell r="G23">
            <v>172800</v>
          </cell>
          <cell r="H23">
            <v>168000</v>
          </cell>
        </row>
        <row r="24">
          <cell r="F24">
            <v>14800</v>
          </cell>
          <cell r="G24">
            <v>43200</v>
          </cell>
          <cell r="H24">
            <v>43200</v>
          </cell>
        </row>
        <row r="25">
          <cell r="F25">
            <v>245417.81</v>
          </cell>
          <cell r="G25">
            <v>705900</v>
          </cell>
          <cell r="H25">
            <v>743200</v>
          </cell>
        </row>
        <row r="26">
          <cell r="F26">
            <v>41790.01</v>
          </cell>
          <cell r="G26">
            <v>70200</v>
          </cell>
          <cell r="H26">
            <v>74025</v>
          </cell>
        </row>
        <row r="27">
          <cell r="F27">
            <v>37900</v>
          </cell>
          <cell r="G27">
            <v>86400</v>
          </cell>
          <cell r="H27">
            <v>84000</v>
          </cell>
        </row>
        <row r="28">
          <cell r="F28">
            <v>14800</v>
          </cell>
          <cell r="G28">
            <v>21600</v>
          </cell>
          <cell r="H28">
            <v>21600</v>
          </cell>
        </row>
        <row r="32">
          <cell r="F32">
            <v>1588677.16</v>
          </cell>
          <cell r="G32">
            <v>0</v>
          </cell>
        </row>
        <row r="33">
          <cell r="F33">
            <v>20000</v>
          </cell>
          <cell r="G33">
            <v>0</v>
          </cell>
        </row>
        <row r="34">
          <cell r="F34">
            <v>912109.71</v>
          </cell>
          <cell r="G34">
            <v>0</v>
          </cell>
        </row>
        <row r="35">
          <cell r="F35">
            <v>698381.26</v>
          </cell>
          <cell r="G35">
            <v>700000</v>
          </cell>
          <cell r="H35">
            <v>700000</v>
          </cell>
        </row>
        <row r="36">
          <cell r="F36">
            <v>1576704.36</v>
          </cell>
          <cell r="G36">
            <v>1500000</v>
          </cell>
          <cell r="H36">
            <v>1500000</v>
          </cell>
        </row>
        <row r="37">
          <cell r="F37">
            <v>93359</v>
          </cell>
          <cell r="G37">
            <v>300000</v>
          </cell>
          <cell r="H37">
            <v>100000</v>
          </cell>
        </row>
        <row r="38">
          <cell r="F38">
            <v>4873375.01</v>
          </cell>
          <cell r="G38">
            <v>7000000</v>
          </cell>
          <cell r="H38">
            <v>7000000</v>
          </cell>
        </row>
        <row r="39">
          <cell r="F39">
            <v>0</v>
          </cell>
          <cell r="G39">
            <v>200000</v>
          </cell>
          <cell r="H39">
            <v>200000</v>
          </cell>
        </row>
        <row r="40">
          <cell r="F40">
            <v>903495.5</v>
          </cell>
          <cell r="G40">
            <v>1500000</v>
          </cell>
          <cell r="H40">
            <v>1000000</v>
          </cell>
        </row>
        <row r="41">
          <cell r="F41">
            <v>364058.95</v>
          </cell>
          <cell r="G41">
            <v>200000</v>
          </cell>
          <cell r="H41">
            <v>100000</v>
          </cell>
        </row>
        <row r="42">
          <cell r="F42">
            <v>0</v>
          </cell>
          <cell r="G42">
            <v>20000</v>
          </cell>
          <cell r="H42">
            <v>20000</v>
          </cell>
        </row>
        <row r="43">
          <cell r="F43">
            <v>1517664.66</v>
          </cell>
          <cell r="G43">
            <v>1800000</v>
          </cell>
          <cell r="H43">
            <v>1800000</v>
          </cell>
        </row>
      </sheetData>
      <sheetData sheetId="25"/>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5:R45"/>
  <sheetViews>
    <sheetView showGridLines="0" view="pageBreakPreview" topLeftCell="A7" zoomScale="145" zoomScaleNormal="100" zoomScaleSheetLayoutView="145" workbookViewId="0">
      <selection activeCell="R33" sqref="R33"/>
    </sheetView>
  </sheetViews>
  <sheetFormatPr defaultRowHeight="16.5"/>
  <cols>
    <col min="1" max="1" width="4.7109375" style="173" customWidth="1"/>
    <col min="2" max="2" width="5.85546875" style="173" customWidth="1"/>
    <col min="3" max="3" width="2.42578125" style="173" customWidth="1"/>
    <col min="4" max="4" width="3.85546875" style="173" customWidth="1"/>
    <col min="5" max="5" width="3" style="173" customWidth="1"/>
    <col min="6" max="6" width="2.140625" style="173" customWidth="1"/>
    <col min="7" max="8" width="0.85546875" style="173" customWidth="1"/>
    <col min="9" max="9" width="3.42578125" style="173" customWidth="1"/>
    <col min="10" max="10" width="5.7109375" style="174" customWidth="1"/>
    <col min="11" max="11" width="3.7109375" style="173" hidden="1" customWidth="1"/>
    <col min="12" max="12" width="13" style="175" customWidth="1"/>
    <col min="13" max="13" width="14.5703125" style="176" customWidth="1"/>
    <col min="14" max="14" width="13.5703125" style="177" customWidth="1"/>
    <col min="15" max="15" width="14.85546875" style="177" customWidth="1"/>
    <col min="16" max="16" width="17.7109375" style="178" bestFit="1" customWidth="1"/>
    <col min="17" max="17" width="18.7109375" style="179" bestFit="1" customWidth="1"/>
    <col min="18" max="18" width="15.85546875" style="179" bestFit="1" customWidth="1"/>
    <col min="19" max="256" width="9.140625" style="179"/>
    <col min="257" max="257" width="4.7109375" style="179" customWidth="1"/>
    <col min="258" max="258" width="5.85546875" style="179" customWidth="1"/>
    <col min="259" max="259" width="2.42578125" style="179" customWidth="1"/>
    <col min="260" max="260" width="3.85546875" style="179" customWidth="1"/>
    <col min="261" max="261" width="3" style="179" customWidth="1"/>
    <col min="262" max="262" width="2.140625" style="179" customWidth="1"/>
    <col min="263" max="264" width="0.85546875" style="179" customWidth="1"/>
    <col min="265" max="265" width="3.42578125" style="179" customWidth="1"/>
    <col min="266" max="266" width="5.7109375" style="179" customWidth="1"/>
    <col min="267" max="267" width="0" style="179" hidden="1" customWidth="1"/>
    <col min="268" max="268" width="13" style="179" customWidth="1"/>
    <col min="269" max="269" width="14.5703125" style="179" customWidth="1"/>
    <col min="270" max="270" width="13.5703125" style="179" customWidth="1"/>
    <col min="271" max="271" width="14.85546875" style="179" customWidth="1"/>
    <col min="272" max="272" width="17.7109375" style="179" bestFit="1" customWidth="1"/>
    <col min="273" max="273" width="18.7109375" style="179" bestFit="1" customWidth="1"/>
    <col min="274" max="274" width="15.85546875" style="179" bestFit="1" customWidth="1"/>
    <col min="275" max="512" width="9.140625" style="179"/>
    <col min="513" max="513" width="4.7109375" style="179" customWidth="1"/>
    <col min="514" max="514" width="5.85546875" style="179" customWidth="1"/>
    <col min="515" max="515" width="2.42578125" style="179" customWidth="1"/>
    <col min="516" max="516" width="3.85546875" style="179" customWidth="1"/>
    <col min="517" max="517" width="3" style="179" customWidth="1"/>
    <col min="518" max="518" width="2.140625" style="179" customWidth="1"/>
    <col min="519" max="520" width="0.85546875" style="179" customWidth="1"/>
    <col min="521" max="521" width="3.42578125" style="179" customWidth="1"/>
    <col min="522" max="522" width="5.7109375" style="179" customWidth="1"/>
    <col min="523" max="523" width="0" style="179" hidden="1" customWidth="1"/>
    <col min="524" max="524" width="13" style="179" customWidth="1"/>
    <col min="525" max="525" width="14.5703125" style="179" customWidth="1"/>
    <col min="526" max="526" width="13.5703125" style="179" customWidth="1"/>
    <col min="527" max="527" width="14.85546875" style="179" customWidth="1"/>
    <col min="528" max="528" width="17.7109375" style="179" bestFit="1" customWidth="1"/>
    <col min="529" max="529" width="18.7109375" style="179" bestFit="1" customWidth="1"/>
    <col min="530" max="530" width="15.85546875" style="179" bestFit="1" customWidth="1"/>
    <col min="531" max="768" width="9.140625" style="179"/>
    <col min="769" max="769" width="4.7109375" style="179" customWidth="1"/>
    <col min="770" max="770" width="5.85546875" style="179" customWidth="1"/>
    <col min="771" max="771" width="2.42578125" style="179" customWidth="1"/>
    <col min="772" max="772" width="3.85546875" style="179" customWidth="1"/>
    <col min="773" max="773" width="3" style="179" customWidth="1"/>
    <col min="774" max="774" width="2.140625" style="179" customWidth="1"/>
    <col min="775" max="776" width="0.85546875" style="179" customWidth="1"/>
    <col min="777" max="777" width="3.42578125" style="179" customWidth="1"/>
    <col min="778" max="778" width="5.7109375" style="179" customWidth="1"/>
    <col min="779" max="779" width="0" style="179" hidden="1" customWidth="1"/>
    <col min="780" max="780" width="13" style="179" customWidth="1"/>
    <col min="781" max="781" width="14.5703125" style="179" customWidth="1"/>
    <col min="782" max="782" width="13.5703125" style="179" customWidth="1"/>
    <col min="783" max="783" width="14.85546875" style="179" customWidth="1"/>
    <col min="784" max="784" width="17.7109375" style="179" bestFit="1" customWidth="1"/>
    <col min="785" max="785" width="18.7109375" style="179" bestFit="1" customWidth="1"/>
    <col min="786" max="786" width="15.85546875" style="179" bestFit="1" customWidth="1"/>
    <col min="787" max="1024" width="9.140625" style="179"/>
    <col min="1025" max="1025" width="4.7109375" style="179" customWidth="1"/>
    <col min="1026" max="1026" width="5.85546875" style="179" customWidth="1"/>
    <col min="1027" max="1027" width="2.42578125" style="179" customWidth="1"/>
    <col min="1028" max="1028" width="3.85546875" style="179" customWidth="1"/>
    <col min="1029" max="1029" width="3" style="179" customWidth="1"/>
    <col min="1030" max="1030" width="2.140625" style="179" customWidth="1"/>
    <col min="1031" max="1032" width="0.85546875" style="179" customWidth="1"/>
    <col min="1033" max="1033" width="3.42578125" style="179" customWidth="1"/>
    <col min="1034" max="1034" width="5.7109375" style="179" customWidth="1"/>
    <col min="1035" max="1035" width="0" style="179" hidden="1" customWidth="1"/>
    <col min="1036" max="1036" width="13" style="179" customWidth="1"/>
    <col min="1037" max="1037" width="14.5703125" style="179" customWidth="1"/>
    <col min="1038" max="1038" width="13.5703125" style="179" customWidth="1"/>
    <col min="1039" max="1039" width="14.85546875" style="179" customWidth="1"/>
    <col min="1040" max="1040" width="17.7109375" style="179" bestFit="1" customWidth="1"/>
    <col min="1041" max="1041" width="18.7109375" style="179" bestFit="1" customWidth="1"/>
    <col min="1042" max="1042" width="15.85546875" style="179" bestFit="1" customWidth="1"/>
    <col min="1043" max="1280" width="9.140625" style="179"/>
    <col min="1281" max="1281" width="4.7109375" style="179" customWidth="1"/>
    <col min="1282" max="1282" width="5.85546875" style="179" customWidth="1"/>
    <col min="1283" max="1283" width="2.42578125" style="179" customWidth="1"/>
    <col min="1284" max="1284" width="3.85546875" style="179" customWidth="1"/>
    <col min="1285" max="1285" width="3" style="179" customWidth="1"/>
    <col min="1286" max="1286" width="2.140625" style="179" customWidth="1"/>
    <col min="1287" max="1288" width="0.85546875" style="179" customWidth="1"/>
    <col min="1289" max="1289" width="3.42578125" style="179" customWidth="1"/>
    <col min="1290" max="1290" width="5.7109375" style="179" customWidth="1"/>
    <col min="1291" max="1291" width="0" style="179" hidden="1" customWidth="1"/>
    <col min="1292" max="1292" width="13" style="179" customWidth="1"/>
    <col min="1293" max="1293" width="14.5703125" style="179" customWidth="1"/>
    <col min="1294" max="1294" width="13.5703125" style="179" customWidth="1"/>
    <col min="1295" max="1295" width="14.85546875" style="179" customWidth="1"/>
    <col min="1296" max="1296" width="17.7109375" style="179" bestFit="1" customWidth="1"/>
    <col min="1297" max="1297" width="18.7109375" style="179" bestFit="1" customWidth="1"/>
    <col min="1298" max="1298" width="15.85546875" style="179" bestFit="1" customWidth="1"/>
    <col min="1299" max="1536" width="9.140625" style="179"/>
    <col min="1537" max="1537" width="4.7109375" style="179" customWidth="1"/>
    <col min="1538" max="1538" width="5.85546875" style="179" customWidth="1"/>
    <col min="1539" max="1539" width="2.42578125" style="179" customWidth="1"/>
    <col min="1540" max="1540" width="3.85546875" style="179" customWidth="1"/>
    <col min="1541" max="1541" width="3" style="179" customWidth="1"/>
    <col min="1542" max="1542" width="2.140625" style="179" customWidth="1"/>
    <col min="1543" max="1544" width="0.85546875" style="179" customWidth="1"/>
    <col min="1545" max="1545" width="3.42578125" style="179" customWidth="1"/>
    <col min="1546" max="1546" width="5.7109375" style="179" customWidth="1"/>
    <col min="1547" max="1547" width="0" style="179" hidden="1" customWidth="1"/>
    <col min="1548" max="1548" width="13" style="179" customWidth="1"/>
    <col min="1549" max="1549" width="14.5703125" style="179" customWidth="1"/>
    <col min="1550" max="1550" width="13.5703125" style="179" customWidth="1"/>
    <col min="1551" max="1551" width="14.85546875" style="179" customWidth="1"/>
    <col min="1552" max="1552" width="17.7109375" style="179" bestFit="1" customWidth="1"/>
    <col min="1553" max="1553" width="18.7109375" style="179" bestFit="1" customWidth="1"/>
    <col min="1554" max="1554" width="15.85546875" style="179" bestFit="1" customWidth="1"/>
    <col min="1555" max="1792" width="9.140625" style="179"/>
    <col min="1793" max="1793" width="4.7109375" style="179" customWidth="1"/>
    <col min="1794" max="1794" width="5.85546875" style="179" customWidth="1"/>
    <col min="1795" max="1795" width="2.42578125" style="179" customWidth="1"/>
    <col min="1796" max="1796" width="3.85546875" style="179" customWidth="1"/>
    <col min="1797" max="1797" width="3" style="179" customWidth="1"/>
    <col min="1798" max="1798" width="2.140625" style="179" customWidth="1"/>
    <col min="1799" max="1800" width="0.85546875" style="179" customWidth="1"/>
    <col min="1801" max="1801" width="3.42578125" style="179" customWidth="1"/>
    <col min="1802" max="1802" width="5.7109375" style="179" customWidth="1"/>
    <col min="1803" max="1803" width="0" style="179" hidden="1" customWidth="1"/>
    <col min="1804" max="1804" width="13" style="179" customWidth="1"/>
    <col min="1805" max="1805" width="14.5703125" style="179" customWidth="1"/>
    <col min="1806" max="1806" width="13.5703125" style="179" customWidth="1"/>
    <col min="1807" max="1807" width="14.85546875" style="179" customWidth="1"/>
    <col min="1808" max="1808" width="17.7109375" style="179" bestFit="1" customWidth="1"/>
    <col min="1809" max="1809" width="18.7109375" style="179" bestFit="1" customWidth="1"/>
    <col min="1810" max="1810" width="15.85546875" style="179" bestFit="1" customWidth="1"/>
    <col min="1811" max="2048" width="9.140625" style="179"/>
    <col min="2049" max="2049" width="4.7109375" style="179" customWidth="1"/>
    <col min="2050" max="2050" width="5.85546875" style="179" customWidth="1"/>
    <col min="2051" max="2051" width="2.42578125" style="179" customWidth="1"/>
    <col min="2052" max="2052" width="3.85546875" style="179" customWidth="1"/>
    <col min="2053" max="2053" width="3" style="179" customWidth="1"/>
    <col min="2054" max="2054" width="2.140625" style="179" customWidth="1"/>
    <col min="2055" max="2056" width="0.85546875" style="179" customWidth="1"/>
    <col min="2057" max="2057" width="3.42578125" style="179" customWidth="1"/>
    <col min="2058" max="2058" width="5.7109375" style="179" customWidth="1"/>
    <col min="2059" max="2059" width="0" style="179" hidden="1" customWidth="1"/>
    <col min="2060" max="2060" width="13" style="179" customWidth="1"/>
    <col min="2061" max="2061" width="14.5703125" style="179" customWidth="1"/>
    <col min="2062" max="2062" width="13.5703125" style="179" customWidth="1"/>
    <col min="2063" max="2063" width="14.85546875" style="179" customWidth="1"/>
    <col min="2064" max="2064" width="17.7109375" style="179" bestFit="1" customWidth="1"/>
    <col min="2065" max="2065" width="18.7109375" style="179" bestFit="1" customWidth="1"/>
    <col min="2066" max="2066" width="15.85546875" style="179" bestFit="1" customWidth="1"/>
    <col min="2067" max="2304" width="9.140625" style="179"/>
    <col min="2305" max="2305" width="4.7109375" style="179" customWidth="1"/>
    <col min="2306" max="2306" width="5.85546875" style="179" customWidth="1"/>
    <col min="2307" max="2307" width="2.42578125" style="179" customWidth="1"/>
    <col min="2308" max="2308" width="3.85546875" style="179" customWidth="1"/>
    <col min="2309" max="2309" width="3" style="179" customWidth="1"/>
    <col min="2310" max="2310" width="2.140625" style="179" customWidth="1"/>
    <col min="2311" max="2312" width="0.85546875" style="179" customWidth="1"/>
    <col min="2313" max="2313" width="3.42578125" style="179" customWidth="1"/>
    <col min="2314" max="2314" width="5.7109375" style="179" customWidth="1"/>
    <col min="2315" max="2315" width="0" style="179" hidden="1" customWidth="1"/>
    <col min="2316" max="2316" width="13" style="179" customWidth="1"/>
    <col min="2317" max="2317" width="14.5703125" style="179" customWidth="1"/>
    <col min="2318" max="2318" width="13.5703125" style="179" customWidth="1"/>
    <col min="2319" max="2319" width="14.85546875" style="179" customWidth="1"/>
    <col min="2320" max="2320" width="17.7109375" style="179" bestFit="1" customWidth="1"/>
    <col min="2321" max="2321" width="18.7109375" style="179" bestFit="1" customWidth="1"/>
    <col min="2322" max="2322" width="15.85546875" style="179" bestFit="1" customWidth="1"/>
    <col min="2323" max="2560" width="9.140625" style="179"/>
    <col min="2561" max="2561" width="4.7109375" style="179" customWidth="1"/>
    <col min="2562" max="2562" width="5.85546875" style="179" customWidth="1"/>
    <col min="2563" max="2563" width="2.42578125" style="179" customWidth="1"/>
    <col min="2564" max="2564" width="3.85546875" style="179" customWidth="1"/>
    <col min="2565" max="2565" width="3" style="179" customWidth="1"/>
    <col min="2566" max="2566" width="2.140625" style="179" customWidth="1"/>
    <col min="2567" max="2568" width="0.85546875" style="179" customWidth="1"/>
    <col min="2569" max="2569" width="3.42578125" style="179" customWidth="1"/>
    <col min="2570" max="2570" width="5.7109375" style="179" customWidth="1"/>
    <col min="2571" max="2571" width="0" style="179" hidden="1" customWidth="1"/>
    <col min="2572" max="2572" width="13" style="179" customWidth="1"/>
    <col min="2573" max="2573" width="14.5703125" style="179" customWidth="1"/>
    <col min="2574" max="2574" width="13.5703125" style="179" customWidth="1"/>
    <col min="2575" max="2575" width="14.85546875" style="179" customWidth="1"/>
    <col min="2576" max="2576" width="17.7109375" style="179" bestFit="1" customWidth="1"/>
    <col min="2577" max="2577" width="18.7109375" style="179" bestFit="1" customWidth="1"/>
    <col min="2578" max="2578" width="15.85546875" style="179" bestFit="1" customWidth="1"/>
    <col min="2579" max="2816" width="9.140625" style="179"/>
    <col min="2817" max="2817" width="4.7109375" style="179" customWidth="1"/>
    <col min="2818" max="2818" width="5.85546875" style="179" customWidth="1"/>
    <col min="2819" max="2819" width="2.42578125" style="179" customWidth="1"/>
    <col min="2820" max="2820" width="3.85546875" style="179" customWidth="1"/>
    <col min="2821" max="2821" width="3" style="179" customWidth="1"/>
    <col min="2822" max="2822" width="2.140625" style="179" customWidth="1"/>
    <col min="2823" max="2824" width="0.85546875" style="179" customWidth="1"/>
    <col min="2825" max="2825" width="3.42578125" style="179" customWidth="1"/>
    <col min="2826" max="2826" width="5.7109375" style="179" customWidth="1"/>
    <col min="2827" max="2827" width="0" style="179" hidden="1" customWidth="1"/>
    <col min="2828" max="2828" width="13" style="179" customWidth="1"/>
    <col min="2829" max="2829" width="14.5703125" style="179" customWidth="1"/>
    <col min="2830" max="2830" width="13.5703125" style="179" customWidth="1"/>
    <col min="2831" max="2831" width="14.85546875" style="179" customWidth="1"/>
    <col min="2832" max="2832" width="17.7109375" style="179" bestFit="1" customWidth="1"/>
    <col min="2833" max="2833" width="18.7109375" style="179" bestFit="1" customWidth="1"/>
    <col min="2834" max="2834" width="15.85546875" style="179" bestFit="1" customWidth="1"/>
    <col min="2835" max="3072" width="9.140625" style="179"/>
    <col min="3073" max="3073" width="4.7109375" style="179" customWidth="1"/>
    <col min="3074" max="3074" width="5.85546875" style="179" customWidth="1"/>
    <col min="3075" max="3075" width="2.42578125" style="179" customWidth="1"/>
    <col min="3076" max="3076" width="3.85546875" style="179" customWidth="1"/>
    <col min="3077" max="3077" width="3" style="179" customWidth="1"/>
    <col min="3078" max="3078" width="2.140625" style="179" customWidth="1"/>
    <col min="3079" max="3080" width="0.85546875" style="179" customWidth="1"/>
    <col min="3081" max="3081" width="3.42578125" style="179" customWidth="1"/>
    <col min="3082" max="3082" width="5.7109375" style="179" customWidth="1"/>
    <col min="3083" max="3083" width="0" style="179" hidden="1" customWidth="1"/>
    <col min="3084" max="3084" width="13" style="179" customWidth="1"/>
    <col min="3085" max="3085" width="14.5703125" style="179" customWidth="1"/>
    <col min="3086" max="3086" width="13.5703125" style="179" customWidth="1"/>
    <col min="3087" max="3087" width="14.85546875" style="179" customWidth="1"/>
    <col min="3088" max="3088" width="17.7109375" style="179" bestFit="1" customWidth="1"/>
    <col min="3089" max="3089" width="18.7109375" style="179" bestFit="1" customWidth="1"/>
    <col min="3090" max="3090" width="15.85546875" style="179" bestFit="1" customWidth="1"/>
    <col min="3091" max="3328" width="9.140625" style="179"/>
    <col min="3329" max="3329" width="4.7109375" style="179" customWidth="1"/>
    <col min="3330" max="3330" width="5.85546875" style="179" customWidth="1"/>
    <col min="3331" max="3331" width="2.42578125" style="179" customWidth="1"/>
    <col min="3332" max="3332" width="3.85546875" style="179" customWidth="1"/>
    <col min="3333" max="3333" width="3" style="179" customWidth="1"/>
    <col min="3334" max="3334" width="2.140625" style="179" customWidth="1"/>
    <col min="3335" max="3336" width="0.85546875" style="179" customWidth="1"/>
    <col min="3337" max="3337" width="3.42578125" style="179" customWidth="1"/>
    <col min="3338" max="3338" width="5.7109375" style="179" customWidth="1"/>
    <col min="3339" max="3339" width="0" style="179" hidden="1" customWidth="1"/>
    <col min="3340" max="3340" width="13" style="179" customWidth="1"/>
    <col min="3341" max="3341" width="14.5703125" style="179" customWidth="1"/>
    <col min="3342" max="3342" width="13.5703125" style="179" customWidth="1"/>
    <col min="3343" max="3343" width="14.85546875" style="179" customWidth="1"/>
    <col min="3344" max="3344" width="17.7109375" style="179" bestFit="1" customWidth="1"/>
    <col min="3345" max="3345" width="18.7109375" style="179" bestFit="1" customWidth="1"/>
    <col min="3346" max="3346" width="15.85546875" style="179" bestFit="1" customWidth="1"/>
    <col min="3347" max="3584" width="9.140625" style="179"/>
    <col min="3585" max="3585" width="4.7109375" style="179" customWidth="1"/>
    <col min="3586" max="3586" width="5.85546875" style="179" customWidth="1"/>
    <col min="3587" max="3587" width="2.42578125" style="179" customWidth="1"/>
    <col min="3588" max="3588" width="3.85546875" style="179" customWidth="1"/>
    <col min="3589" max="3589" width="3" style="179" customWidth="1"/>
    <col min="3590" max="3590" width="2.140625" style="179" customWidth="1"/>
    <col min="3591" max="3592" width="0.85546875" style="179" customWidth="1"/>
    <col min="3593" max="3593" width="3.42578125" style="179" customWidth="1"/>
    <col min="3594" max="3594" width="5.7109375" style="179" customWidth="1"/>
    <col min="3595" max="3595" width="0" style="179" hidden="1" customWidth="1"/>
    <col min="3596" max="3596" width="13" style="179" customWidth="1"/>
    <col min="3597" max="3597" width="14.5703125" style="179" customWidth="1"/>
    <col min="3598" max="3598" width="13.5703125" style="179" customWidth="1"/>
    <col min="3599" max="3599" width="14.85546875" style="179" customWidth="1"/>
    <col min="3600" max="3600" width="17.7109375" style="179" bestFit="1" customWidth="1"/>
    <col min="3601" max="3601" width="18.7109375" style="179" bestFit="1" customWidth="1"/>
    <col min="3602" max="3602" width="15.85546875" style="179" bestFit="1" customWidth="1"/>
    <col min="3603" max="3840" width="9.140625" style="179"/>
    <col min="3841" max="3841" width="4.7109375" style="179" customWidth="1"/>
    <col min="3842" max="3842" width="5.85546875" style="179" customWidth="1"/>
    <col min="3843" max="3843" width="2.42578125" style="179" customWidth="1"/>
    <col min="3844" max="3844" width="3.85546875" style="179" customWidth="1"/>
    <col min="3845" max="3845" width="3" style="179" customWidth="1"/>
    <col min="3846" max="3846" width="2.140625" style="179" customWidth="1"/>
    <col min="3847" max="3848" width="0.85546875" style="179" customWidth="1"/>
    <col min="3849" max="3849" width="3.42578125" style="179" customWidth="1"/>
    <col min="3850" max="3850" width="5.7109375" style="179" customWidth="1"/>
    <col min="3851" max="3851" width="0" style="179" hidden="1" customWidth="1"/>
    <col min="3852" max="3852" width="13" style="179" customWidth="1"/>
    <col min="3853" max="3853" width="14.5703125" style="179" customWidth="1"/>
    <col min="3854" max="3854" width="13.5703125" style="179" customWidth="1"/>
    <col min="3855" max="3855" width="14.85546875" style="179" customWidth="1"/>
    <col min="3856" max="3856" width="17.7109375" style="179" bestFit="1" customWidth="1"/>
    <col min="3857" max="3857" width="18.7109375" style="179" bestFit="1" customWidth="1"/>
    <col min="3858" max="3858" width="15.85546875" style="179" bestFit="1" customWidth="1"/>
    <col min="3859" max="4096" width="9.140625" style="179"/>
    <col min="4097" max="4097" width="4.7109375" style="179" customWidth="1"/>
    <col min="4098" max="4098" width="5.85546875" style="179" customWidth="1"/>
    <col min="4099" max="4099" width="2.42578125" style="179" customWidth="1"/>
    <col min="4100" max="4100" width="3.85546875" style="179" customWidth="1"/>
    <col min="4101" max="4101" width="3" style="179" customWidth="1"/>
    <col min="4102" max="4102" width="2.140625" style="179" customWidth="1"/>
    <col min="4103" max="4104" width="0.85546875" style="179" customWidth="1"/>
    <col min="4105" max="4105" width="3.42578125" style="179" customWidth="1"/>
    <col min="4106" max="4106" width="5.7109375" style="179" customWidth="1"/>
    <col min="4107" max="4107" width="0" style="179" hidden="1" customWidth="1"/>
    <col min="4108" max="4108" width="13" style="179" customWidth="1"/>
    <col min="4109" max="4109" width="14.5703125" style="179" customWidth="1"/>
    <col min="4110" max="4110" width="13.5703125" style="179" customWidth="1"/>
    <col min="4111" max="4111" width="14.85546875" style="179" customWidth="1"/>
    <col min="4112" max="4112" width="17.7109375" style="179" bestFit="1" customWidth="1"/>
    <col min="4113" max="4113" width="18.7109375" style="179" bestFit="1" customWidth="1"/>
    <col min="4114" max="4114" width="15.85546875" style="179" bestFit="1" customWidth="1"/>
    <col min="4115" max="4352" width="9.140625" style="179"/>
    <col min="4353" max="4353" width="4.7109375" style="179" customWidth="1"/>
    <col min="4354" max="4354" width="5.85546875" style="179" customWidth="1"/>
    <col min="4355" max="4355" width="2.42578125" style="179" customWidth="1"/>
    <col min="4356" max="4356" width="3.85546875" style="179" customWidth="1"/>
    <col min="4357" max="4357" width="3" style="179" customWidth="1"/>
    <col min="4358" max="4358" width="2.140625" style="179" customWidth="1"/>
    <col min="4359" max="4360" width="0.85546875" style="179" customWidth="1"/>
    <col min="4361" max="4361" width="3.42578125" style="179" customWidth="1"/>
    <col min="4362" max="4362" width="5.7109375" style="179" customWidth="1"/>
    <col min="4363" max="4363" width="0" style="179" hidden="1" customWidth="1"/>
    <col min="4364" max="4364" width="13" style="179" customWidth="1"/>
    <col min="4365" max="4365" width="14.5703125" style="179" customWidth="1"/>
    <col min="4366" max="4366" width="13.5703125" style="179" customWidth="1"/>
    <col min="4367" max="4367" width="14.85546875" style="179" customWidth="1"/>
    <col min="4368" max="4368" width="17.7109375" style="179" bestFit="1" customWidth="1"/>
    <col min="4369" max="4369" width="18.7109375" style="179" bestFit="1" customWidth="1"/>
    <col min="4370" max="4370" width="15.85546875" style="179" bestFit="1" customWidth="1"/>
    <col min="4371" max="4608" width="9.140625" style="179"/>
    <col min="4609" max="4609" width="4.7109375" style="179" customWidth="1"/>
    <col min="4610" max="4610" width="5.85546875" style="179" customWidth="1"/>
    <col min="4611" max="4611" width="2.42578125" style="179" customWidth="1"/>
    <col min="4612" max="4612" width="3.85546875" style="179" customWidth="1"/>
    <col min="4613" max="4613" width="3" style="179" customWidth="1"/>
    <col min="4614" max="4614" width="2.140625" style="179" customWidth="1"/>
    <col min="4615" max="4616" width="0.85546875" style="179" customWidth="1"/>
    <col min="4617" max="4617" width="3.42578125" style="179" customWidth="1"/>
    <col min="4618" max="4618" width="5.7109375" style="179" customWidth="1"/>
    <col min="4619" max="4619" width="0" style="179" hidden="1" customWidth="1"/>
    <col min="4620" max="4620" width="13" style="179" customWidth="1"/>
    <col min="4621" max="4621" width="14.5703125" style="179" customWidth="1"/>
    <col min="4622" max="4622" width="13.5703125" style="179" customWidth="1"/>
    <col min="4623" max="4623" width="14.85546875" style="179" customWidth="1"/>
    <col min="4624" max="4624" width="17.7109375" style="179" bestFit="1" customWidth="1"/>
    <col min="4625" max="4625" width="18.7109375" style="179" bestFit="1" customWidth="1"/>
    <col min="4626" max="4626" width="15.85546875" style="179" bestFit="1" customWidth="1"/>
    <col min="4627" max="4864" width="9.140625" style="179"/>
    <col min="4865" max="4865" width="4.7109375" style="179" customWidth="1"/>
    <col min="4866" max="4866" width="5.85546875" style="179" customWidth="1"/>
    <col min="4867" max="4867" width="2.42578125" style="179" customWidth="1"/>
    <col min="4868" max="4868" width="3.85546875" style="179" customWidth="1"/>
    <col min="4869" max="4869" width="3" style="179" customWidth="1"/>
    <col min="4870" max="4870" width="2.140625" style="179" customWidth="1"/>
    <col min="4871" max="4872" width="0.85546875" style="179" customWidth="1"/>
    <col min="4873" max="4873" width="3.42578125" style="179" customWidth="1"/>
    <col min="4874" max="4874" width="5.7109375" style="179" customWidth="1"/>
    <col min="4875" max="4875" width="0" style="179" hidden="1" customWidth="1"/>
    <col min="4876" max="4876" width="13" style="179" customWidth="1"/>
    <col min="4877" max="4877" width="14.5703125" style="179" customWidth="1"/>
    <col min="4878" max="4878" width="13.5703125" style="179" customWidth="1"/>
    <col min="4879" max="4879" width="14.85546875" style="179" customWidth="1"/>
    <col min="4880" max="4880" width="17.7109375" style="179" bestFit="1" customWidth="1"/>
    <col min="4881" max="4881" width="18.7109375" style="179" bestFit="1" customWidth="1"/>
    <col min="4882" max="4882" width="15.85546875" style="179" bestFit="1" customWidth="1"/>
    <col min="4883" max="5120" width="9.140625" style="179"/>
    <col min="5121" max="5121" width="4.7109375" style="179" customWidth="1"/>
    <col min="5122" max="5122" width="5.85546875" style="179" customWidth="1"/>
    <col min="5123" max="5123" width="2.42578125" style="179" customWidth="1"/>
    <col min="5124" max="5124" width="3.85546875" style="179" customWidth="1"/>
    <col min="5125" max="5125" width="3" style="179" customWidth="1"/>
    <col min="5126" max="5126" width="2.140625" style="179" customWidth="1"/>
    <col min="5127" max="5128" width="0.85546875" style="179" customWidth="1"/>
    <col min="5129" max="5129" width="3.42578125" style="179" customWidth="1"/>
    <col min="5130" max="5130" width="5.7109375" style="179" customWidth="1"/>
    <col min="5131" max="5131" width="0" style="179" hidden="1" customWidth="1"/>
    <col min="5132" max="5132" width="13" style="179" customWidth="1"/>
    <col min="5133" max="5133" width="14.5703125" style="179" customWidth="1"/>
    <col min="5134" max="5134" width="13.5703125" style="179" customWidth="1"/>
    <col min="5135" max="5135" width="14.85546875" style="179" customWidth="1"/>
    <col min="5136" max="5136" width="17.7109375" style="179" bestFit="1" customWidth="1"/>
    <col min="5137" max="5137" width="18.7109375" style="179" bestFit="1" customWidth="1"/>
    <col min="5138" max="5138" width="15.85546875" style="179" bestFit="1" customWidth="1"/>
    <col min="5139" max="5376" width="9.140625" style="179"/>
    <col min="5377" max="5377" width="4.7109375" style="179" customWidth="1"/>
    <col min="5378" max="5378" width="5.85546875" style="179" customWidth="1"/>
    <col min="5379" max="5379" width="2.42578125" style="179" customWidth="1"/>
    <col min="5380" max="5380" width="3.85546875" style="179" customWidth="1"/>
    <col min="5381" max="5381" width="3" style="179" customWidth="1"/>
    <col min="5382" max="5382" width="2.140625" style="179" customWidth="1"/>
    <col min="5383" max="5384" width="0.85546875" style="179" customWidth="1"/>
    <col min="5385" max="5385" width="3.42578125" style="179" customWidth="1"/>
    <col min="5386" max="5386" width="5.7109375" style="179" customWidth="1"/>
    <col min="5387" max="5387" width="0" style="179" hidden="1" customWidth="1"/>
    <col min="5388" max="5388" width="13" style="179" customWidth="1"/>
    <col min="5389" max="5389" width="14.5703125" style="179" customWidth="1"/>
    <col min="5390" max="5390" width="13.5703125" style="179" customWidth="1"/>
    <col min="5391" max="5391" width="14.85546875" style="179" customWidth="1"/>
    <col min="5392" max="5392" width="17.7109375" style="179" bestFit="1" customWidth="1"/>
    <col min="5393" max="5393" width="18.7109375" style="179" bestFit="1" customWidth="1"/>
    <col min="5394" max="5394" width="15.85546875" style="179" bestFit="1" customWidth="1"/>
    <col min="5395" max="5632" width="9.140625" style="179"/>
    <col min="5633" max="5633" width="4.7109375" style="179" customWidth="1"/>
    <col min="5634" max="5634" width="5.85546875" style="179" customWidth="1"/>
    <col min="5635" max="5635" width="2.42578125" style="179" customWidth="1"/>
    <col min="5636" max="5636" width="3.85546875" style="179" customWidth="1"/>
    <col min="5637" max="5637" width="3" style="179" customWidth="1"/>
    <col min="5638" max="5638" width="2.140625" style="179" customWidth="1"/>
    <col min="5639" max="5640" width="0.85546875" style="179" customWidth="1"/>
    <col min="5641" max="5641" width="3.42578125" style="179" customWidth="1"/>
    <col min="5642" max="5642" width="5.7109375" style="179" customWidth="1"/>
    <col min="5643" max="5643" width="0" style="179" hidden="1" customWidth="1"/>
    <col min="5644" max="5644" width="13" style="179" customWidth="1"/>
    <col min="5645" max="5645" width="14.5703125" style="179" customWidth="1"/>
    <col min="5646" max="5646" width="13.5703125" style="179" customWidth="1"/>
    <col min="5647" max="5647" width="14.85546875" style="179" customWidth="1"/>
    <col min="5648" max="5648" width="17.7109375" style="179" bestFit="1" customWidth="1"/>
    <col min="5649" max="5649" width="18.7109375" style="179" bestFit="1" customWidth="1"/>
    <col min="5650" max="5650" width="15.85546875" style="179" bestFit="1" customWidth="1"/>
    <col min="5651" max="5888" width="9.140625" style="179"/>
    <col min="5889" max="5889" width="4.7109375" style="179" customWidth="1"/>
    <col min="5890" max="5890" width="5.85546875" style="179" customWidth="1"/>
    <col min="5891" max="5891" width="2.42578125" style="179" customWidth="1"/>
    <col min="5892" max="5892" width="3.85546875" style="179" customWidth="1"/>
    <col min="5893" max="5893" width="3" style="179" customWidth="1"/>
    <col min="5894" max="5894" width="2.140625" style="179" customWidth="1"/>
    <col min="5895" max="5896" width="0.85546875" style="179" customWidth="1"/>
    <col min="5897" max="5897" width="3.42578125" style="179" customWidth="1"/>
    <col min="5898" max="5898" width="5.7109375" style="179" customWidth="1"/>
    <col min="5899" max="5899" width="0" style="179" hidden="1" customWidth="1"/>
    <col min="5900" max="5900" width="13" style="179" customWidth="1"/>
    <col min="5901" max="5901" width="14.5703125" style="179" customWidth="1"/>
    <col min="5902" max="5902" width="13.5703125" style="179" customWidth="1"/>
    <col min="5903" max="5903" width="14.85546875" style="179" customWidth="1"/>
    <col min="5904" max="5904" width="17.7109375" style="179" bestFit="1" customWidth="1"/>
    <col min="5905" max="5905" width="18.7109375" style="179" bestFit="1" customWidth="1"/>
    <col min="5906" max="5906" width="15.85546875" style="179" bestFit="1" customWidth="1"/>
    <col min="5907" max="6144" width="9.140625" style="179"/>
    <col min="6145" max="6145" width="4.7109375" style="179" customWidth="1"/>
    <col min="6146" max="6146" width="5.85546875" style="179" customWidth="1"/>
    <col min="6147" max="6147" width="2.42578125" style="179" customWidth="1"/>
    <col min="6148" max="6148" width="3.85546875" style="179" customWidth="1"/>
    <col min="6149" max="6149" width="3" style="179" customWidth="1"/>
    <col min="6150" max="6150" width="2.140625" style="179" customWidth="1"/>
    <col min="6151" max="6152" width="0.85546875" style="179" customWidth="1"/>
    <col min="6153" max="6153" width="3.42578125" style="179" customWidth="1"/>
    <col min="6154" max="6154" width="5.7109375" style="179" customWidth="1"/>
    <col min="6155" max="6155" width="0" style="179" hidden="1" customWidth="1"/>
    <col min="6156" max="6156" width="13" style="179" customWidth="1"/>
    <col min="6157" max="6157" width="14.5703125" style="179" customWidth="1"/>
    <col min="6158" max="6158" width="13.5703125" style="179" customWidth="1"/>
    <col min="6159" max="6159" width="14.85546875" style="179" customWidth="1"/>
    <col min="6160" max="6160" width="17.7109375" style="179" bestFit="1" customWidth="1"/>
    <col min="6161" max="6161" width="18.7109375" style="179" bestFit="1" customWidth="1"/>
    <col min="6162" max="6162" width="15.85546875" style="179" bestFit="1" customWidth="1"/>
    <col min="6163" max="6400" width="9.140625" style="179"/>
    <col min="6401" max="6401" width="4.7109375" style="179" customWidth="1"/>
    <col min="6402" max="6402" width="5.85546875" style="179" customWidth="1"/>
    <col min="6403" max="6403" width="2.42578125" style="179" customWidth="1"/>
    <col min="6404" max="6404" width="3.85546875" style="179" customWidth="1"/>
    <col min="6405" max="6405" width="3" style="179" customWidth="1"/>
    <col min="6406" max="6406" width="2.140625" style="179" customWidth="1"/>
    <col min="6407" max="6408" width="0.85546875" style="179" customWidth="1"/>
    <col min="6409" max="6409" width="3.42578125" style="179" customWidth="1"/>
    <col min="6410" max="6410" width="5.7109375" style="179" customWidth="1"/>
    <col min="6411" max="6411" width="0" style="179" hidden="1" customWidth="1"/>
    <col min="6412" max="6412" width="13" style="179" customWidth="1"/>
    <col min="6413" max="6413" width="14.5703125" style="179" customWidth="1"/>
    <col min="6414" max="6414" width="13.5703125" style="179" customWidth="1"/>
    <col min="6415" max="6415" width="14.85546875" style="179" customWidth="1"/>
    <col min="6416" max="6416" width="17.7109375" style="179" bestFit="1" customWidth="1"/>
    <col min="6417" max="6417" width="18.7109375" style="179" bestFit="1" customWidth="1"/>
    <col min="6418" max="6418" width="15.85546875" style="179" bestFit="1" customWidth="1"/>
    <col min="6419" max="6656" width="9.140625" style="179"/>
    <col min="6657" max="6657" width="4.7109375" style="179" customWidth="1"/>
    <col min="6658" max="6658" width="5.85546875" style="179" customWidth="1"/>
    <col min="6659" max="6659" width="2.42578125" style="179" customWidth="1"/>
    <col min="6660" max="6660" width="3.85546875" style="179" customWidth="1"/>
    <col min="6661" max="6661" width="3" style="179" customWidth="1"/>
    <col min="6662" max="6662" width="2.140625" style="179" customWidth="1"/>
    <col min="6663" max="6664" width="0.85546875" style="179" customWidth="1"/>
    <col min="6665" max="6665" width="3.42578125" style="179" customWidth="1"/>
    <col min="6666" max="6666" width="5.7109375" style="179" customWidth="1"/>
    <col min="6667" max="6667" width="0" style="179" hidden="1" customWidth="1"/>
    <col min="6668" max="6668" width="13" style="179" customWidth="1"/>
    <col min="6669" max="6669" width="14.5703125" style="179" customWidth="1"/>
    <col min="6670" max="6670" width="13.5703125" style="179" customWidth="1"/>
    <col min="6671" max="6671" width="14.85546875" style="179" customWidth="1"/>
    <col min="6672" max="6672" width="17.7109375" style="179" bestFit="1" customWidth="1"/>
    <col min="6673" max="6673" width="18.7109375" style="179" bestFit="1" customWidth="1"/>
    <col min="6674" max="6674" width="15.85546875" style="179" bestFit="1" customWidth="1"/>
    <col min="6675" max="6912" width="9.140625" style="179"/>
    <col min="6913" max="6913" width="4.7109375" style="179" customWidth="1"/>
    <col min="6914" max="6914" width="5.85546875" style="179" customWidth="1"/>
    <col min="6915" max="6915" width="2.42578125" style="179" customWidth="1"/>
    <col min="6916" max="6916" width="3.85546875" style="179" customWidth="1"/>
    <col min="6917" max="6917" width="3" style="179" customWidth="1"/>
    <col min="6918" max="6918" width="2.140625" style="179" customWidth="1"/>
    <col min="6919" max="6920" width="0.85546875" style="179" customWidth="1"/>
    <col min="6921" max="6921" width="3.42578125" style="179" customWidth="1"/>
    <col min="6922" max="6922" width="5.7109375" style="179" customWidth="1"/>
    <col min="6923" max="6923" width="0" style="179" hidden="1" customWidth="1"/>
    <col min="6924" max="6924" width="13" style="179" customWidth="1"/>
    <col min="6925" max="6925" width="14.5703125" style="179" customWidth="1"/>
    <col min="6926" max="6926" width="13.5703125" style="179" customWidth="1"/>
    <col min="6927" max="6927" width="14.85546875" style="179" customWidth="1"/>
    <col min="6928" max="6928" width="17.7109375" style="179" bestFit="1" customWidth="1"/>
    <col min="6929" max="6929" width="18.7109375" style="179" bestFit="1" customWidth="1"/>
    <col min="6930" max="6930" width="15.85546875" style="179" bestFit="1" customWidth="1"/>
    <col min="6931" max="7168" width="9.140625" style="179"/>
    <col min="7169" max="7169" width="4.7109375" style="179" customWidth="1"/>
    <col min="7170" max="7170" width="5.85546875" style="179" customWidth="1"/>
    <col min="7171" max="7171" width="2.42578125" style="179" customWidth="1"/>
    <col min="7172" max="7172" width="3.85546875" style="179" customWidth="1"/>
    <col min="7173" max="7173" width="3" style="179" customWidth="1"/>
    <col min="7174" max="7174" width="2.140625" style="179" customWidth="1"/>
    <col min="7175" max="7176" width="0.85546875" style="179" customWidth="1"/>
    <col min="7177" max="7177" width="3.42578125" style="179" customWidth="1"/>
    <col min="7178" max="7178" width="5.7109375" style="179" customWidth="1"/>
    <col min="7179" max="7179" width="0" style="179" hidden="1" customWidth="1"/>
    <col min="7180" max="7180" width="13" style="179" customWidth="1"/>
    <col min="7181" max="7181" width="14.5703125" style="179" customWidth="1"/>
    <col min="7182" max="7182" width="13.5703125" style="179" customWidth="1"/>
    <col min="7183" max="7183" width="14.85546875" style="179" customWidth="1"/>
    <col min="7184" max="7184" width="17.7109375" style="179" bestFit="1" customWidth="1"/>
    <col min="7185" max="7185" width="18.7109375" style="179" bestFit="1" customWidth="1"/>
    <col min="7186" max="7186" width="15.85546875" style="179" bestFit="1" customWidth="1"/>
    <col min="7187" max="7424" width="9.140625" style="179"/>
    <col min="7425" max="7425" width="4.7109375" style="179" customWidth="1"/>
    <col min="7426" max="7426" width="5.85546875" style="179" customWidth="1"/>
    <col min="7427" max="7427" width="2.42578125" style="179" customWidth="1"/>
    <col min="7428" max="7428" width="3.85546875" style="179" customWidth="1"/>
    <col min="7429" max="7429" width="3" style="179" customWidth="1"/>
    <col min="7430" max="7430" width="2.140625" style="179" customWidth="1"/>
    <col min="7431" max="7432" width="0.85546875" style="179" customWidth="1"/>
    <col min="7433" max="7433" width="3.42578125" style="179" customWidth="1"/>
    <col min="7434" max="7434" width="5.7109375" style="179" customWidth="1"/>
    <col min="7435" max="7435" width="0" style="179" hidden="1" customWidth="1"/>
    <col min="7436" max="7436" width="13" style="179" customWidth="1"/>
    <col min="7437" max="7437" width="14.5703125" style="179" customWidth="1"/>
    <col min="7438" max="7438" width="13.5703125" style="179" customWidth="1"/>
    <col min="7439" max="7439" width="14.85546875" style="179" customWidth="1"/>
    <col min="7440" max="7440" width="17.7109375" style="179" bestFit="1" customWidth="1"/>
    <col min="7441" max="7441" width="18.7109375" style="179" bestFit="1" customWidth="1"/>
    <col min="7442" max="7442" width="15.85546875" style="179" bestFit="1" customWidth="1"/>
    <col min="7443" max="7680" width="9.140625" style="179"/>
    <col min="7681" max="7681" width="4.7109375" style="179" customWidth="1"/>
    <col min="7682" max="7682" width="5.85546875" style="179" customWidth="1"/>
    <col min="7683" max="7683" width="2.42578125" style="179" customWidth="1"/>
    <col min="7684" max="7684" width="3.85546875" style="179" customWidth="1"/>
    <col min="7685" max="7685" width="3" style="179" customWidth="1"/>
    <col min="7686" max="7686" width="2.140625" style="179" customWidth="1"/>
    <col min="7687" max="7688" width="0.85546875" style="179" customWidth="1"/>
    <col min="7689" max="7689" width="3.42578125" style="179" customWidth="1"/>
    <col min="7690" max="7690" width="5.7109375" style="179" customWidth="1"/>
    <col min="7691" max="7691" width="0" style="179" hidden="1" customWidth="1"/>
    <col min="7692" max="7692" width="13" style="179" customWidth="1"/>
    <col min="7693" max="7693" width="14.5703125" style="179" customWidth="1"/>
    <col min="7694" max="7694" width="13.5703125" style="179" customWidth="1"/>
    <col min="7695" max="7695" width="14.85546875" style="179" customWidth="1"/>
    <col min="7696" max="7696" width="17.7109375" style="179" bestFit="1" customWidth="1"/>
    <col min="7697" max="7697" width="18.7109375" style="179" bestFit="1" customWidth="1"/>
    <col min="7698" max="7698" width="15.85546875" style="179" bestFit="1" customWidth="1"/>
    <col min="7699" max="7936" width="9.140625" style="179"/>
    <col min="7937" max="7937" width="4.7109375" style="179" customWidth="1"/>
    <col min="7938" max="7938" width="5.85546875" style="179" customWidth="1"/>
    <col min="7939" max="7939" width="2.42578125" style="179" customWidth="1"/>
    <col min="7940" max="7940" width="3.85546875" style="179" customWidth="1"/>
    <col min="7941" max="7941" width="3" style="179" customWidth="1"/>
    <col min="7942" max="7942" width="2.140625" style="179" customWidth="1"/>
    <col min="7943" max="7944" width="0.85546875" style="179" customWidth="1"/>
    <col min="7945" max="7945" width="3.42578125" style="179" customWidth="1"/>
    <col min="7946" max="7946" width="5.7109375" style="179" customWidth="1"/>
    <col min="7947" max="7947" width="0" style="179" hidden="1" customWidth="1"/>
    <col min="7948" max="7948" width="13" style="179" customWidth="1"/>
    <col min="7949" max="7949" width="14.5703125" style="179" customWidth="1"/>
    <col min="7950" max="7950" width="13.5703125" style="179" customWidth="1"/>
    <col min="7951" max="7951" width="14.85546875" style="179" customWidth="1"/>
    <col min="7952" max="7952" width="17.7109375" style="179" bestFit="1" customWidth="1"/>
    <col min="7953" max="7953" width="18.7109375" style="179" bestFit="1" customWidth="1"/>
    <col min="7954" max="7954" width="15.85546875" style="179" bestFit="1" customWidth="1"/>
    <col min="7955" max="8192" width="9.140625" style="179"/>
    <col min="8193" max="8193" width="4.7109375" style="179" customWidth="1"/>
    <col min="8194" max="8194" width="5.85546875" style="179" customWidth="1"/>
    <col min="8195" max="8195" width="2.42578125" style="179" customWidth="1"/>
    <col min="8196" max="8196" width="3.85546875" style="179" customWidth="1"/>
    <col min="8197" max="8197" width="3" style="179" customWidth="1"/>
    <col min="8198" max="8198" width="2.140625" style="179" customWidth="1"/>
    <col min="8199" max="8200" width="0.85546875" style="179" customWidth="1"/>
    <col min="8201" max="8201" width="3.42578125" style="179" customWidth="1"/>
    <col min="8202" max="8202" width="5.7109375" style="179" customWidth="1"/>
    <col min="8203" max="8203" width="0" style="179" hidden="1" customWidth="1"/>
    <col min="8204" max="8204" width="13" style="179" customWidth="1"/>
    <col min="8205" max="8205" width="14.5703125" style="179" customWidth="1"/>
    <col min="8206" max="8206" width="13.5703125" style="179" customWidth="1"/>
    <col min="8207" max="8207" width="14.85546875" style="179" customWidth="1"/>
    <col min="8208" max="8208" width="17.7109375" style="179" bestFit="1" customWidth="1"/>
    <col min="8209" max="8209" width="18.7109375" style="179" bestFit="1" customWidth="1"/>
    <col min="8210" max="8210" width="15.85546875" style="179" bestFit="1" customWidth="1"/>
    <col min="8211" max="8448" width="9.140625" style="179"/>
    <col min="8449" max="8449" width="4.7109375" style="179" customWidth="1"/>
    <col min="8450" max="8450" width="5.85546875" style="179" customWidth="1"/>
    <col min="8451" max="8451" width="2.42578125" style="179" customWidth="1"/>
    <col min="8452" max="8452" width="3.85546875" style="179" customWidth="1"/>
    <col min="8453" max="8453" width="3" style="179" customWidth="1"/>
    <col min="8454" max="8454" width="2.140625" style="179" customWidth="1"/>
    <col min="8455" max="8456" width="0.85546875" style="179" customWidth="1"/>
    <col min="8457" max="8457" width="3.42578125" style="179" customWidth="1"/>
    <col min="8458" max="8458" width="5.7109375" style="179" customWidth="1"/>
    <col min="8459" max="8459" width="0" style="179" hidden="1" customWidth="1"/>
    <col min="8460" max="8460" width="13" style="179" customWidth="1"/>
    <col min="8461" max="8461" width="14.5703125" style="179" customWidth="1"/>
    <col min="8462" max="8462" width="13.5703125" style="179" customWidth="1"/>
    <col min="8463" max="8463" width="14.85546875" style="179" customWidth="1"/>
    <col min="8464" max="8464" width="17.7109375" style="179" bestFit="1" customWidth="1"/>
    <col min="8465" max="8465" width="18.7109375" style="179" bestFit="1" customWidth="1"/>
    <col min="8466" max="8466" width="15.85546875" style="179" bestFit="1" customWidth="1"/>
    <col min="8467" max="8704" width="9.140625" style="179"/>
    <col min="8705" max="8705" width="4.7109375" style="179" customWidth="1"/>
    <col min="8706" max="8706" width="5.85546875" style="179" customWidth="1"/>
    <col min="8707" max="8707" width="2.42578125" style="179" customWidth="1"/>
    <col min="8708" max="8708" width="3.85546875" style="179" customWidth="1"/>
    <col min="8709" max="8709" width="3" style="179" customWidth="1"/>
    <col min="8710" max="8710" width="2.140625" style="179" customWidth="1"/>
    <col min="8711" max="8712" width="0.85546875" style="179" customWidth="1"/>
    <col min="8713" max="8713" width="3.42578125" style="179" customWidth="1"/>
    <col min="8714" max="8714" width="5.7109375" style="179" customWidth="1"/>
    <col min="8715" max="8715" width="0" style="179" hidden="1" customWidth="1"/>
    <col min="8716" max="8716" width="13" style="179" customWidth="1"/>
    <col min="8717" max="8717" width="14.5703125" style="179" customWidth="1"/>
    <col min="8718" max="8718" width="13.5703125" style="179" customWidth="1"/>
    <col min="8719" max="8719" width="14.85546875" style="179" customWidth="1"/>
    <col min="8720" max="8720" width="17.7109375" style="179" bestFit="1" customWidth="1"/>
    <col min="8721" max="8721" width="18.7109375" style="179" bestFit="1" customWidth="1"/>
    <col min="8722" max="8722" width="15.85546875" style="179" bestFit="1" customWidth="1"/>
    <col min="8723" max="8960" width="9.140625" style="179"/>
    <col min="8961" max="8961" width="4.7109375" style="179" customWidth="1"/>
    <col min="8962" max="8962" width="5.85546875" style="179" customWidth="1"/>
    <col min="8963" max="8963" width="2.42578125" style="179" customWidth="1"/>
    <col min="8964" max="8964" width="3.85546875" style="179" customWidth="1"/>
    <col min="8965" max="8965" width="3" style="179" customWidth="1"/>
    <col min="8966" max="8966" width="2.140625" style="179" customWidth="1"/>
    <col min="8967" max="8968" width="0.85546875" style="179" customWidth="1"/>
    <col min="8969" max="8969" width="3.42578125" style="179" customWidth="1"/>
    <col min="8970" max="8970" width="5.7109375" style="179" customWidth="1"/>
    <col min="8971" max="8971" width="0" style="179" hidden="1" customWidth="1"/>
    <col min="8972" max="8972" width="13" style="179" customWidth="1"/>
    <col min="8973" max="8973" width="14.5703125" style="179" customWidth="1"/>
    <col min="8974" max="8974" width="13.5703125" style="179" customWidth="1"/>
    <col min="8975" max="8975" width="14.85546875" style="179" customWidth="1"/>
    <col min="8976" max="8976" width="17.7109375" style="179" bestFit="1" customWidth="1"/>
    <col min="8977" max="8977" width="18.7109375" style="179" bestFit="1" customWidth="1"/>
    <col min="8978" max="8978" width="15.85546875" style="179" bestFit="1" customWidth="1"/>
    <col min="8979" max="9216" width="9.140625" style="179"/>
    <col min="9217" max="9217" width="4.7109375" style="179" customWidth="1"/>
    <col min="9218" max="9218" width="5.85546875" style="179" customWidth="1"/>
    <col min="9219" max="9219" width="2.42578125" style="179" customWidth="1"/>
    <col min="9220" max="9220" width="3.85546875" style="179" customWidth="1"/>
    <col min="9221" max="9221" width="3" style="179" customWidth="1"/>
    <col min="9222" max="9222" width="2.140625" style="179" customWidth="1"/>
    <col min="9223" max="9224" width="0.85546875" style="179" customWidth="1"/>
    <col min="9225" max="9225" width="3.42578125" style="179" customWidth="1"/>
    <col min="9226" max="9226" width="5.7109375" style="179" customWidth="1"/>
    <col min="9227" max="9227" width="0" style="179" hidden="1" customWidth="1"/>
    <col min="9228" max="9228" width="13" style="179" customWidth="1"/>
    <col min="9229" max="9229" width="14.5703125" style="179" customWidth="1"/>
    <col min="9230" max="9230" width="13.5703125" style="179" customWidth="1"/>
    <col min="9231" max="9231" width="14.85546875" style="179" customWidth="1"/>
    <col min="9232" max="9232" width="17.7109375" style="179" bestFit="1" customWidth="1"/>
    <col min="9233" max="9233" width="18.7109375" style="179" bestFit="1" customWidth="1"/>
    <col min="9234" max="9234" width="15.85546875" style="179" bestFit="1" customWidth="1"/>
    <col min="9235" max="9472" width="9.140625" style="179"/>
    <col min="9473" max="9473" width="4.7109375" style="179" customWidth="1"/>
    <col min="9474" max="9474" width="5.85546875" style="179" customWidth="1"/>
    <col min="9475" max="9475" width="2.42578125" style="179" customWidth="1"/>
    <col min="9476" max="9476" width="3.85546875" style="179" customWidth="1"/>
    <col min="9477" max="9477" width="3" style="179" customWidth="1"/>
    <col min="9478" max="9478" width="2.140625" style="179" customWidth="1"/>
    <col min="9479" max="9480" width="0.85546875" style="179" customWidth="1"/>
    <col min="9481" max="9481" width="3.42578125" style="179" customWidth="1"/>
    <col min="9482" max="9482" width="5.7109375" style="179" customWidth="1"/>
    <col min="9483" max="9483" width="0" style="179" hidden="1" customWidth="1"/>
    <col min="9484" max="9484" width="13" style="179" customWidth="1"/>
    <col min="9485" max="9485" width="14.5703125" style="179" customWidth="1"/>
    <col min="9486" max="9486" width="13.5703125" style="179" customWidth="1"/>
    <col min="9487" max="9487" width="14.85546875" style="179" customWidth="1"/>
    <col min="9488" max="9488" width="17.7109375" style="179" bestFit="1" customWidth="1"/>
    <col min="9489" max="9489" width="18.7109375" style="179" bestFit="1" customWidth="1"/>
    <col min="9490" max="9490" width="15.85546875" style="179" bestFit="1" customWidth="1"/>
    <col min="9491" max="9728" width="9.140625" style="179"/>
    <col min="9729" max="9729" width="4.7109375" style="179" customWidth="1"/>
    <col min="9730" max="9730" width="5.85546875" style="179" customWidth="1"/>
    <col min="9731" max="9731" width="2.42578125" style="179" customWidth="1"/>
    <col min="9732" max="9732" width="3.85546875" style="179" customWidth="1"/>
    <col min="9733" max="9733" width="3" style="179" customWidth="1"/>
    <col min="9734" max="9734" width="2.140625" style="179" customWidth="1"/>
    <col min="9735" max="9736" width="0.85546875" style="179" customWidth="1"/>
    <col min="9737" max="9737" width="3.42578125" style="179" customWidth="1"/>
    <col min="9738" max="9738" width="5.7109375" style="179" customWidth="1"/>
    <col min="9739" max="9739" width="0" style="179" hidden="1" customWidth="1"/>
    <col min="9740" max="9740" width="13" style="179" customWidth="1"/>
    <col min="9741" max="9741" width="14.5703125" style="179" customWidth="1"/>
    <col min="9742" max="9742" width="13.5703125" style="179" customWidth="1"/>
    <col min="9743" max="9743" width="14.85546875" style="179" customWidth="1"/>
    <col min="9744" max="9744" width="17.7109375" style="179" bestFit="1" customWidth="1"/>
    <col min="9745" max="9745" width="18.7109375" style="179" bestFit="1" customWidth="1"/>
    <col min="9746" max="9746" width="15.85546875" style="179" bestFit="1" customWidth="1"/>
    <col min="9747" max="9984" width="9.140625" style="179"/>
    <col min="9985" max="9985" width="4.7109375" style="179" customWidth="1"/>
    <col min="9986" max="9986" width="5.85546875" style="179" customWidth="1"/>
    <col min="9987" max="9987" width="2.42578125" style="179" customWidth="1"/>
    <col min="9988" max="9988" width="3.85546875" style="179" customWidth="1"/>
    <col min="9989" max="9989" width="3" style="179" customWidth="1"/>
    <col min="9990" max="9990" width="2.140625" style="179" customWidth="1"/>
    <col min="9991" max="9992" width="0.85546875" style="179" customWidth="1"/>
    <col min="9993" max="9993" width="3.42578125" style="179" customWidth="1"/>
    <col min="9994" max="9994" width="5.7109375" style="179" customWidth="1"/>
    <col min="9995" max="9995" width="0" style="179" hidden="1" customWidth="1"/>
    <col min="9996" max="9996" width="13" style="179" customWidth="1"/>
    <col min="9997" max="9997" width="14.5703125" style="179" customWidth="1"/>
    <col min="9998" max="9998" width="13.5703125" style="179" customWidth="1"/>
    <col min="9999" max="9999" width="14.85546875" style="179" customWidth="1"/>
    <col min="10000" max="10000" width="17.7109375" style="179" bestFit="1" customWidth="1"/>
    <col min="10001" max="10001" width="18.7109375" style="179" bestFit="1" customWidth="1"/>
    <col min="10002" max="10002" width="15.85546875" style="179" bestFit="1" customWidth="1"/>
    <col min="10003" max="10240" width="9.140625" style="179"/>
    <col min="10241" max="10241" width="4.7109375" style="179" customWidth="1"/>
    <col min="10242" max="10242" width="5.85546875" style="179" customWidth="1"/>
    <col min="10243" max="10243" width="2.42578125" style="179" customWidth="1"/>
    <col min="10244" max="10244" width="3.85546875" style="179" customWidth="1"/>
    <col min="10245" max="10245" width="3" style="179" customWidth="1"/>
    <col min="10246" max="10246" width="2.140625" style="179" customWidth="1"/>
    <col min="10247" max="10248" width="0.85546875" style="179" customWidth="1"/>
    <col min="10249" max="10249" width="3.42578125" style="179" customWidth="1"/>
    <col min="10250" max="10250" width="5.7109375" style="179" customWidth="1"/>
    <col min="10251" max="10251" width="0" style="179" hidden="1" customWidth="1"/>
    <col min="10252" max="10252" width="13" style="179" customWidth="1"/>
    <col min="10253" max="10253" width="14.5703125" style="179" customWidth="1"/>
    <col min="10254" max="10254" width="13.5703125" style="179" customWidth="1"/>
    <col min="10255" max="10255" width="14.85546875" style="179" customWidth="1"/>
    <col min="10256" max="10256" width="17.7109375" style="179" bestFit="1" customWidth="1"/>
    <col min="10257" max="10257" width="18.7109375" style="179" bestFit="1" customWidth="1"/>
    <col min="10258" max="10258" width="15.85546875" style="179" bestFit="1" customWidth="1"/>
    <col min="10259" max="10496" width="9.140625" style="179"/>
    <col min="10497" max="10497" width="4.7109375" style="179" customWidth="1"/>
    <col min="10498" max="10498" width="5.85546875" style="179" customWidth="1"/>
    <col min="10499" max="10499" width="2.42578125" style="179" customWidth="1"/>
    <col min="10500" max="10500" width="3.85546875" style="179" customWidth="1"/>
    <col min="10501" max="10501" width="3" style="179" customWidth="1"/>
    <col min="10502" max="10502" width="2.140625" style="179" customWidth="1"/>
    <col min="10503" max="10504" width="0.85546875" style="179" customWidth="1"/>
    <col min="10505" max="10505" width="3.42578125" style="179" customWidth="1"/>
    <col min="10506" max="10506" width="5.7109375" style="179" customWidth="1"/>
    <col min="10507" max="10507" width="0" style="179" hidden="1" customWidth="1"/>
    <col min="10508" max="10508" width="13" style="179" customWidth="1"/>
    <col min="10509" max="10509" width="14.5703125" style="179" customWidth="1"/>
    <col min="10510" max="10510" width="13.5703125" style="179" customWidth="1"/>
    <col min="10511" max="10511" width="14.85546875" style="179" customWidth="1"/>
    <col min="10512" max="10512" width="17.7109375" style="179" bestFit="1" customWidth="1"/>
    <col min="10513" max="10513" width="18.7109375" style="179" bestFit="1" customWidth="1"/>
    <col min="10514" max="10514" width="15.85546875" style="179" bestFit="1" customWidth="1"/>
    <col min="10515" max="10752" width="9.140625" style="179"/>
    <col min="10753" max="10753" width="4.7109375" style="179" customWidth="1"/>
    <col min="10754" max="10754" width="5.85546875" style="179" customWidth="1"/>
    <col min="10755" max="10755" width="2.42578125" style="179" customWidth="1"/>
    <col min="10756" max="10756" width="3.85546875" style="179" customWidth="1"/>
    <col min="10757" max="10757" width="3" style="179" customWidth="1"/>
    <col min="10758" max="10758" width="2.140625" style="179" customWidth="1"/>
    <col min="10759" max="10760" width="0.85546875" style="179" customWidth="1"/>
    <col min="10761" max="10761" width="3.42578125" style="179" customWidth="1"/>
    <col min="10762" max="10762" width="5.7109375" style="179" customWidth="1"/>
    <col min="10763" max="10763" width="0" style="179" hidden="1" customWidth="1"/>
    <col min="10764" max="10764" width="13" style="179" customWidth="1"/>
    <col min="10765" max="10765" width="14.5703125" style="179" customWidth="1"/>
    <col min="10766" max="10766" width="13.5703125" style="179" customWidth="1"/>
    <col min="10767" max="10767" width="14.85546875" style="179" customWidth="1"/>
    <col min="10768" max="10768" width="17.7109375" style="179" bestFit="1" customWidth="1"/>
    <col min="10769" max="10769" width="18.7109375" style="179" bestFit="1" customWidth="1"/>
    <col min="10770" max="10770" width="15.85546875" style="179" bestFit="1" customWidth="1"/>
    <col min="10771" max="11008" width="9.140625" style="179"/>
    <col min="11009" max="11009" width="4.7109375" style="179" customWidth="1"/>
    <col min="11010" max="11010" width="5.85546875" style="179" customWidth="1"/>
    <col min="11011" max="11011" width="2.42578125" style="179" customWidth="1"/>
    <col min="11012" max="11012" width="3.85546875" style="179" customWidth="1"/>
    <col min="11013" max="11013" width="3" style="179" customWidth="1"/>
    <col min="11014" max="11014" width="2.140625" style="179" customWidth="1"/>
    <col min="11015" max="11016" width="0.85546875" style="179" customWidth="1"/>
    <col min="11017" max="11017" width="3.42578125" style="179" customWidth="1"/>
    <col min="11018" max="11018" width="5.7109375" style="179" customWidth="1"/>
    <col min="11019" max="11019" width="0" style="179" hidden="1" customWidth="1"/>
    <col min="11020" max="11020" width="13" style="179" customWidth="1"/>
    <col min="11021" max="11021" width="14.5703125" style="179" customWidth="1"/>
    <col min="11022" max="11022" width="13.5703125" style="179" customWidth="1"/>
    <col min="11023" max="11023" width="14.85546875" style="179" customWidth="1"/>
    <col min="11024" max="11024" width="17.7109375" style="179" bestFit="1" customWidth="1"/>
    <col min="11025" max="11025" width="18.7109375" style="179" bestFit="1" customWidth="1"/>
    <col min="11026" max="11026" width="15.85546875" style="179" bestFit="1" customWidth="1"/>
    <col min="11027" max="11264" width="9.140625" style="179"/>
    <col min="11265" max="11265" width="4.7109375" style="179" customWidth="1"/>
    <col min="11266" max="11266" width="5.85546875" style="179" customWidth="1"/>
    <col min="11267" max="11267" width="2.42578125" style="179" customWidth="1"/>
    <col min="11268" max="11268" width="3.85546875" style="179" customWidth="1"/>
    <col min="11269" max="11269" width="3" style="179" customWidth="1"/>
    <col min="11270" max="11270" width="2.140625" style="179" customWidth="1"/>
    <col min="11271" max="11272" width="0.85546875" style="179" customWidth="1"/>
    <col min="11273" max="11273" width="3.42578125" style="179" customWidth="1"/>
    <col min="11274" max="11274" width="5.7109375" style="179" customWidth="1"/>
    <col min="11275" max="11275" width="0" style="179" hidden="1" customWidth="1"/>
    <col min="11276" max="11276" width="13" style="179" customWidth="1"/>
    <col min="11277" max="11277" width="14.5703125" style="179" customWidth="1"/>
    <col min="11278" max="11278" width="13.5703125" style="179" customWidth="1"/>
    <col min="11279" max="11279" width="14.85546875" style="179" customWidth="1"/>
    <col min="11280" max="11280" width="17.7109375" style="179" bestFit="1" customWidth="1"/>
    <col min="11281" max="11281" width="18.7109375" style="179" bestFit="1" customWidth="1"/>
    <col min="11282" max="11282" width="15.85546875" style="179" bestFit="1" customWidth="1"/>
    <col min="11283" max="11520" width="9.140625" style="179"/>
    <col min="11521" max="11521" width="4.7109375" style="179" customWidth="1"/>
    <col min="11522" max="11522" width="5.85546875" style="179" customWidth="1"/>
    <col min="11523" max="11523" width="2.42578125" style="179" customWidth="1"/>
    <col min="11524" max="11524" width="3.85546875" style="179" customWidth="1"/>
    <col min="11525" max="11525" width="3" style="179" customWidth="1"/>
    <col min="11526" max="11526" width="2.140625" style="179" customWidth="1"/>
    <col min="11527" max="11528" width="0.85546875" style="179" customWidth="1"/>
    <col min="11529" max="11529" width="3.42578125" style="179" customWidth="1"/>
    <col min="11530" max="11530" width="5.7109375" style="179" customWidth="1"/>
    <col min="11531" max="11531" width="0" style="179" hidden="1" customWidth="1"/>
    <col min="11532" max="11532" width="13" style="179" customWidth="1"/>
    <col min="11533" max="11533" width="14.5703125" style="179" customWidth="1"/>
    <col min="11534" max="11534" width="13.5703125" style="179" customWidth="1"/>
    <col min="11535" max="11535" width="14.85546875" style="179" customWidth="1"/>
    <col min="11536" max="11536" width="17.7109375" style="179" bestFit="1" customWidth="1"/>
    <col min="11537" max="11537" width="18.7109375" style="179" bestFit="1" customWidth="1"/>
    <col min="11538" max="11538" width="15.85546875" style="179" bestFit="1" customWidth="1"/>
    <col min="11539" max="11776" width="9.140625" style="179"/>
    <col min="11777" max="11777" width="4.7109375" style="179" customWidth="1"/>
    <col min="11778" max="11778" width="5.85546875" style="179" customWidth="1"/>
    <col min="11779" max="11779" width="2.42578125" style="179" customWidth="1"/>
    <col min="11780" max="11780" width="3.85546875" style="179" customWidth="1"/>
    <col min="11781" max="11781" width="3" style="179" customWidth="1"/>
    <col min="11782" max="11782" width="2.140625" style="179" customWidth="1"/>
    <col min="11783" max="11784" width="0.85546875" style="179" customWidth="1"/>
    <col min="11785" max="11785" width="3.42578125" style="179" customWidth="1"/>
    <col min="11786" max="11786" width="5.7109375" style="179" customWidth="1"/>
    <col min="11787" max="11787" width="0" style="179" hidden="1" customWidth="1"/>
    <col min="11788" max="11788" width="13" style="179" customWidth="1"/>
    <col min="11789" max="11789" width="14.5703125" style="179" customWidth="1"/>
    <col min="11790" max="11790" width="13.5703125" style="179" customWidth="1"/>
    <col min="11791" max="11791" width="14.85546875" style="179" customWidth="1"/>
    <col min="11792" max="11792" width="17.7109375" style="179" bestFit="1" customWidth="1"/>
    <col min="11793" max="11793" width="18.7109375" style="179" bestFit="1" customWidth="1"/>
    <col min="11794" max="11794" width="15.85546875" style="179" bestFit="1" customWidth="1"/>
    <col min="11795" max="12032" width="9.140625" style="179"/>
    <col min="12033" max="12033" width="4.7109375" style="179" customWidth="1"/>
    <col min="12034" max="12034" width="5.85546875" style="179" customWidth="1"/>
    <col min="12035" max="12035" width="2.42578125" style="179" customWidth="1"/>
    <col min="12036" max="12036" width="3.85546875" style="179" customWidth="1"/>
    <col min="12037" max="12037" width="3" style="179" customWidth="1"/>
    <col min="12038" max="12038" width="2.140625" style="179" customWidth="1"/>
    <col min="12039" max="12040" width="0.85546875" style="179" customWidth="1"/>
    <col min="12041" max="12041" width="3.42578125" style="179" customWidth="1"/>
    <col min="12042" max="12042" width="5.7109375" style="179" customWidth="1"/>
    <col min="12043" max="12043" width="0" style="179" hidden="1" customWidth="1"/>
    <col min="12044" max="12044" width="13" style="179" customWidth="1"/>
    <col min="12045" max="12045" width="14.5703125" style="179" customWidth="1"/>
    <col min="12046" max="12046" width="13.5703125" style="179" customWidth="1"/>
    <col min="12047" max="12047" width="14.85546875" style="179" customWidth="1"/>
    <col min="12048" max="12048" width="17.7109375" style="179" bestFit="1" customWidth="1"/>
    <col min="12049" max="12049" width="18.7109375" style="179" bestFit="1" customWidth="1"/>
    <col min="12050" max="12050" width="15.85546875" style="179" bestFit="1" customWidth="1"/>
    <col min="12051" max="12288" width="9.140625" style="179"/>
    <col min="12289" max="12289" width="4.7109375" style="179" customWidth="1"/>
    <col min="12290" max="12290" width="5.85546875" style="179" customWidth="1"/>
    <col min="12291" max="12291" width="2.42578125" style="179" customWidth="1"/>
    <col min="12292" max="12292" width="3.85546875" style="179" customWidth="1"/>
    <col min="12293" max="12293" width="3" style="179" customWidth="1"/>
    <col min="12294" max="12294" width="2.140625" style="179" customWidth="1"/>
    <col min="12295" max="12296" width="0.85546875" style="179" customWidth="1"/>
    <col min="12297" max="12297" width="3.42578125" style="179" customWidth="1"/>
    <col min="12298" max="12298" width="5.7109375" style="179" customWidth="1"/>
    <col min="12299" max="12299" width="0" style="179" hidden="1" customWidth="1"/>
    <col min="12300" max="12300" width="13" style="179" customWidth="1"/>
    <col min="12301" max="12301" width="14.5703125" style="179" customWidth="1"/>
    <col min="12302" max="12302" width="13.5703125" style="179" customWidth="1"/>
    <col min="12303" max="12303" width="14.85546875" style="179" customWidth="1"/>
    <col min="12304" max="12304" width="17.7109375" style="179" bestFit="1" customWidth="1"/>
    <col min="12305" max="12305" width="18.7109375" style="179" bestFit="1" customWidth="1"/>
    <col min="12306" max="12306" width="15.85546875" style="179" bestFit="1" customWidth="1"/>
    <col min="12307" max="12544" width="9.140625" style="179"/>
    <col min="12545" max="12545" width="4.7109375" style="179" customWidth="1"/>
    <col min="12546" max="12546" width="5.85546875" style="179" customWidth="1"/>
    <col min="12547" max="12547" width="2.42578125" style="179" customWidth="1"/>
    <col min="12548" max="12548" width="3.85546875" style="179" customWidth="1"/>
    <col min="12549" max="12549" width="3" style="179" customWidth="1"/>
    <col min="12550" max="12550" width="2.140625" style="179" customWidth="1"/>
    <col min="12551" max="12552" width="0.85546875" style="179" customWidth="1"/>
    <col min="12553" max="12553" width="3.42578125" style="179" customWidth="1"/>
    <col min="12554" max="12554" width="5.7109375" style="179" customWidth="1"/>
    <col min="12555" max="12555" width="0" style="179" hidden="1" customWidth="1"/>
    <col min="12556" max="12556" width="13" style="179" customWidth="1"/>
    <col min="12557" max="12557" width="14.5703125" style="179" customWidth="1"/>
    <col min="12558" max="12558" width="13.5703125" style="179" customWidth="1"/>
    <col min="12559" max="12559" width="14.85546875" style="179" customWidth="1"/>
    <col min="12560" max="12560" width="17.7109375" style="179" bestFit="1" customWidth="1"/>
    <col min="12561" max="12561" width="18.7109375" style="179" bestFit="1" customWidth="1"/>
    <col min="12562" max="12562" width="15.85546875" style="179" bestFit="1" customWidth="1"/>
    <col min="12563" max="12800" width="9.140625" style="179"/>
    <col min="12801" max="12801" width="4.7109375" style="179" customWidth="1"/>
    <col min="12802" max="12802" width="5.85546875" style="179" customWidth="1"/>
    <col min="12803" max="12803" width="2.42578125" style="179" customWidth="1"/>
    <col min="12804" max="12804" width="3.85546875" style="179" customWidth="1"/>
    <col min="12805" max="12805" width="3" style="179" customWidth="1"/>
    <col min="12806" max="12806" width="2.140625" style="179" customWidth="1"/>
    <col min="12807" max="12808" width="0.85546875" style="179" customWidth="1"/>
    <col min="12809" max="12809" width="3.42578125" style="179" customWidth="1"/>
    <col min="12810" max="12810" width="5.7109375" style="179" customWidth="1"/>
    <col min="12811" max="12811" width="0" style="179" hidden="1" customWidth="1"/>
    <col min="12812" max="12812" width="13" style="179" customWidth="1"/>
    <col min="12813" max="12813" width="14.5703125" style="179" customWidth="1"/>
    <col min="12814" max="12814" width="13.5703125" style="179" customWidth="1"/>
    <col min="12815" max="12815" width="14.85546875" style="179" customWidth="1"/>
    <col min="12816" max="12816" width="17.7109375" style="179" bestFit="1" customWidth="1"/>
    <col min="12817" max="12817" width="18.7109375" style="179" bestFit="1" customWidth="1"/>
    <col min="12818" max="12818" width="15.85546875" style="179" bestFit="1" customWidth="1"/>
    <col min="12819" max="13056" width="9.140625" style="179"/>
    <col min="13057" max="13057" width="4.7109375" style="179" customWidth="1"/>
    <col min="13058" max="13058" width="5.85546875" style="179" customWidth="1"/>
    <col min="13059" max="13059" width="2.42578125" style="179" customWidth="1"/>
    <col min="13060" max="13060" width="3.85546875" style="179" customWidth="1"/>
    <col min="13061" max="13061" width="3" style="179" customWidth="1"/>
    <col min="13062" max="13062" width="2.140625" style="179" customWidth="1"/>
    <col min="13063" max="13064" width="0.85546875" style="179" customWidth="1"/>
    <col min="13065" max="13065" width="3.42578125" style="179" customWidth="1"/>
    <col min="13066" max="13066" width="5.7109375" style="179" customWidth="1"/>
    <col min="13067" max="13067" width="0" style="179" hidden="1" customWidth="1"/>
    <col min="13068" max="13068" width="13" style="179" customWidth="1"/>
    <col min="13069" max="13069" width="14.5703125" style="179" customWidth="1"/>
    <col min="13070" max="13070" width="13.5703125" style="179" customWidth="1"/>
    <col min="13071" max="13071" width="14.85546875" style="179" customWidth="1"/>
    <col min="13072" max="13072" width="17.7109375" style="179" bestFit="1" customWidth="1"/>
    <col min="13073" max="13073" width="18.7109375" style="179" bestFit="1" customWidth="1"/>
    <col min="13074" max="13074" width="15.85546875" style="179" bestFit="1" customWidth="1"/>
    <col min="13075" max="13312" width="9.140625" style="179"/>
    <col min="13313" max="13313" width="4.7109375" style="179" customWidth="1"/>
    <col min="13314" max="13314" width="5.85546875" style="179" customWidth="1"/>
    <col min="13315" max="13315" width="2.42578125" style="179" customWidth="1"/>
    <col min="13316" max="13316" width="3.85546875" style="179" customWidth="1"/>
    <col min="13317" max="13317" width="3" style="179" customWidth="1"/>
    <col min="13318" max="13318" width="2.140625" style="179" customWidth="1"/>
    <col min="13319" max="13320" width="0.85546875" style="179" customWidth="1"/>
    <col min="13321" max="13321" width="3.42578125" style="179" customWidth="1"/>
    <col min="13322" max="13322" width="5.7109375" style="179" customWidth="1"/>
    <col min="13323" max="13323" width="0" style="179" hidden="1" customWidth="1"/>
    <col min="13324" max="13324" width="13" style="179" customWidth="1"/>
    <col min="13325" max="13325" width="14.5703125" style="179" customWidth="1"/>
    <col min="13326" max="13326" width="13.5703125" style="179" customWidth="1"/>
    <col min="13327" max="13327" width="14.85546875" style="179" customWidth="1"/>
    <col min="13328" max="13328" width="17.7109375" style="179" bestFit="1" customWidth="1"/>
    <col min="13329" max="13329" width="18.7109375" style="179" bestFit="1" customWidth="1"/>
    <col min="13330" max="13330" width="15.85546875" style="179" bestFit="1" customWidth="1"/>
    <col min="13331" max="13568" width="9.140625" style="179"/>
    <col min="13569" max="13569" width="4.7109375" style="179" customWidth="1"/>
    <col min="13570" max="13570" width="5.85546875" style="179" customWidth="1"/>
    <col min="13571" max="13571" width="2.42578125" style="179" customWidth="1"/>
    <col min="13572" max="13572" width="3.85546875" style="179" customWidth="1"/>
    <col min="13573" max="13573" width="3" style="179" customWidth="1"/>
    <col min="13574" max="13574" width="2.140625" style="179" customWidth="1"/>
    <col min="13575" max="13576" width="0.85546875" style="179" customWidth="1"/>
    <col min="13577" max="13577" width="3.42578125" style="179" customWidth="1"/>
    <col min="13578" max="13578" width="5.7109375" style="179" customWidth="1"/>
    <col min="13579" max="13579" width="0" style="179" hidden="1" customWidth="1"/>
    <col min="13580" max="13580" width="13" style="179" customWidth="1"/>
    <col min="13581" max="13581" width="14.5703125" style="179" customWidth="1"/>
    <col min="13582" max="13582" width="13.5703125" style="179" customWidth="1"/>
    <col min="13583" max="13583" width="14.85546875" style="179" customWidth="1"/>
    <col min="13584" max="13584" width="17.7109375" style="179" bestFit="1" customWidth="1"/>
    <col min="13585" max="13585" width="18.7109375" style="179" bestFit="1" customWidth="1"/>
    <col min="13586" max="13586" width="15.85546875" style="179" bestFit="1" customWidth="1"/>
    <col min="13587" max="13824" width="9.140625" style="179"/>
    <col min="13825" max="13825" width="4.7109375" style="179" customWidth="1"/>
    <col min="13826" max="13826" width="5.85546875" style="179" customWidth="1"/>
    <col min="13827" max="13827" width="2.42578125" style="179" customWidth="1"/>
    <col min="13828" max="13828" width="3.85546875" style="179" customWidth="1"/>
    <col min="13829" max="13829" width="3" style="179" customWidth="1"/>
    <col min="13830" max="13830" width="2.140625" style="179" customWidth="1"/>
    <col min="13831" max="13832" width="0.85546875" style="179" customWidth="1"/>
    <col min="13833" max="13833" width="3.42578125" style="179" customWidth="1"/>
    <col min="13834" max="13834" width="5.7109375" style="179" customWidth="1"/>
    <col min="13835" max="13835" width="0" style="179" hidden="1" customWidth="1"/>
    <col min="13836" max="13836" width="13" style="179" customWidth="1"/>
    <col min="13837" max="13837" width="14.5703125" style="179" customWidth="1"/>
    <col min="13838" max="13838" width="13.5703125" style="179" customWidth="1"/>
    <col min="13839" max="13839" width="14.85546875" style="179" customWidth="1"/>
    <col min="13840" max="13840" width="17.7109375" style="179" bestFit="1" customWidth="1"/>
    <col min="13841" max="13841" width="18.7109375" style="179" bestFit="1" customWidth="1"/>
    <col min="13842" max="13842" width="15.85546875" style="179" bestFit="1" customWidth="1"/>
    <col min="13843" max="14080" width="9.140625" style="179"/>
    <col min="14081" max="14081" width="4.7109375" style="179" customWidth="1"/>
    <col min="14082" max="14082" width="5.85546875" style="179" customWidth="1"/>
    <col min="14083" max="14083" width="2.42578125" style="179" customWidth="1"/>
    <col min="14084" max="14084" width="3.85546875" style="179" customWidth="1"/>
    <col min="14085" max="14085" width="3" style="179" customWidth="1"/>
    <col min="14086" max="14086" width="2.140625" style="179" customWidth="1"/>
    <col min="14087" max="14088" width="0.85546875" style="179" customWidth="1"/>
    <col min="14089" max="14089" width="3.42578125" style="179" customWidth="1"/>
    <col min="14090" max="14090" width="5.7109375" style="179" customWidth="1"/>
    <col min="14091" max="14091" width="0" style="179" hidden="1" customWidth="1"/>
    <col min="14092" max="14092" width="13" style="179" customWidth="1"/>
    <col min="14093" max="14093" width="14.5703125" style="179" customWidth="1"/>
    <col min="14094" max="14094" width="13.5703125" style="179" customWidth="1"/>
    <col min="14095" max="14095" width="14.85546875" style="179" customWidth="1"/>
    <col min="14096" max="14096" width="17.7109375" style="179" bestFit="1" customWidth="1"/>
    <col min="14097" max="14097" width="18.7109375" style="179" bestFit="1" customWidth="1"/>
    <col min="14098" max="14098" width="15.85546875" style="179" bestFit="1" customWidth="1"/>
    <col min="14099" max="14336" width="9.140625" style="179"/>
    <col min="14337" max="14337" width="4.7109375" style="179" customWidth="1"/>
    <col min="14338" max="14338" width="5.85546875" style="179" customWidth="1"/>
    <col min="14339" max="14339" width="2.42578125" style="179" customWidth="1"/>
    <col min="14340" max="14340" width="3.85546875" style="179" customWidth="1"/>
    <col min="14341" max="14341" width="3" style="179" customWidth="1"/>
    <col min="14342" max="14342" width="2.140625" style="179" customWidth="1"/>
    <col min="14343" max="14344" width="0.85546875" style="179" customWidth="1"/>
    <col min="14345" max="14345" width="3.42578125" style="179" customWidth="1"/>
    <col min="14346" max="14346" width="5.7109375" style="179" customWidth="1"/>
    <col min="14347" max="14347" width="0" style="179" hidden="1" customWidth="1"/>
    <col min="14348" max="14348" width="13" style="179" customWidth="1"/>
    <col min="14349" max="14349" width="14.5703125" style="179" customWidth="1"/>
    <col min="14350" max="14350" width="13.5703125" style="179" customWidth="1"/>
    <col min="14351" max="14351" width="14.85546875" style="179" customWidth="1"/>
    <col min="14352" max="14352" width="17.7109375" style="179" bestFit="1" customWidth="1"/>
    <col min="14353" max="14353" width="18.7109375" style="179" bestFit="1" customWidth="1"/>
    <col min="14354" max="14354" width="15.85546875" style="179" bestFit="1" customWidth="1"/>
    <col min="14355" max="14592" width="9.140625" style="179"/>
    <col min="14593" max="14593" width="4.7109375" style="179" customWidth="1"/>
    <col min="14594" max="14594" width="5.85546875" style="179" customWidth="1"/>
    <col min="14595" max="14595" width="2.42578125" style="179" customWidth="1"/>
    <col min="14596" max="14596" width="3.85546875" style="179" customWidth="1"/>
    <col min="14597" max="14597" width="3" style="179" customWidth="1"/>
    <col min="14598" max="14598" width="2.140625" style="179" customWidth="1"/>
    <col min="14599" max="14600" width="0.85546875" style="179" customWidth="1"/>
    <col min="14601" max="14601" width="3.42578125" style="179" customWidth="1"/>
    <col min="14602" max="14602" width="5.7109375" style="179" customWidth="1"/>
    <col min="14603" max="14603" width="0" style="179" hidden="1" customWidth="1"/>
    <col min="14604" max="14604" width="13" style="179" customWidth="1"/>
    <col min="14605" max="14605" width="14.5703125" style="179" customWidth="1"/>
    <col min="14606" max="14606" width="13.5703125" style="179" customWidth="1"/>
    <col min="14607" max="14607" width="14.85546875" style="179" customWidth="1"/>
    <col min="14608" max="14608" width="17.7109375" style="179" bestFit="1" customWidth="1"/>
    <col min="14609" max="14609" width="18.7109375" style="179" bestFit="1" customWidth="1"/>
    <col min="14610" max="14610" width="15.85546875" style="179" bestFit="1" customWidth="1"/>
    <col min="14611" max="14848" width="9.140625" style="179"/>
    <col min="14849" max="14849" width="4.7109375" style="179" customWidth="1"/>
    <col min="14850" max="14850" width="5.85546875" style="179" customWidth="1"/>
    <col min="14851" max="14851" width="2.42578125" style="179" customWidth="1"/>
    <col min="14852" max="14852" width="3.85546875" style="179" customWidth="1"/>
    <col min="14853" max="14853" width="3" style="179" customWidth="1"/>
    <col min="14854" max="14854" width="2.140625" style="179" customWidth="1"/>
    <col min="14855" max="14856" width="0.85546875" style="179" customWidth="1"/>
    <col min="14857" max="14857" width="3.42578125" style="179" customWidth="1"/>
    <col min="14858" max="14858" width="5.7109375" style="179" customWidth="1"/>
    <col min="14859" max="14859" width="0" style="179" hidden="1" customWidth="1"/>
    <col min="14860" max="14860" width="13" style="179" customWidth="1"/>
    <col min="14861" max="14861" width="14.5703125" style="179" customWidth="1"/>
    <col min="14862" max="14862" width="13.5703125" style="179" customWidth="1"/>
    <col min="14863" max="14863" width="14.85546875" style="179" customWidth="1"/>
    <col min="14864" max="14864" width="17.7109375" style="179" bestFit="1" customWidth="1"/>
    <col min="14865" max="14865" width="18.7109375" style="179" bestFit="1" customWidth="1"/>
    <col min="14866" max="14866" width="15.85546875" style="179" bestFit="1" customWidth="1"/>
    <col min="14867" max="15104" width="9.140625" style="179"/>
    <col min="15105" max="15105" width="4.7109375" style="179" customWidth="1"/>
    <col min="15106" max="15106" width="5.85546875" style="179" customWidth="1"/>
    <col min="15107" max="15107" width="2.42578125" style="179" customWidth="1"/>
    <col min="15108" max="15108" width="3.85546875" style="179" customWidth="1"/>
    <col min="15109" max="15109" width="3" style="179" customWidth="1"/>
    <col min="15110" max="15110" width="2.140625" style="179" customWidth="1"/>
    <col min="15111" max="15112" width="0.85546875" style="179" customWidth="1"/>
    <col min="15113" max="15113" width="3.42578125" style="179" customWidth="1"/>
    <col min="15114" max="15114" width="5.7109375" style="179" customWidth="1"/>
    <col min="15115" max="15115" width="0" style="179" hidden="1" customWidth="1"/>
    <col min="15116" max="15116" width="13" style="179" customWidth="1"/>
    <col min="15117" max="15117" width="14.5703125" style="179" customWidth="1"/>
    <col min="15118" max="15118" width="13.5703125" style="179" customWidth="1"/>
    <col min="15119" max="15119" width="14.85546875" style="179" customWidth="1"/>
    <col min="15120" max="15120" width="17.7109375" style="179" bestFit="1" customWidth="1"/>
    <col min="15121" max="15121" width="18.7109375" style="179" bestFit="1" customWidth="1"/>
    <col min="15122" max="15122" width="15.85546875" style="179" bestFit="1" customWidth="1"/>
    <col min="15123" max="15360" width="9.140625" style="179"/>
    <col min="15361" max="15361" width="4.7109375" style="179" customWidth="1"/>
    <col min="15362" max="15362" width="5.85546875" style="179" customWidth="1"/>
    <col min="15363" max="15363" width="2.42578125" style="179" customWidth="1"/>
    <col min="15364" max="15364" width="3.85546875" style="179" customWidth="1"/>
    <col min="15365" max="15365" width="3" style="179" customWidth="1"/>
    <col min="15366" max="15366" width="2.140625" style="179" customWidth="1"/>
    <col min="15367" max="15368" width="0.85546875" style="179" customWidth="1"/>
    <col min="15369" max="15369" width="3.42578125" style="179" customWidth="1"/>
    <col min="15370" max="15370" width="5.7109375" style="179" customWidth="1"/>
    <col min="15371" max="15371" width="0" style="179" hidden="1" customWidth="1"/>
    <col min="15372" max="15372" width="13" style="179" customWidth="1"/>
    <col min="15373" max="15373" width="14.5703125" style="179" customWidth="1"/>
    <col min="15374" max="15374" width="13.5703125" style="179" customWidth="1"/>
    <col min="15375" max="15375" width="14.85546875" style="179" customWidth="1"/>
    <col min="15376" max="15376" width="17.7109375" style="179" bestFit="1" customWidth="1"/>
    <col min="15377" max="15377" width="18.7109375" style="179" bestFit="1" customWidth="1"/>
    <col min="15378" max="15378" width="15.85546875" style="179" bestFit="1" customWidth="1"/>
    <col min="15379" max="15616" width="9.140625" style="179"/>
    <col min="15617" max="15617" width="4.7109375" style="179" customWidth="1"/>
    <col min="15618" max="15618" width="5.85546875" style="179" customWidth="1"/>
    <col min="15619" max="15619" width="2.42578125" style="179" customWidth="1"/>
    <col min="15620" max="15620" width="3.85546875" style="179" customWidth="1"/>
    <col min="15621" max="15621" width="3" style="179" customWidth="1"/>
    <col min="15622" max="15622" width="2.140625" style="179" customWidth="1"/>
    <col min="15623" max="15624" width="0.85546875" style="179" customWidth="1"/>
    <col min="15625" max="15625" width="3.42578125" style="179" customWidth="1"/>
    <col min="15626" max="15626" width="5.7109375" style="179" customWidth="1"/>
    <col min="15627" max="15627" width="0" style="179" hidden="1" customWidth="1"/>
    <col min="15628" max="15628" width="13" style="179" customWidth="1"/>
    <col min="15629" max="15629" width="14.5703125" style="179" customWidth="1"/>
    <col min="15630" max="15630" width="13.5703125" style="179" customWidth="1"/>
    <col min="15631" max="15631" width="14.85546875" style="179" customWidth="1"/>
    <col min="15632" max="15632" width="17.7109375" style="179" bestFit="1" customWidth="1"/>
    <col min="15633" max="15633" width="18.7109375" style="179" bestFit="1" customWidth="1"/>
    <col min="15634" max="15634" width="15.85546875" style="179" bestFit="1" customWidth="1"/>
    <col min="15635" max="15872" width="9.140625" style="179"/>
    <col min="15873" max="15873" width="4.7109375" style="179" customWidth="1"/>
    <col min="15874" max="15874" width="5.85546875" style="179" customWidth="1"/>
    <col min="15875" max="15875" width="2.42578125" style="179" customWidth="1"/>
    <col min="15876" max="15876" width="3.85546875" style="179" customWidth="1"/>
    <col min="15877" max="15877" width="3" style="179" customWidth="1"/>
    <col min="15878" max="15878" width="2.140625" style="179" customWidth="1"/>
    <col min="15879" max="15880" width="0.85546875" style="179" customWidth="1"/>
    <col min="15881" max="15881" width="3.42578125" style="179" customWidth="1"/>
    <col min="15882" max="15882" width="5.7109375" style="179" customWidth="1"/>
    <col min="15883" max="15883" width="0" style="179" hidden="1" customWidth="1"/>
    <col min="15884" max="15884" width="13" style="179" customWidth="1"/>
    <col min="15885" max="15885" width="14.5703125" style="179" customWidth="1"/>
    <col min="15886" max="15886" width="13.5703125" style="179" customWidth="1"/>
    <col min="15887" max="15887" width="14.85546875" style="179" customWidth="1"/>
    <col min="15888" max="15888" width="17.7109375" style="179" bestFit="1" customWidth="1"/>
    <col min="15889" max="15889" width="18.7109375" style="179" bestFit="1" customWidth="1"/>
    <col min="15890" max="15890" width="15.85546875" style="179" bestFit="1" customWidth="1"/>
    <col min="15891" max="16128" width="9.140625" style="179"/>
    <col min="16129" max="16129" width="4.7109375" style="179" customWidth="1"/>
    <col min="16130" max="16130" width="5.85546875" style="179" customWidth="1"/>
    <col min="16131" max="16131" width="2.42578125" style="179" customWidth="1"/>
    <col min="16132" max="16132" width="3.85546875" style="179" customWidth="1"/>
    <col min="16133" max="16133" width="3" style="179" customWidth="1"/>
    <col min="16134" max="16134" width="2.140625" style="179" customWidth="1"/>
    <col min="16135" max="16136" width="0.85546875" style="179" customWidth="1"/>
    <col min="16137" max="16137" width="3.42578125" style="179" customWidth="1"/>
    <col min="16138" max="16138" width="5.7109375" style="179" customWidth="1"/>
    <col min="16139" max="16139" width="0" style="179" hidden="1" customWidth="1"/>
    <col min="16140" max="16140" width="13" style="179" customWidth="1"/>
    <col min="16141" max="16141" width="14.5703125" style="179" customWidth="1"/>
    <col min="16142" max="16142" width="13.5703125" style="179" customWidth="1"/>
    <col min="16143" max="16143" width="14.85546875" style="179" customWidth="1"/>
    <col min="16144" max="16144" width="17.7109375" style="179" bestFit="1" customWidth="1"/>
    <col min="16145" max="16145" width="18.7109375" style="179" bestFit="1" customWidth="1"/>
    <col min="16146" max="16146" width="15.85546875" style="179" bestFit="1" customWidth="1"/>
    <col min="16147" max="16384" width="9.140625" style="179"/>
  </cols>
  <sheetData>
    <row r="15" spans="2:16" ht="12.75" customHeight="1"/>
    <row r="16" spans="2:16" ht="15.75">
      <c r="B16" s="180"/>
      <c r="C16" s="180"/>
      <c r="D16" s="180"/>
      <c r="E16" s="180"/>
      <c r="F16" s="180"/>
      <c r="G16" s="180"/>
      <c r="H16" s="180"/>
      <c r="I16" s="907"/>
      <c r="J16" s="907"/>
      <c r="K16" s="907"/>
      <c r="L16" s="907"/>
      <c r="M16" s="907"/>
      <c r="N16" s="907"/>
      <c r="O16" s="907"/>
      <c r="P16" s="907"/>
    </row>
    <row r="17" spans="1:18" ht="15.75">
      <c r="B17" s="180"/>
      <c r="C17" s="180"/>
      <c r="D17" s="180"/>
      <c r="E17" s="180"/>
      <c r="F17" s="180"/>
      <c r="G17" s="180"/>
      <c r="H17" s="180"/>
      <c r="I17" s="907"/>
      <c r="J17" s="907"/>
      <c r="K17" s="907"/>
      <c r="L17" s="907"/>
      <c r="M17" s="907"/>
      <c r="N17" s="907"/>
      <c r="O17" s="907"/>
      <c r="P17" s="907"/>
    </row>
    <row r="18" spans="1:18" ht="15.75">
      <c r="B18" s="180"/>
      <c r="C18" s="180"/>
      <c r="D18" s="180"/>
      <c r="E18" s="180"/>
      <c r="F18" s="180"/>
      <c r="G18" s="180"/>
      <c r="H18" s="180"/>
      <c r="I18" s="907"/>
      <c r="J18" s="907"/>
      <c r="K18" s="907"/>
      <c r="L18" s="907"/>
      <c r="M18" s="907"/>
      <c r="N18" s="907"/>
      <c r="O18" s="907"/>
      <c r="P18" s="907"/>
    </row>
    <row r="19" spans="1:18" ht="15.75">
      <c r="B19" s="180"/>
      <c r="C19" s="180"/>
      <c r="D19" s="180"/>
      <c r="E19" s="180"/>
      <c r="F19" s="180"/>
      <c r="G19" s="180"/>
      <c r="H19" s="180"/>
      <c r="I19" s="181"/>
      <c r="J19" s="181"/>
      <c r="K19" s="181"/>
      <c r="L19" s="181"/>
      <c r="M19" s="181"/>
      <c r="N19" s="181"/>
      <c r="O19" s="181"/>
      <c r="P19" s="181"/>
    </row>
    <row r="20" spans="1:18" ht="15.75">
      <c r="B20" s="180"/>
      <c r="C20" s="180"/>
      <c r="D20" s="180"/>
      <c r="E20" s="180"/>
      <c r="F20" s="180"/>
      <c r="G20" s="180"/>
      <c r="H20" s="180"/>
      <c r="I20" s="181"/>
      <c r="J20" s="181"/>
      <c r="K20" s="181"/>
      <c r="L20" s="181"/>
      <c r="M20" s="181"/>
      <c r="N20" s="181"/>
      <c r="O20" s="181"/>
      <c r="P20" s="181"/>
    </row>
    <row r="21" spans="1:18" ht="15.75">
      <c r="B21" s="180"/>
      <c r="C21" s="180"/>
      <c r="D21" s="180"/>
      <c r="E21" s="180"/>
      <c r="F21" s="180"/>
      <c r="G21" s="180"/>
      <c r="H21" s="180"/>
      <c r="I21" s="181"/>
      <c r="J21" s="181"/>
      <c r="K21" s="181"/>
      <c r="L21" s="181"/>
      <c r="M21" s="181"/>
      <c r="N21" s="181"/>
      <c r="O21" s="181"/>
      <c r="P21" s="181"/>
    </row>
    <row r="22" spans="1:18" ht="15.75">
      <c r="B22" s="180"/>
      <c r="C22" s="180"/>
      <c r="D22" s="180"/>
      <c r="E22" s="180"/>
      <c r="F22" s="180"/>
      <c r="G22" s="180"/>
      <c r="H22" s="180"/>
      <c r="I22" s="181"/>
      <c r="J22" s="181"/>
      <c r="K22" s="181"/>
      <c r="L22" s="181"/>
      <c r="M22" s="181"/>
      <c r="N22" s="181"/>
      <c r="O22" s="181"/>
      <c r="P22" s="181"/>
    </row>
    <row r="23" spans="1:18">
      <c r="A23" s="182"/>
      <c r="B23" s="182"/>
      <c r="C23" s="182"/>
      <c r="D23" s="182"/>
      <c r="E23" s="182"/>
      <c r="F23" s="182"/>
      <c r="G23" s="182"/>
      <c r="H23" s="182"/>
      <c r="I23" s="182"/>
      <c r="J23" s="182"/>
      <c r="K23" s="182"/>
      <c r="L23" s="182"/>
      <c r="M23" s="183"/>
      <c r="N23" s="182"/>
      <c r="O23" s="182"/>
      <c r="P23" s="184"/>
    </row>
    <row r="24" spans="1:18">
      <c r="A24" s="182"/>
      <c r="B24" s="182"/>
      <c r="C24" s="182"/>
      <c r="D24" s="182"/>
      <c r="E24" s="182"/>
      <c r="F24" s="182"/>
      <c r="G24" s="182"/>
      <c r="H24" s="182"/>
      <c r="I24" s="182"/>
      <c r="J24" s="182"/>
      <c r="K24" s="182"/>
      <c r="L24" s="182"/>
      <c r="M24" s="183"/>
      <c r="N24" s="182"/>
      <c r="O24" s="182"/>
      <c r="P24" s="184"/>
      <c r="Q24" s="185"/>
      <c r="R24" s="185"/>
    </row>
    <row r="25" spans="1:18">
      <c r="D25" s="179"/>
      <c r="E25" s="179"/>
      <c r="F25" s="179"/>
      <c r="G25" s="179"/>
      <c r="H25" s="179"/>
      <c r="I25" s="179"/>
      <c r="J25" s="179"/>
      <c r="K25" s="179"/>
      <c r="L25" s="179"/>
      <c r="M25" s="179"/>
      <c r="N25" s="186"/>
      <c r="O25" s="186"/>
      <c r="P25" s="187"/>
      <c r="Q25" s="185"/>
      <c r="R25" s="185"/>
    </row>
    <row r="26" spans="1:18" ht="15">
      <c r="D26" s="179"/>
      <c r="E26" s="179"/>
      <c r="F26" s="179"/>
      <c r="G26" s="179"/>
      <c r="H26" s="179"/>
      <c r="I26" s="188"/>
      <c r="J26" s="179"/>
      <c r="K26" s="188"/>
      <c r="L26" s="188"/>
      <c r="M26" s="188"/>
      <c r="N26" s="189"/>
      <c r="O26" s="189"/>
      <c r="P26" s="179"/>
      <c r="Q26" s="190"/>
      <c r="R26" s="191"/>
    </row>
    <row r="27" spans="1:18" ht="15">
      <c r="D27" s="179"/>
      <c r="E27" s="179"/>
      <c r="F27" s="179"/>
      <c r="G27" s="179"/>
      <c r="H27" s="179"/>
      <c r="I27" s="188"/>
      <c r="J27" s="179"/>
      <c r="K27" s="188"/>
      <c r="L27" s="188"/>
      <c r="M27" s="188"/>
      <c r="N27" s="189"/>
      <c r="O27" s="189"/>
      <c r="P27" s="179"/>
      <c r="Q27" s="190"/>
      <c r="R27" s="191"/>
    </row>
    <row r="28" spans="1:18" ht="15.75">
      <c r="A28" s="179"/>
      <c r="B28" s="192"/>
      <c r="C28" s="192"/>
      <c r="D28" s="192"/>
      <c r="E28" s="192"/>
      <c r="F28" s="192"/>
      <c r="G28" s="192"/>
      <c r="H28" s="192"/>
      <c r="I28" s="908" t="s">
        <v>156</v>
      </c>
      <c r="J28" s="908"/>
      <c r="K28" s="908"/>
      <c r="L28" s="908"/>
      <c r="M28" s="908"/>
      <c r="N28" s="908"/>
      <c r="O28" s="908"/>
      <c r="P28" s="908"/>
      <c r="Q28" s="185"/>
      <c r="R28" s="185"/>
    </row>
    <row r="29" spans="1:18" ht="6.75" customHeight="1">
      <c r="A29" s="193"/>
      <c r="B29" s="193"/>
      <c r="C29" s="193"/>
      <c r="D29" s="193"/>
      <c r="E29" s="193"/>
      <c r="F29" s="193"/>
      <c r="G29" s="193"/>
      <c r="H29" s="193"/>
      <c r="I29" s="193"/>
      <c r="J29" s="193"/>
      <c r="K29" s="193"/>
      <c r="L29" s="193"/>
      <c r="M29" s="193"/>
      <c r="N29" s="193"/>
      <c r="O29" s="193"/>
      <c r="P29" s="193"/>
      <c r="Q29" s="185"/>
      <c r="R29" s="185"/>
    </row>
    <row r="30" spans="1:18" ht="85.5" customHeight="1">
      <c r="A30" s="179"/>
      <c r="B30" s="192"/>
      <c r="C30" s="192"/>
      <c r="D30" s="192"/>
      <c r="E30" s="192"/>
      <c r="F30" s="192"/>
      <c r="G30" s="192"/>
      <c r="H30" s="192"/>
      <c r="I30" s="909" t="s">
        <v>157</v>
      </c>
      <c r="J30" s="909"/>
      <c r="K30" s="909"/>
      <c r="L30" s="909"/>
      <c r="M30" s="909"/>
      <c r="N30" s="909"/>
      <c r="O30" s="909"/>
      <c r="P30" s="909"/>
      <c r="Q30" s="194"/>
      <c r="R30" s="185"/>
    </row>
    <row r="31" spans="1:18" ht="15.75">
      <c r="A31" s="179"/>
      <c r="B31" s="192"/>
      <c r="C31" s="192"/>
      <c r="D31" s="192"/>
      <c r="E31" s="192"/>
      <c r="F31" s="192"/>
      <c r="G31" s="192"/>
      <c r="H31" s="192"/>
      <c r="I31" s="195"/>
      <c r="J31" s="195"/>
      <c r="K31" s="195"/>
      <c r="L31" s="195"/>
      <c r="M31" s="195"/>
      <c r="N31" s="195"/>
      <c r="O31" s="195"/>
      <c r="P31" s="195"/>
      <c r="Q31" s="194"/>
      <c r="R31" s="185"/>
    </row>
    <row r="32" spans="1:18" ht="15.75">
      <c r="A32" s="179"/>
      <c r="B32" s="192"/>
      <c r="C32" s="192"/>
      <c r="D32" s="192"/>
      <c r="E32" s="192"/>
      <c r="F32" s="192"/>
      <c r="G32" s="192"/>
      <c r="H32" s="192"/>
      <c r="I32" s="910"/>
      <c r="J32" s="910"/>
      <c r="K32" s="910"/>
      <c r="L32" s="910"/>
      <c r="M32" s="910"/>
      <c r="N32" s="910"/>
      <c r="O32" s="910"/>
      <c r="P32" s="910"/>
      <c r="Q32" s="185"/>
      <c r="R32" s="185"/>
    </row>
    <row r="33" spans="1:18" ht="93.75" customHeight="1">
      <c r="A33" s="179"/>
      <c r="B33" s="192"/>
      <c r="C33" s="192"/>
      <c r="D33" s="192"/>
      <c r="E33" s="192"/>
      <c r="F33" s="192"/>
      <c r="G33" s="192"/>
      <c r="H33" s="192"/>
      <c r="I33" s="911" t="s">
        <v>158</v>
      </c>
      <c r="J33" s="911"/>
      <c r="K33" s="911"/>
      <c r="L33" s="911"/>
      <c r="M33" s="911"/>
      <c r="N33" s="911"/>
      <c r="O33" s="911"/>
      <c r="P33" s="911"/>
      <c r="Q33" s="196"/>
      <c r="R33" s="196"/>
    </row>
    <row r="34" spans="1:18" ht="18.75">
      <c r="A34" s="179"/>
      <c r="B34" s="192"/>
      <c r="C34" s="192"/>
      <c r="D34" s="192"/>
      <c r="E34" s="192"/>
      <c r="F34" s="192"/>
      <c r="G34" s="192"/>
      <c r="H34" s="192"/>
      <c r="I34" s="912"/>
      <c r="J34" s="912"/>
      <c r="K34" s="912"/>
      <c r="L34" s="912"/>
      <c r="M34" s="912"/>
      <c r="N34" s="912"/>
      <c r="O34" s="912"/>
      <c r="P34" s="912"/>
      <c r="Q34" s="185"/>
      <c r="R34" s="185"/>
    </row>
    <row r="35" spans="1:18" ht="78.75" customHeight="1">
      <c r="A35" s="179"/>
      <c r="D35" s="197"/>
      <c r="E35" s="197"/>
      <c r="F35" s="197"/>
      <c r="G35" s="197"/>
      <c r="H35" s="197"/>
      <c r="I35" s="913" t="s">
        <v>159</v>
      </c>
      <c r="J35" s="913"/>
      <c r="K35" s="913"/>
      <c r="L35" s="913"/>
      <c r="M35" s="913"/>
      <c r="N35" s="913"/>
      <c r="O35" s="913"/>
      <c r="P35" s="913"/>
      <c r="Q35" s="198"/>
      <c r="R35" s="185"/>
    </row>
    <row r="36" spans="1:18" ht="18.75">
      <c r="A36" s="199"/>
      <c r="D36" s="197"/>
      <c r="E36" s="197"/>
      <c r="F36" s="197"/>
      <c r="G36" s="197"/>
      <c r="H36" s="197"/>
      <c r="I36" s="200"/>
      <c r="J36" s="201"/>
      <c r="K36" s="200"/>
      <c r="L36" s="200"/>
      <c r="M36" s="202"/>
      <c r="N36" s="203"/>
      <c r="O36" s="203"/>
      <c r="P36" s="204"/>
      <c r="Q36" s="185"/>
      <c r="R36" s="185"/>
    </row>
    <row r="37" spans="1:18" ht="59.25" customHeight="1">
      <c r="A37" s="179"/>
      <c r="B37" s="205"/>
      <c r="C37" s="197"/>
      <c r="D37" s="197"/>
      <c r="E37" s="197"/>
      <c r="F37" s="197"/>
      <c r="G37" s="197"/>
      <c r="H37" s="197"/>
      <c r="I37" s="914" t="s">
        <v>160</v>
      </c>
      <c r="J37" s="914"/>
      <c r="K37" s="914"/>
      <c r="L37" s="914"/>
      <c r="M37" s="914"/>
      <c r="N37" s="914"/>
      <c r="O37" s="914"/>
      <c r="P37" s="914"/>
      <c r="Q37" s="185"/>
      <c r="R37" s="185"/>
    </row>
    <row r="38" spans="1:18" ht="19.5">
      <c r="A38" s="179"/>
      <c r="B38" s="179"/>
      <c r="C38" s="206"/>
      <c r="D38" s="199"/>
      <c r="E38" s="206"/>
      <c r="F38" s="206"/>
      <c r="G38" s="206"/>
      <c r="H38" s="206"/>
      <c r="I38" s="207"/>
      <c r="J38" s="208"/>
      <c r="K38" s="200"/>
      <c r="L38" s="201"/>
      <c r="M38" s="202"/>
      <c r="N38" s="209"/>
      <c r="O38" s="209"/>
      <c r="P38" s="210"/>
      <c r="Q38" s="185"/>
      <c r="R38" s="185"/>
    </row>
    <row r="39" spans="1:18" ht="57.75" customHeight="1">
      <c r="A39" s="179"/>
      <c r="B39" s="179"/>
      <c r="C39" s="206"/>
      <c r="D39" s="199"/>
      <c r="E39" s="206"/>
      <c r="F39" s="206"/>
      <c r="G39" s="206"/>
      <c r="H39" s="206"/>
      <c r="I39" s="915" t="s">
        <v>161</v>
      </c>
      <c r="J39" s="915"/>
      <c r="K39" s="915"/>
      <c r="L39" s="915"/>
      <c r="M39" s="915"/>
      <c r="N39" s="915"/>
      <c r="O39" s="915"/>
      <c r="P39" s="915"/>
      <c r="Q39" s="185"/>
      <c r="R39" s="185"/>
    </row>
    <row r="40" spans="1:18" ht="19.5">
      <c r="A40" s="179"/>
      <c r="B40" s="179"/>
      <c r="C40" s="206"/>
      <c r="D40" s="199"/>
      <c r="E40" s="206"/>
      <c r="F40" s="206"/>
      <c r="G40" s="206"/>
      <c r="H40" s="206"/>
      <c r="I40" s="211"/>
      <c r="J40" s="200"/>
      <c r="K40" s="212"/>
      <c r="L40" s="213"/>
      <c r="M40" s="213"/>
      <c r="N40" s="209"/>
      <c r="O40" s="209"/>
      <c r="P40" s="214"/>
      <c r="Q40" s="185"/>
      <c r="R40" s="185"/>
    </row>
    <row r="41" spans="1:18" ht="42.75" customHeight="1">
      <c r="A41" s="179"/>
      <c r="B41" s="179"/>
      <c r="C41" s="206"/>
      <c r="D41" s="199"/>
      <c r="E41" s="206"/>
      <c r="F41" s="206"/>
      <c r="G41" s="206"/>
      <c r="H41" s="206"/>
      <c r="I41" s="906" t="s">
        <v>162</v>
      </c>
      <c r="J41" s="906"/>
      <c r="K41" s="906"/>
      <c r="L41" s="906"/>
      <c r="M41" s="906"/>
      <c r="N41" s="906"/>
      <c r="O41" s="906"/>
      <c r="P41" s="906"/>
      <c r="Q41" s="185"/>
      <c r="R41" s="185"/>
    </row>
    <row r="42" spans="1:18">
      <c r="A42" s="179"/>
      <c r="B42" s="179"/>
      <c r="C42" s="206"/>
      <c r="D42" s="199"/>
      <c r="E42" s="206"/>
      <c r="F42" s="206"/>
      <c r="G42" s="206"/>
      <c r="H42" s="206"/>
      <c r="I42" s="215"/>
      <c r="J42" s="216"/>
      <c r="K42" s="217"/>
      <c r="L42" s="218"/>
      <c r="N42" s="219"/>
      <c r="O42" s="219"/>
      <c r="P42" s="220"/>
      <c r="Q42" s="185"/>
      <c r="R42" s="185"/>
    </row>
    <row r="43" spans="1:18">
      <c r="A43" s="179"/>
      <c r="B43" s="179"/>
      <c r="C43" s="206"/>
      <c r="D43" s="199"/>
      <c r="E43" s="206"/>
      <c r="F43" s="206"/>
      <c r="G43" s="206"/>
      <c r="H43" s="206"/>
      <c r="I43" s="215"/>
      <c r="J43" s="197"/>
      <c r="K43" s="217"/>
      <c r="L43" s="197"/>
      <c r="N43" s="221"/>
      <c r="O43" s="219"/>
      <c r="P43" s="222"/>
      <c r="Q43" s="185"/>
      <c r="R43" s="185"/>
    </row>
    <row r="44" spans="1:18" s="225" customFormat="1">
      <c r="A44" s="179"/>
      <c r="B44" s="179"/>
      <c r="C44" s="179"/>
      <c r="D44" s="179"/>
      <c r="E44" s="179"/>
      <c r="F44" s="179"/>
      <c r="G44" s="179"/>
      <c r="H44" s="223"/>
      <c r="I44" s="179"/>
      <c r="J44" s="179"/>
      <c r="K44" s="179"/>
      <c r="L44" s="175"/>
      <c r="M44" s="224"/>
      <c r="N44" s="173"/>
      <c r="O44" s="173"/>
      <c r="P44" s="178"/>
    </row>
    <row r="45" spans="1:18" s="225" customFormat="1">
      <c r="A45" s="179"/>
      <c r="B45" s="179"/>
      <c r="C45" s="179"/>
      <c r="D45" s="179"/>
      <c r="E45" s="179"/>
      <c r="F45" s="179"/>
      <c r="G45" s="179"/>
      <c r="H45" s="179"/>
      <c r="I45" s="179"/>
      <c r="J45" s="179"/>
      <c r="K45" s="179"/>
      <c r="L45" s="175"/>
      <c r="M45" s="226"/>
      <c r="N45" s="197"/>
      <c r="O45" s="197"/>
      <c r="P45" s="178"/>
    </row>
  </sheetData>
  <mergeCells count="12">
    <mergeCell ref="I41:P41"/>
    <mergeCell ref="I16:P16"/>
    <mergeCell ref="I17:P17"/>
    <mergeCell ref="I18:P18"/>
    <mergeCell ref="I28:P28"/>
    <mergeCell ref="I30:P30"/>
    <mergeCell ref="I32:P32"/>
    <mergeCell ref="I33:P33"/>
    <mergeCell ref="I34:P34"/>
    <mergeCell ref="I35:P35"/>
    <mergeCell ref="I37:P37"/>
    <mergeCell ref="I39:P39"/>
  </mergeCells>
  <printOptions horizontalCentered="1" verticalCentered="1"/>
  <pageMargins left="0.7" right="0.7" top="0.75" bottom="0.75" header="0.3" footer="0.3"/>
  <pageSetup paperSize="14" scale="8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3"/>
  <sheetViews>
    <sheetView tabSelected="1" view="pageBreakPreview" topLeftCell="A16" zoomScale="85" zoomScaleNormal="145" zoomScaleSheetLayoutView="85" workbookViewId="0">
      <selection activeCell="J48" sqref="J48"/>
    </sheetView>
  </sheetViews>
  <sheetFormatPr defaultColWidth="2.140625" defaultRowHeight="14.25"/>
  <cols>
    <col min="1" max="1" width="2.140625" style="1233" customWidth="1"/>
    <col min="2" max="2" width="35.140625" style="1234" customWidth="1"/>
    <col min="3" max="3" width="15.28515625" style="1235" customWidth="1"/>
    <col min="4" max="4" width="24.85546875" style="1236" bestFit="1" customWidth="1"/>
    <col min="5" max="5" width="24.140625" style="1236" customWidth="1"/>
    <col min="6" max="6" width="21.7109375" style="1236" customWidth="1"/>
    <col min="7" max="7" width="16.85546875" style="1233" bestFit="1" customWidth="1"/>
    <col min="8" max="8" width="18.140625" style="1233" bestFit="1" customWidth="1"/>
    <col min="9" max="249" width="9.140625" style="1233" customWidth="1"/>
    <col min="250" max="251" width="2.140625" style="1233"/>
    <col min="252" max="252" width="35.140625" style="1233" customWidth="1"/>
    <col min="253" max="253" width="15.28515625" style="1233" customWidth="1"/>
    <col min="254" max="254" width="19.85546875" style="1233" customWidth="1"/>
    <col min="255" max="255" width="19.5703125" style="1233" customWidth="1"/>
    <col min="256" max="256" width="20.42578125" style="1233" customWidth="1"/>
    <col min="257" max="257" width="18.7109375" style="1233" bestFit="1" customWidth="1"/>
    <col min="258" max="258" width="20.85546875" style="1233" bestFit="1" customWidth="1"/>
    <col min="259" max="505" width="9.140625" style="1233" customWidth="1"/>
    <col min="506" max="507" width="2.140625" style="1233"/>
    <col min="508" max="508" width="35.140625" style="1233" customWidth="1"/>
    <col min="509" max="509" width="15.28515625" style="1233" customWidth="1"/>
    <col min="510" max="510" width="19.85546875" style="1233" customWidth="1"/>
    <col min="511" max="511" width="19.5703125" style="1233" customWidth="1"/>
    <col min="512" max="512" width="20.42578125" style="1233" customWidth="1"/>
    <col min="513" max="513" width="18.7109375" style="1233" bestFit="1" customWidth="1"/>
    <col min="514" max="514" width="20.85546875" style="1233" bestFit="1" customWidth="1"/>
    <col min="515" max="761" width="9.140625" style="1233" customWidth="1"/>
    <col min="762" max="763" width="2.140625" style="1233"/>
    <col min="764" max="764" width="35.140625" style="1233" customWidth="1"/>
    <col min="765" max="765" width="15.28515625" style="1233" customWidth="1"/>
    <col min="766" max="766" width="19.85546875" style="1233" customWidth="1"/>
    <col min="767" max="767" width="19.5703125" style="1233" customWidth="1"/>
    <col min="768" max="768" width="20.42578125" style="1233" customWidth="1"/>
    <col min="769" max="769" width="18.7109375" style="1233" bestFit="1" customWidth="1"/>
    <col min="770" max="770" width="20.85546875" style="1233" bestFit="1" customWidth="1"/>
    <col min="771" max="1017" width="9.140625" style="1233" customWidth="1"/>
    <col min="1018" max="1019" width="2.140625" style="1233"/>
    <col min="1020" max="1020" width="35.140625" style="1233" customWidth="1"/>
    <col min="1021" max="1021" width="15.28515625" style="1233" customWidth="1"/>
    <col min="1022" max="1022" width="19.85546875" style="1233" customWidth="1"/>
    <col min="1023" max="1023" width="19.5703125" style="1233" customWidth="1"/>
    <col min="1024" max="1024" width="20.42578125" style="1233" customWidth="1"/>
    <col min="1025" max="1025" width="18.7109375" style="1233" bestFit="1" customWidth="1"/>
    <col min="1026" max="1026" width="20.85546875" style="1233" bestFit="1" customWidth="1"/>
    <col min="1027" max="1273" width="9.140625" style="1233" customWidth="1"/>
    <col min="1274" max="1275" width="2.140625" style="1233"/>
    <col min="1276" max="1276" width="35.140625" style="1233" customWidth="1"/>
    <col min="1277" max="1277" width="15.28515625" style="1233" customWidth="1"/>
    <col min="1278" max="1278" width="19.85546875" style="1233" customWidth="1"/>
    <col min="1279" max="1279" width="19.5703125" style="1233" customWidth="1"/>
    <col min="1280" max="1280" width="20.42578125" style="1233" customWidth="1"/>
    <col min="1281" max="1281" width="18.7109375" style="1233" bestFit="1" customWidth="1"/>
    <col min="1282" max="1282" width="20.85546875" style="1233" bestFit="1" customWidth="1"/>
    <col min="1283" max="1529" width="9.140625" style="1233" customWidth="1"/>
    <col min="1530" max="1531" width="2.140625" style="1233"/>
    <col min="1532" max="1532" width="35.140625" style="1233" customWidth="1"/>
    <col min="1533" max="1533" width="15.28515625" style="1233" customWidth="1"/>
    <col min="1534" max="1534" width="19.85546875" style="1233" customWidth="1"/>
    <col min="1535" max="1535" width="19.5703125" style="1233" customWidth="1"/>
    <col min="1536" max="1536" width="20.42578125" style="1233" customWidth="1"/>
    <col min="1537" max="1537" width="18.7109375" style="1233" bestFit="1" customWidth="1"/>
    <col min="1538" max="1538" width="20.85546875" style="1233" bestFit="1" customWidth="1"/>
    <col min="1539" max="1785" width="9.140625" style="1233" customWidth="1"/>
    <col min="1786" max="1787" width="2.140625" style="1233"/>
    <col min="1788" max="1788" width="35.140625" style="1233" customWidth="1"/>
    <col min="1789" max="1789" width="15.28515625" style="1233" customWidth="1"/>
    <col min="1790" max="1790" width="19.85546875" style="1233" customWidth="1"/>
    <col min="1791" max="1791" width="19.5703125" style="1233" customWidth="1"/>
    <col min="1792" max="1792" width="20.42578125" style="1233" customWidth="1"/>
    <col min="1793" max="1793" width="18.7109375" style="1233" bestFit="1" customWidth="1"/>
    <col min="1794" max="1794" width="20.85546875" style="1233" bestFit="1" customWidth="1"/>
    <col min="1795" max="2041" width="9.140625" style="1233" customWidth="1"/>
    <col min="2042" max="2043" width="2.140625" style="1233"/>
    <col min="2044" max="2044" width="35.140625" style="1233" customWidth="1"/>
    <col min="2045" max="2045" width="15.28515625" style="1233" customWidth="1"/>
    <col min="2046" max="2046" width="19.85546875" style="1233" customWidth="1"/>
    <col min="2047" max="2047" width="19.5703125" style="1233" customWidth="1"/>
    <col min="2048" max="2048" width="20.42578125" style="1233" customWidth="1"/>
    <col min="2049" max="2049" width="18.7109375" style="1233" bestFit="1" customWidth="1"/>
    <col min="2050" max="2050" width="20.85546875" style="1233" bestFit="1" customWidth="1"/>
    <col min="2051" max="2297" width="9.140625" style="1233" customWidth="1"/>
    <col min="2298" max="2299" width="2.140625" style="1233"/>
    <col min="2300" max="2300" width="35.140625" style="1233" customWidth="1"/>
    <col min="2301" max="2301" width="15.28515625" style="1233" customWidth="1"/>
    <col min="2302" max="2302" width="19.85546875" style="1233" customWidth="1"/>
    <col min="2303" max="2303" width="19.5703125" style="1233" customWidth="1"/>
    <col min="2304" max="2304" width="20.42578125" style="1233" customWidth="1"/>
    <col min="2305" max="2305" width="18.7109375" style="1233" bestFit="1" customWidth="1"/>
    <col min="2306" max="2306" width="20.85546875" style="1233" bestFit="1" customWidth="1"/>
    <col min="2307" max="2553" width="9.140625" style="1233" customWidth="1"/>
    <col min="2554" max="2555" width="2.140625" style="1233"/>
    <col min="2556" max="2556" width="35.140625" style="1233" customWidth="1"/>
    <col min="2557" max="2557" width="15.28515625" style="1233" customWidth="1"/>
    <col min="2558" max="2558" width="19.85546875" style="1233" customWidth="1"/>
    <col min="2559" max="2559" width="19.5703125" style="1233" customWidth="1"/>
    <col min="2560" max="2560" width="20.42578125" style="1233" customWidth="1"/>
    <col min="2561" max="2561" width="18.7109375" style="1233" bestFit="1" customWidth="1"/>
    <col min="2562" max="2562" width="20.85546875" style="1233" bestFit="1" customWidth="1"/>
    <col min="2563" max="2809" width="9.140625" style="1233" customWidth="1"/>
    <col min="2810" max="2811" width="2.140625" style="1233"/>
    <col min="2812" max="2812" width="35.140625" style="1233" customWidth="1"/>
    <col min="2813" max="2813" width="15.28515625" style="1233" customWidth="1"/>
    <col min="2814" max="2814" width="19.85546875" style="1233" customWidth="1"/>
    <col min="2815" max="2815" width="19.5703125" style="1233" customWidth="1"/>
    <col min="2816" max="2816" width="20.42578125" style="1233" customWidth="1"/>
    <col min="2817" max="2817" width="18.7109375" style="1233" bestFit="1" customWidth="1"/>
    <col min="2818" max="2818" width="20.85546875" style="1233" bestFit="1" customWidth="1"/>
    <col min="2819" max="3065" width="9.140625" style="1233" customWidth="1"/>
    <col min="3066" max="3067" width="2.140625" style="1233"/>
    <col min="3068" max="3068" width="35.140625" style="1233" customWidth="1"/>
    <col min="3069" max="3069" width="15.28515625" style="1233" customWidth="1"/>
    <col min="3070" max="3070" width="19.85546875" style="1233" customWidth="1"/>
    <col min="3071" max="3071" width="19.5703125" style="1233" customWidth="1"/>
    <col min="3072" max="3072" width="20.42578125" style="1233" customWidth="1"/>
    <col min="3073" max="3073" width="18.7109375" style="1233" bestFit="1" customWidth="1"/>
    <col min="3074" max="3074" width="20.85546875" style="1233" bestFit="1" customWidth="1"/>
    <col min="3075" max="3321" width="9.140625" style="1233" customWidth="1"/>
    <col min="3322" max="3323" width="2.140625" style="1233"/>
    <col min="3324" max="3324" width="35.140625" style="1233" customWidth="1"/>
    <col min="3325" max="3325" width="15.28515625" style="1233" customWidth="1"/>
    <col min="3326" max="3326" width="19.85546875" style="1233" customWidth="1"/>
    <col min="3327" max="3327" width="19.5703125" style="1233" customWidth="1"/>
    <col min="3328" max="3328" width="20.42578125" style="1233" customWidth="1"/>
    <col min="3329" max="3329" width="18.7109375" style="1233" bestFit="1" customWidth="1"/>
    <col min="3330" max="3330" width="20.85546875" style="1233" bestFit="1" customWidth="1"/>
    <col min="3331" max="3577" width="9.140625" style="1233" customWidth="1"/>
    <col min="3578" max="3579" width="2.140625" style="1233"/>
    <col min="3580" max="3580" width="35.140625" style="1233" customWidth="1"/>
    <col min="3581" max="3581" width="15.28515625" style="1233" customWidth="1"/>
    <col min="3582" max="3582" width="19.85546875" style="1233" customWidth="1"/>
    <col min="3583" max="3583" width="19.5703125" style="1233" customWidth="1"/>
    <col min="3584" max="3584" width="20.42578125" style="1233" customWidth="1"/>
    <col min="3585" max="3585" width="18.7109375" style="1233" bestFit="1" customWidth="1"/>
    <col min="3586" max="3586" width="20.85546875" style="1233" bestFit="1" customWidth="1"/>
    <col min="3587" max="3833" width="9.140625" style="1233" customWidth="1"/>
    <col min="3834" max="3835" width="2.140625" style="1233"/>
    <col min="3836" max="3836" width="35.140625" style="1233" customWidth="1"/>
    <col min="3837" max="3837" width="15.28515625" style="1233" customWidth="1"/>
    <col min="3838" max="3838" width="19.85546875" style="1233" customWidth="1"/>
    <col min="3839" max="3839" width="19.5703125" style="1233" customWidth="1"/>
    <col min="3840" max="3840" width="20.42578125" style="1233" customWidth="1"/>
    <col min="3841" max="3841" width="18.7109375" style="1233" bestFit="1" customWidth="1"/>
    <col min="3842" max="3842" width="20.85546875" style="1233" bestFit="1" customWidth="1"/>
    <col min="3843" max="4089" width="9.140625" style="1233" customWidth="1"/>
    <col min="4090" max="4091" width="2.140625" style="1233"/>
    <col min="4092" max="4092" width="35.140625" style="1233" customWidth="1"/>
    <col min="4093" max="4093" width="15.28515625" style="1233" customWidth="1"/>
    <col min="4094" max="4094" width="19.85546875" style="1233" customWidth="1"/>
    <col min="4095" max="4095" width="19.5703125" style="1233" customWidth="1"/>
    <col min="4096" max="4096" width="20.42578125" style="1233" customWidth="1"/>
    <col min="4097" max="4097" width="18.7109375" style="1233" bestFit="1" customWidth="1"/>
    <col min="4098" max="4098" width="20.85546875" style="1233" bestFit="1" customWidth="1"/>
    <col min="4099" max="4345" width="9.140625" style="1233" customWidth="1"/>
    <col min="4346" max="4347" width="2.140625" style="1233"/>
    <col min="4348" max="4348" width="35.140625" style="1233" customWidth="1"/>
    <col min="4349" max="4349" width="15.28515625" style="1233" customWidth="1"/>
    <col min="4350" max="4350" width="19.85546875" style="1233" customWidth="1"/>
    <col min="4351" max="4351" width="19.5703125" style="1233" customWidth="1"/>
    <col min="4352" max="4352" width="20.42578125" style="1233" customWidth="1"/>
    <col min="4353" max="4353" width="18.7109375" style="1233" bestFit="1" customWidth="1"/>
    <col min="4354" max="4354" width="20.85546875" style="1233" bestFit="1" customWidth="1"/>
    <col min="4355" max="4601" width="9.140625" style="1233" customWidth="1"/>
    <col min="4602" max="4603" width="2.140625" style="1233"/>
    <col min="4604" max="4604" width="35.140625" style="1233" customWidth="1"/>
    <col min="4605" max="4605" width="15.28515625" style="1233" customWidth="1"/>
    <col min="4606" max="4606" width="19.85546875" style="1233" customWidth="1"/>
    <col min="4607" max="4607" width="19.5703125" style="1233" customWidth="1"/>
    <col min="4608" max="4608" width="20.42578125" style="1233" customWidth="1"/>
    <col min="4609" max="4609" width="18.7109375" style="1233" bestFit="1" customWidth="1"/>
    <col min="4610" max="4610" width="20.85546875" style="1233" bestFit="1" customWidth="1"/>
    <col min="4611" max="4857" width="9.140625" style="1233" customWidth="1"/>
    <col min="4858" max="4859" width="2.140625" style="1233"/>
    <col min="4860" max="4860" width="35.140625" style="1233" customWidth="1"/>
    <col min="4861" max="4861" width="15.28515625" style="1233" customWidth="1"/>
    <col min="4862" max="4862" width="19.85546875" style="1233" customWidth="1"/>
    <col min="4863" max="4863" width="19.5703125" style="1233" customWidth="1"/>
    <col min="4864" max="4864" width="20.42578125" style="1233" customWidth="1"/>
    <col min="4865" max="4865" width="18.7109375" style="1233" bestFit="1" customWidth="1"/>
    <col min="4866" max="4866" width="20.85546875" style="1233" bestFit="1" customWidth="1"/>
    <col min="4867" max="5113" width="9.140625" style="1233" customWidth="1"/>
    <col min="5114" max="5115" width="2.140625" style="1233"/>
    <col min="5116" max="5116" width="35.140625" style="1233" customWidth="1"/>
    <col min="5117" max="5117" width="15.28515625" style="1233" customWidth="1"/>
    <col min="5118" max="5118" width="19.85546875" style="1233" customWidth="1"/>
    <col min="5119" max="5119" width="19.5703125" style="1233" customWidth="1"/>
    <col min="5120" max="5120" width="20.42578125" style="1233" customWidth="1"/>
    <col min="5121" max="5121" width="18.7109375" style="1233" bestFit="1" customWidth="1"/>
    <col min="5122" max="5122" width="20.85546875" style="1233" bestFit="1" customWidth="1"/>
    <col min="5123" max="5369" width="9.140625" style="1233" customWidth="1"/>
    <col min="5370" max="5371" width="2.140625" style="1233"/>
    <col min="5372" max="5372" width="35.140625" style="1233" customWidth="1"/>
    <col min="5373" max="5373" width="15.28515625" style="1233" customWidth="1"/>
    <col min="5374" max="5374" width="19.85546875" style="1233" customWidth="1"/>
    <col min="5375" max="5375" width="19.5703125" style="1233" customWidth="1"/>
    <col min="5376" max="5376" width="20.42578125" style="1233" customWidth="1"/>
    <col min="5377" max="5377" width="18.7109375" style="1233" bestFit="1" customWidth="1"/>
    <col min="5378" max="5378" width="20.85546875" style="1233" bestFit="1" customWidth="1"/>
    <col min="5379" max="5625" width="9.140625" style="1233" customWidth="1"/>
    <col min="5626" max="5627" width="2.140625" style="1233"/>
    <col min="5628" max="5628" width="35.140625" style="1233" customWidth="1"/>
    <col min="5629" max="5629" width="15.28515625" style="1233" customWidth="1"/>
    <col min="5630" max="5630" width="19.85546875" style="1233" customWidth="1"/>
    <col min="5631" max="5631" width="19.5703125" style="1233" customWidth="1"/>
    <col min="5632" max="5632" width="20.42578125" style="1233" customWidth="1"/>
    <col min="5633" max="5633" width="18.7109375" style="1233" bestFit="1" customWidth="1"/>
    <col min="5634" max="5634" width="20.85546875" style="1233" bestFit="1" customWidth="1"/>
    <col min="5635" max="5881" width="9.140625" style="1233" customWidth="1"/>
    <col min="5882" max="5883" width="2.140625" style="1233"/>
    <col min="5884" max="5884" width="35.140625" style="1233" customWidth="1"/>
    <col min="5885" max="5885" width="15.28515625" style="1233" customWidth="1"/>
    <col min="5886" max="5886" width="19.85546875" style="1233" customWidth="1"/>
    <col min="5887" max="5887" width="19.5703125" style="1233" customWidth="1"/>
    <col min="5888" max="5888" width="20.42578125" style="1233" customWidth="1"/>
    <col min="5889" max="5889" width="18.7109375" style="1233" bestFit="1" customWidth="1"/>
    <col min="5890" max="5890" width="20.85546875" style="1233" bestFit="1" customWidth="1"/>
    <col min="5891" max="6137" width="9.140625" style="1233" customWidth="1"/>
    <col min="6138" max="6139" width="2.140625" style="1233"/>
    <col min="6140" max="6140" width="35.140625" style="1233" customWidth="1"/>
    <col min="6141" max="6141" width="15.28515625" style="1233" customWidth="1"/>
    <col min="6142" max="6142" width="19.85546875" style="1233" customWidth="1"/>
    <col min="6143" max="6143" width="19.5703125" style="1233" customWidth="1"/>
    <col min="6144" max="6144" width="20.42578125" style="1233" customWidth="1"/>
    <col min="6145" max="6145" width="18.7109375" style="1233" bestFit="1" customWidth="1"/>
    <col min="6146" max="6146" width="20.85546875" style="1233" bestFit="1" customWidth="1"/>
    <col min="6147" max="6393" width="9.140625" style="1233" customWidth="1"/>
    <col min="6394" max="6395" width="2.140625" style="1233"/>
    <col min="6396" max="6396" width="35.140625" style="1233" customWidth="1"/>
    <col min="6397" max="6397" width="15.28515625" style="1233" customWidth="1"/>
    <col min="6398" max="6398" width="19.85546875" style="1233" customWidth="1"/>
    <col min="6399" max="6399" width="19.5703125" style="1233" customWidth="1"/>
    <col min="6400" max="6400" width="20.42578125" style="1233" customWidth="1"/>
    <col min="6401" max="6401" width="18.7109375" style="1233" bestFit="1" customWidth="1"/>
    <col min="6402" max="6402" width="20.85546875" style="1233" bestFit="1" customWidth="1"/>
    <col min="6403" max="6649" width="9.140625" style="1233" customWidth="1"/>
    <col min="6650" max="6651" width="2.140625" style="1233"/>
    <col min="6652" max="6652" width="35.140625" style="1233" customWidth="1"/>
    <col min="6653" max="6653" width="15.28515625" style="1233" customWidth="1"/>
    <col min="6654" max="6654" width="19.85546875" style="1233" customWidth="1"/>
    <col min="6655" max="6655" width="19.5703125" style="1233" customWidth="1"/>
    <col min="6656" max="6656" width="20.42578125" style="1233" customWidth="1"/>
    <col min="6657" max="6657" width="18.7109375" style="1233" bestFit="1" customWidth="1"/>
    <col min="6658" max="6658" width="20.85546875" style="1233" bestFit="1" customWidth="1"/>
    <col min="6659" max="6905" width="9.140625" style="1233" customWidth="1"/>
    <col min="6906" max="6907" width="2.140625" style="1233"/>
    <col min="6908" max="6908" width="35.140625" style="1233" customWidth="1"/>
    <col min="6909" max="6909" width="15.28515625" style="1233" customWidth="1"/>
    <col min="6910" max="6910" width="19.85546875" style="1233" customWidth="1"/>
    <col min="6911" max="6911" width="19.5703125" style="1233" customWidth="1"/>
    <col min="6912" max="6912" width="20.42578125" style="1233" customWidth="1"/>
    <col min="6913" max="6913" width="18.7109375" style="1233" bestFit="1" customWidth="1"/>
    <col min="6914" max="6914" width="20.85546875" style="1233" bestFit="1" customWidth="1"/>
    <col min="6915" max="7161" width="9.140625" style="1233" customWidth="1"/>
    <col min="7162" max="7163" width="2.140625" style="1233"/>
    <col min="7164" max="7164" width="35.140625" style="1233" customWidth="1"/>
    <col min="7165" max="7165" width="15.28515625" style="1233" customWidth="1"/>
    <col min="7166" max="7166" width="19.85546875" style="1233" customWidth="1"/>
    <col min="7167" max="7167" width="19.5703125" style="1233" customWidth="1"/>
    <col min="7168" max="7168" width="20.42578125" style="1233" customWidth="1"/>
    <col min="7169" max="7169" width="18.7109375" style="1233" bestFit="1" customWidth="1"/>
    <col min="7170" max="7170" width="20.85546875" style="1233" bestFit="1" customWidth="1"/>
    <col min="7171" max="7417" width="9.140625" style="1233" customWidth="1"/>
    <col min="7418" max="7419" width="2.140625" style="1233"/>
    <col min="7420" max="7420" width="35.140625" style="1233" customWidth="1"/>
    <col min="7421" max="7421" width="15.28515625" style="1233" customWidth="1"/>
    <col min="7422" max="7422" width="19.85546875" style="1233" customWidth="1"/>
    <col min="7423" max="7423" width="19.5703125" style="1233" customWidth="1"/>
    <col min="7424" max="7424" width="20.42578125" style="1233" customWidth="1"/>
    <col min="7425" max="7425" width="18.7109375" style="1233" bestFit="1" customWidth="1"/>
    <col min="7426" max="7426" width="20.85546875" style="1233" bestFit="1" customWidth="1"/>
    <col min="7427" max="7673" width="9.140625" style="1233" customWidth="1"/>
    <col min="7674" max="7675" width="2.140625" style="1233"/>
    <col min="7676" max="7676" width="35.140625" style="1233" customWidth="1"/>
    <col min="7677" max="7677" width="15.28515625" style="1233" customWidth="1"/>
    <col min="7678" max="7678" width="19.85546875" style="1233" customWidth="1"/>
    <col min="7679" max="7679" width="19.5703125" style="1233" customWidth="1"/>
    <col min="7680" max="7680" width="20.42578125" style="1233" customWidth="1"/>
    <col min="7681" max="7681" width="18.7109375" style="1233" bestFit="1" customWidth="1"/>
    <col min="7682" max="7682" width="20.85546875" style="1233" bestFit="1" customWidth="1"/>
    <col min="7683" max="7929" width="9.140625" style="1233" customWidth="1"/>
    <col min="7930" max="7931" width="2.140625" style="1233"/>
    <col min="7932" max="7932" width="35.140625" style="1233" customWidth="1"/>
    <col min="7933" max="7933" width="15.28515625" style="1233" customWidth="1"/>
    <col min="7934" max="7934" width="19.85546875" style="1233" customWidth="1"/>
    <col min="7935" max="7935" width="19.5703125" style="1233" customWidth="1"/>
    <col min="7936" max="7936" width="20.42578125" style="1233" customWidth="1"/>
    <col min="7937" max="7937" width="18.7109375" style="1233" bestFit="1" customWidth="1"/>
    <col min="7938" max="7938" width="20.85546875" style="1233" bestFit="1" customWidth="1"/>
    <col min="7939" max="8185" width="9.140625" style="1233" customWidth="1"/>
    <col min="8186" max="8187" width="2.140625" style="1233"/>
    <col min="8188" max="8188" width="35.140625" style="1233" customWidth="1"/>
    <col min="8189" max="8189" width="15.28515625" style="1233" customWidth="1"/>
    <col min="8190" max="8190" width="19.85546875" style="1233" customWidth="1"/>
    <col min="8191" max="8191" width="19.5703125" style="1233" customWidth="1"/>
    <col min="8192" max="8192" width="20.42578125" style="1233" customWidth="1"/>
    <col min="8193" max="8193" width="18.7109375" style="1233" bestFit="1" customWidth="1"/>
    <col min="8194" max="8194" width="20.85546875" style="1233" bestFit="1" customWidth="1"/>
    <col min="8195" max="8441" width="9.140625" style="1233" customWidth="1"/>
    <col min="8442" max="8443" width="2.140625" style="1233"/>
    <col min="8444" max="8444" width="35.140625" style="1233" customWidth="1"/>
    <col min="8445" max="8445" width="15.28515625" style="1233" customWidth="1"/>
    <col min="8446" max="8446" width="19.85546875" style="1233" customWidth="1"/>
    <col min="8447" max="8447" width="19.5703125" style="1233" customWidth="1"/>
    <col min="8448" max="8448" width="20.42578125" style="1233" customWidth="1"/>
    <col min="8449" max="8449" width="18.7109375" style="1233" bestFit="1" customWidth="1"/>
    <col min="8450" max="8450" width="20.85546875" style="1233" bestFit="1" customWidth="1"/>
    <col min="8451" max="8697" width="9.140625" style="1233" customWidth="1"/>
    <col min="8698" max="8699" width="2.140625" style="1233"/>
    <col min="8700" max="8700" width="35.140625" style="1233" customWidth="1"/>
    <col min="8701" max="8701" width="15.28515625" style="1233" customWidth="1"/>
    <col min="8702" max="8702" width="19.85546875" style="1233" customWidth="1"/>
    <col min="8703" max="8703" width="19.5703125" style="1233" customWidth="1"/>
    <col min="8704" max="8704" width="20.42578125" style="1233" customWidth="1"/>
    <col min="8705" max="8705" width="18.7109375" style="1233" bestFit="1" customWidth="1"/>
    <col min="8706" max="8706" width="20.85546875" style="1233" bestFit="1" customWidth="1"/>
    <col min="8707" max="8953" width="9.140625" style="1233" customWidth="1"/>
    <col min="8954" max="8955" width="2.140625" style="1233"/>
    <col min="8956" max="8956" width="35.140625" style="1233" customWidth="1"/>
    <col min="8957" max="8957" width="15.28515625" style="1233" customWidth="1"/>
    <col min="8958" max="8958" width="19.85546875" style="1233" customWidth="1"/>
    <col min="8959" max="8959" width="19.5703125" style="1233" customWidth="1"/>
    <col min="8960" max="8960" width="20.42578125" style="1233" customWidth="1"/>
    <col min="8961" max="8961" width="18.7109375" style="1233" bestFit="1" customWidth="1"/>
    <col min="8962" max="8962" width="20.85546875" style="1233" bestFit="1" customWidth="1"/>
    <col min="8963" max="9209" width="9.140625" style="1233" customWidth="1"/>
    <col min="9210" max="9211" width="2.140625" style="1233"/>
    <col min="9212" max="9212" width="35.140625" style="1233" customWidth="1"/>
    <col min="9213" max="9213" width="15.28515625" style="1233" customWidth="1"/>
    <col min="9214" max="9214" width="19.85546875" style="1233" customWidth="1"/>
    <col min="9215" max="9215" width="19.5703125" style="1233" customWidth="1"/>
    <col min="9216" max="9216" width="20.42578125" style="1233" customWidth="1"/>
    <col min="9217" max="9217" width="18.7109375" style="1233" bestFit="1" customWidth="1"/>
    <col min="9218" max="9218" width="20.85546875" style="1233" bestFit="1" customWidth="1"/>
    <col min="9219" max="9465" width="9.140625" style="1233" customWidth="1"/>
    <col min="9466" max="9467" width="2.140625" style="1233"/>
    <col min="9468" max="9468" width="35.140625" style="1233" customWidth="1"/>
    <col min="9469" max="9469" width="15.28515625" style="1233" customWidth="1"/>
    <col min="9470" max="9470" width="19.85546875" style="1233" customWidth="1"/>
    <col min="9471" max="9471" width="19.5703125" style="1233" customWidth="1"/>
    <col min="9472" max="9472" width="20.42578125" style="1233" customWidth="1"/>
    <col min="9473" max="9473" width="18.7109375" style="1233" bestFit="1" customWidth="1"/>
    <col min="9474" max="9474" width="20.85546875" style="1233" bestFit="1" customWidth="1"/>
    <col min="9475" max="9721" width="9.140625" style="1233" customWidth="1"/>
    <col min="9722" max="9723" width="2.140625" style="1233"/>
    <col min="9724" max="9724" width="35.140625" style="1233" customWidth="1"/>
    <col min="9725" max="9725" width="15.28515625" style="1233" customWidth="1"/>
    <col min="9726" max="9726" width="19.85546875" style="1233" customWidth="1"/>
    <col min="9727" max="9727" width="19.5703125" style="1233" customWidth="1"/>
    <col min="9728" max="9728" width="20.42578125" style="1233" customWidth="1"/>
    <col min="9729" max="9729" width="18.7109375" style="1233" bestFit="1" customWidth="1"/>
    <col min="9730" max="9730" width="20.85546875" style="1233" bestFit="1" customWidth="1"/>
    <col min="9731" max="9977" width="9.140625" style="1233" customWidth="1"/>
    <col min="9978" max="9979" width="2.140625" style="1233"/>
    <col min="9980" max="9980" width="35.140625" style="1233" customWidth="1"/>
    <col min="9981" max="9981" width="15.28515625" style="1233" customWidth="1"/>
    <col min="9982" max="9982" width="19.85546875" style="1233" customWidth="1"/>
    <col min="9983" max="9983" width="19.5703125" style="1233" customWidth="1"/>
    <col min="9984" max="9984" width="20.42578125" style="1233" customWidth="1"/>
    <col min="9985" max="9985" width="18.7109375" style="1233" bestFit="1" customWidth="1"/>
    <col min="9986" max="9986" width="20.85546875" style="1233" bestFit="1" customWidth="1"/>
    <col min="9987" max="10233" width="9.140625" style="1233" customWidth="1"/>
    <col min="10234" max="10235" width="2.140625" style="1233"/>
    <col min="10236" max="10236" width="35.140625" style="1233" customWidth="1"/>
    <col min="10237" max="10237" width="15.28515625" style="1233" customWidth="1"/>
    <col min="10238" max="10238" width="19.85546875" style="1233" customWidth="1"/>
    <col min="10239" max="10239" width="19.5703125" style="1233" customWidth="1"/>
    <col min="10240" max="10240" width="20.42578125" style="1233" customWidth="1"/>
    <col min="10241" max="10241" width="18.7109375" style="1233" bestFit="1" customWidth="1"/>
    <col min="10242" max="10242" width="20.85546875" style="1233" bestFit="1" customWidth="1"/>
    <col min="10243" max="10489" width="9.140625" style="1233" customWidth="1"/>
    <col min="10490" max="10491" width="2.140625" style="1233"/>
    <col min="10492" max="10492" width="35.140625" style="1233" customWidth="1"/>
    <col min="10493" max="10493" width="15.28515625" style="1233" customWidth="1"/>
    <col min="10494" max="10494" width="19.85546875" style="1233" customWidth="1"/>
    <col min="10495" max="10495" width="19.5703125" style="1233" customWidth="1"/>
    <col min="10496" max="10496" width="20.42578125" style="1233" customWidth="1"/>
    <col min="10497" max="10497" width="18.7109375" style="1233" bestFit="1" customWidth="1"/>
    <col min="10498" max="10498" width="20.85546875" style="1233" bestFit="1" customWidth="1"/>
    <col min="10499" max="10745" width="9.140625" style="1233" customWidth="1"/>
    <col min="10746" max="10747" width="2.140625" style="1233"/>
    <col min="10748" max="10748" width="35.140625" style="1233" customWidth="1"/>
    <col min="10749" max="10749" width="15.28515625" style="1233" customWidth="1"/>
    <col min="10750" max="10750" width="19.85546875" style="1233" customWidth="1"/>
    <col min="10751" max="10751" width="19.5703125" style="1233" customWidth="1"/>
    <col min="10752" max="10752" width="20.42578125" style="1233" customWidth="1"/>
    <col min="10753" max="10753" width="18.7109375" style="1233" bestFit="1" customWidth="1"/>
    <col min="10754" max="10754" width="20.85546875" style="1233" bestFit="1" customWidth="1"/>
    <col min="10755" max="11001" width="9.140625" style="1233" customWidth="1"/>
    <col min="11002" max="11003" width="2.140625" style="1233"/>
    <col min="11004" max="11004" width="35.140625" style="1233" customWidth="1"/>
    <col min="11005" max="11005" width="15.28515625" style="1233" customWidth="1"/>
    <col min="11006" max="11006" width="19.85546875" style="1233" customWidth="1"/>
    <col min="11007" max="11007" width="19.5703125" style="1233" customWidth="1"/>
    <col min="11008" max="11008" width="20.42578125" style="1233" customWidth="1"/>
    <col min="11009" max="11009" width="18.7109375" style="1233" bestFit="1" customWidth="1"/>
    <col min="11010" max="11010" width="20.85546875" style="1233" bestFit="1" customWidth="1"/>
    <col min="11011" max="11257" width="9.140625" style="1233" customWidth="1"/>
    <col min="11258" max="11259" width="2.140625" style="1233"/>
    <col min="11260" max="11260" width="35.140625" style="1233" customWidth="1"/>
    <col min="11261" max="11261" width="15.28515625" style="1233" customWidth="1"/>
    <col min="11262" max="11262" width="19.85546875" style="1233" customWidth="1"/>
    <col min="11263" max="11263" width="19.5703125" style="1233" customWidth="1"/>
    <col min="11264" max="11264" width="20.42578125" style="1233" customWidth="1"/>
    <col min="11265" max="11265" width="18.7109375" style="1233" bestFit="1" customWidth="1"/>
    <col min="11266" max="11266" width="20.85546875" style="1233" bestFit="1" customWidth="1"/>
    <col min="11267" max="11513" width="9.140625" style="1233" customWidth="1"/>
    <col min="11514" max="11515" width="2.140625" style="1233"/>
    <col min="11516" max="11516" width="35.140625" style="1233" customWidth="1"/>
    <col min="11517" max="11517" width="15.28515625" style="1233" customWidth="1"/>
    <col min="11518" max="11518" width="19.85546875" style="1233" customWidth="1"/>
    <col min="11519" max="11519" width="19.5703125" style="1233" customWidth="1"/>
    <col min="11520" max="11520" width="20.42578125" style="1233" customWidth="1"/>
    <col min="11521" max="11521" width="18.7109375" style="1233" bestFit="1" customWidth="1"/>
    <col min="11522" max="11522" width="20.85546875" style="1233" bestFit="1" customWidth="1"/>
    <col min="11523" max="11769" width="9.140625" style="1233" customWidth="1"/>
    <col min="11770" max="11771" width="2.140625" style="1233"/>
    <col min="11772" max="11772" width="35.140625" style="1233" customWidth="1"/>
    <col min="11773" max="11773" width="15.28515625" style="1233" customWidth="1"/>
    <col min="11774" max="11774" width="19.85546875" style="1233" customWidth="1"/>
    <col min="11775" max="11775" width="19.5703125" style="1233" customWidth="1"/>
    <col min="11776" max="11776" width="20.42578125" style="1233" customWidth="1"/>
    <col min="11777" max="11777" width="18.7109375" style="1233" bestFit="1" customWidth="1"/>
    <col min="11778" max="11778" width="20.85546875" style="1233" bestFit="1" customWidth="1"/>
    <col min="11779" max="12025" width="9.140625" style="1233" customWidth="1"/>
    <col min="12026" max="12027" width="2.140625" style="1233"/>
    <col min="12028" max="12028" width="35.140625" style="1233" customWidth="1"/>
    <col min="12029" max="12029" width="15.28515625" style="1233" customWidth="1"/>
    <col min="12030" max="12030" width="19.85546875" style="1233" customWidth="1"/>
    <col min="12031" max="12031" width="19.5703125" style="1233" customWidth="1"/>
    <col min="12032" max="12032" width="20.42578125" style="1233" customWidth="1"/>
    <col min="12033" max="12033" width="18.7109375" style="1233" bestFit="1" customWidth="1"/>
    <col min="12034" max="12034" width="20.85546875" style="1233" bestFit="1" customWidth="1"/>
    <col min="12035" max="12281" width="9.140625" style="1233" customWidth="1"/>
    <col min="12282" max="12283" width="2.140625" style="1233"/>
    <col min="12284" max="12284" width="35.140625" style="1233" customWidth="1"/>
    <col min="12285" max="12285" width="15.28515625" style="1233" customWidth="1"/>
    <col min="12286" max="12286" width="19.85546875" style="1233" customWidth="1"/>
    <col min="12287" max="12287" width="19.5703125" style="1233" customWidth="1"/>
    <col min="12288" max="12288" width="20.42578125" style="1233" customWidth="1"/>
    <col min="12289" max="12289" width="18.7109375" style="1233" bestFit="1" customWidth="1"/>
    <col min="12290" max="12290" width="20.85546875" style="1233" bestFit="1" customWidth="1"/>
    <col min="12291" max="12537" width="9.140625" style="1233" customWidth="1"/>
    <col min="12538" max="12539" width="2.140625" style="1233"/>
    <col min="12540" max="12540" width="35.140625" style="1233" customWidth="1"/>
    <col min="12541" max="12541" width="15.28515625" style="1233" customWidth="1"/>
    <col min="12542" max="12542" width="19.85546875" style="1233" customWidth="1"/>
    <col min="12543" max="12543" width="19.5703125" style="1233" customWidth="1"/>
    <col min="12544" max="12544" width="20.42578125" style="1233" customWidth="1"/>
    <col min="12545" max="12545" width="18.7109375" style="1233" bestFit="1" customWidth="1"/>
    <col min="12546" max="12546" width="20.85546875" style="1233" bestFit="1" customWidth="1"/>
    <col min="12547" max="12793" width="9.140625" style="1233" customWidth="1"/>
    <col min="12794" max="12795" width="2.140625" style="1233"/>
    <col min="12796" max="12796" width="35.140625" style="1233" customWidth="1"/>
    <col min="12797" max="12797" width="15.28515625" style="1233" customWidth="1"/>
    <col min="12798" max="12798" width="19.85546875" style="1233" customWidth="1"/>
    <col min="12799" max="12799" width="19.5703125" style="1233" customWidth="1"/>
    <col min="12800" max="12800" width="20.42578125" style="1233" customWidth="1"/>
    <col min="12801" max="12801" width="18.7109375" style="1233" bestFit="1" customWidth="1"/>
    <col min="12802" max="12802" width="20.85546875" style="1233" bestFit="1" customWidth="1"/>
    <col min="12803" max="13049" width="9.140625" style="1233" customWidth="1"/>
    <col min="13050" max="13051" width="2.140625" style="1233"/>
    <col min="13052" max="13052" width="35.140625" style="1233" customWidth="1"/>
    <col min="13053" max="13053" width="15.28515625" style="1233" customWidth="1"/>
    <col min="13054" max="13054" width="19.85546875" style="1233" customWidth="1"/>
    <col min="13055" max="13055" width="19.5703125" style="1233" customWidth="1"/>
    <col min="13056" max="13056" width="20.42578125" style="1233" customWidth="1"/>
    <col min="13057" max="13057" width="18.7109375" style="1233" bestFit="1" customWidth="1"/>
    <col min="13058" max="13058" width="20.85546875" style="1233" bestFit="1" customWidth="1"/>
    <col min="13059" max="13305" width="9.140625" style="1233" customWidth="1"/>
    <col min="13306" max="13307" width="2.140625" style="1233"/>
    <col min="13308" max="13308" width="35.140625" style="1233" customWidth="1"/>
    <col min="13309" max="13309" width="15.28515625" style="1233" customWidth="1"/>
    <col min="13310" max="13310" width="19.85546875" style="1233" customWidth="1"/>
    <col min="13311" max="13311" width="19.5703125" style="1233" customWidth="1"/>
    <col min="13312" max="13312" width="20.42578125" style="1233" customWidth="1"/>
    <col min="13313" max="13313" width="18.7109375" style="1233" bestFit="1" customWidth="1"/>
    <col min="13314" max="13314" width="20.85546875" style="1233" bestFit="1" customWidth="1"/>
    <col min="13315" max="13561" width="9.140625" style="1233" customWidth="1"/>
    <col min="13562" max="13563" width="2.140625" style="1233"/>
    <col min="13564" max="13564" width="35.140625" style="1233" customWidth="1"/>
    <col min="13565" max="13565" width="15.28515625" style="1233" customWidth="1"/>
    <col min="13566" max="13566" width="19.85546875" style="1233" customWidth="1"/>
    <col min="13567" max="13567" width="19.5703125" style="1233" customWidth="1"/>
    <col min="13568" max="13568" width="20.42578125" style="1233" customWidth="1"/>
    <col min="13569" max="13569" width="18.7109375" style="1233" bestFit="1" customWidth="1"/>
    <col min="13570" max="13570" width="20.85546875" style="1233" bestFit="1" customWidth="1"/>
    <col min="13571" max="13817" width="9.140625" style="1233" customWidth="1"/>
    <col min="13818" max="13819" width="2.140625" style="1233"/>
    <col min="13820" max="13820" width="35.140625" style="1233" customWidth="1"/>
    <col min="13821" max="13821" width="15.28515625" style="1233" customWidth="1"/>
    <col min="13822" max="13822" width="19.85546875" style="1233" customWidth="1"/>
    <col min="13823" max="13823" width="19.5703125" style="1233" customWidth="1"/>
    <col min="13824" max="13824" width="20.42578125" style="1233" customWidth="1"/>
    <col min="13825" max="13825" width="18.7109375" style="1233" bestFit="1" customWidth="1"/>
    <col min="13826" max="13826" width="20.85546875" style="1233" bestFit="1" customWidth="1"/>
    <col min="13827" max="14073" width="9.140625" style="1233" customWidth="1"/>
    <col min="14074" max="14075" width="2.140625" style="1233"/>
    <col min="14076" max="14076" width="35.140625" style="1233" customWidth="1"/>
    <col min="14077" max="14077" width="15.28515625" style="1233" customWidth="1"/>
    <col min="14078" max="14078" width="19.85546875" style="1233" customWidth="1"/>
    <col min="14079" max="14079" width="19.5703125" style="1233" customWidth="1"/>
    <col min="14080" max="14080" width="20.42578125" style="1233" customWidth="1"/>
    <col min="14081" max="14081" width="18.7109375" style="1233" bestFit="1" customWidth="1"/>
    <col min="14082" max="14082" width="20.85546875" style="1233" bestFit="1" customWidth="1"/>
    <col min="14083" max="14329" width="9.140625" style="1233" customWidth="1"/>
    <col min="14330" max="14331" width="2.140625" style="1233"/>
    <col min="14332" max="14332" width="35.140625" style="1233" customWidth="1"/>
    <col min="14333" max="14333" width="15.28515625" style="1233" customWidth="1"/>
    <col min="14334" max="14334" width="19.85546875" style="1233" customWidth="1"/>
    <col min="14335" max="14335" width="19.5703125" style="1233" customWidth="1"/>
    <col min="14336" max="14336" width="20.42578125" style="1233" customWidth="1"/>
    <col min="14337" max="14337" width="18.7109375" style="1233" bestFit="1" customWidth="1"/>
    <col min="14338" max="14338" width="20.85546875" style="1233" bestFit="1" customWidth="1"/>
    <col min="14339" max="14585" width="9.140625" style="1233" customWidth="1"/>
    <col min="14586" max="14587" width="2.140625" style="1233"/>
    <col min="14588" max="14588" width="35.140625" style="1233" customWidth="1"/>
    <col min="14589" max="14589" width="15.28515625" style="1233" customWidth="1"/>
    <col min="14590" max="14590" width="19.85546875" style="1233" customWidth="1"/>
    <col min="14591" max="14591" width="19.5703125" style="1233" customWidth="1"/>
    <col min="14592" max="14592" width="20.42578125" style="1233" customWidth="1"/>
    <col min="14593" max="14593" width="18.7109375" style="1233" bestFit="1" customWidth="1"/>
    <col min="14594" max="14594" width="20.85546875" style="1233" bestFit="1" customWidth="1"/>
    <col min="14595" max="14841" width="9.140625" style="1233" customWidth="1"/>
    <col min="14842" max="14843" width="2.140625" style="1233"/>
    <col min="14844" max="14844" width="35.140625" style="1233" customWidth="1"/>
    <col min="14845" max="14845" width="15.28515625" style="1233" customWidth="1"/>
    <col min="14846" max="14846" width="19.85546875" style="1233" customWidth="1"/>
    <col min="14847" max="14847" width="19.5703125" style="1233" customWidth="1"/>
    <col min="14848" max="14848" width="20.42578125" style="1233" customWidth="1"/>
    <col min="14849" max="14849" width="18.7109375" style="1233" bestFit="1" customWidth="1"/>
    <col min="14850" max="14850" width="20.85546875" style="1233" bestFit="1" customWidth="1"/>
    <col min="14851" max="15097" width="9.140625" style="1233" customWidth="1"/>
    <col min="15098" max="15099" width="2.140625" style="1233"/>
    <col min="15100" max="15100" width="35.140625" style="1233" customWidth="1"/>
    <col min="15101" max="15101" width="15.28515625" style="1233" customWidth="1"/>
    <col min="15102" max="15102" width="19.85546875" style="1233" customWidth="1"/>
    <col min="15103" max="15103" width="19.5703125" style="1233" customWidth="1"/>
    <col min="15104" max="15104" width="20.42578125" style="1233" customWidth="1"/>
    <col min="15105" max="15105" width="18.7109375" style="1233" bestFit="1" customWidth="1"/>
    <col min="15106" max="15106" width="20.85546875" style="1233" bestFit="1" customWidth="1"/>
    <col min="15107" max="15353" width="9.140625" style="1233" customWidth="1"/>
    <col min="15354" max="15355" width="2.140625" style="1233"/>
    <col min="15356" max="15356" width="35.140625" style="1233" customWidth="1"/>
    <col min="15357" max="15357" width="15.28515625" style="1233" customWidth="1"/>
    <col min="15358" max="15358" width="19.85546875" style="1233" customWidth="1"/>
    <col min="15359" max="15359" width="19.5703125" style="1233" customWidth="1"/>
    <col min="15360" max="15360" width="20.42578125" style="1233" customWidth="1"/>
    <col min="15361" max="15361" width="18.7109375" style="1233" bestFit="1" customWidth="1"/>
    <col min="15362" max="15362" width="20.85546875" style="1233" bestFit="1" customWidth="1"/>
    <col min="15363" max="15609" width="9.140625" style="1233" customWidth="1"/>
    <col min="15610" max="15611" width="2.140625" style="1233"/>
    <col min="15612" max="15612" width="35.140625" style="1233" customWidth="1"/>
    <col min="15613" max="15613" width="15.28515625" style="1233" customWidth="1"/>
    <col min="15614" max="15614" width="19.85546875" style="1233" customWidth="1"/>
    <col min="15615" max="15615" width="19.5703125" style="1233" customWidth="1"/>
    <col min="15616" max="15616" width="20.42578125" style="1233" customWidth="1"/>
    <col min="15617" max="15617" width="18.7109375" style="1233" bestFit="1" customWidth="1"/>
    <col min="15618" max="15618" width="20.85546875" style="1233" bestFit="1" customWidth="1"/>
    <col min="15619" max="15865" width="9.140625" style="1233" customWidth="1"/>
    <col min="15866" max="15867" width="2.140625" style="1233"/>
    <col min="15868" max="15868" width="35.140625" style="1233" customWidth="1"/>
    <col min="15869" max="15869" width="15.28515625" style="1233" customWidth="1"/>
    <col min="15870" max="15870" width="19.85546875" style="1233" customWidth="1"/>
    <col min="15871" max="15871" width="19.5703125" style="1233" customWidth="1"/>
    <col min="15872" max="15872" width="20.42578125" style="1233" customWidth="1"/>
    <col min="15873" max="15873" width="18.7109375" style="1233" bestFit="1" customWidth="1"/>
    <col min="15874" max="15874" width="20.85546875" style="1233" bestFit="1" customWidth="1"/>
    <col min="15875" max="16121" width="9.140625" style="1233" customWidth="1"/>
    <col min="16122" max="16123" width="2.140625" style="1233"/>
    <col min="16124" max="16124" width="35.140625" style="1233" customWidth="1"/>
    <col min="16125" max="16125" width="15.28515625" style="1233" customWidth="1"/>
    <col min="16126" max="16126" width="19.85546875" style="1233" customWidth="1"/>
    <col min="16127" max="16127" width="19.5703125" style="1233" customWidth="1"/>
    <col min="16128" max="16128" width="20.42578125" style="1233" customWidth="1"/>
    <col min="16129" max="16129" width="18.7109375" style="1233" bestFit="1" customWidth="1"/>
    <col min="16130" max="16130" width="20.85546875" style="1233" bestFit="1" customWidth="1"/>
    <col min="16131" max="16377" width="9.140625" style="1233" customWidth="1"/>
    <col min="16378" max="16384" width="2.140625" style="1233"/>
  </cols>
  <sheetData>
    <row r="1" spans="1:8" ht="20.25" customHeight="1"/>
    <row r="2" spans="1:8" ht="20.25" customHeight="1"/>
    <row r="3" spans="1:8" ht="20.25" customHeight="1"/>
    <row r="4" spans="1:8" ht="20.25" customHeight="1"/>
    <row r="5" spans="1:8" ht="20.25" customHeight="1"/>
    <row r="6" spans="1:8" ht="20.25" customHeight="1"/>
    <row r="7" spans="1:8" ht="20.25" customHeight="1"/>
    <row r="8" spans="1:8" ht="20.25" customHeight="1"/>
    <row r="9" spans="1:8" ht="20.25">
      <c r="A9" s="1237" t="s">
        <v>875</v>
      </c>
    </row>
    <row r="10" spans="1:8" ht="15.75">
      <c r="A10" s="1238"/>
    </row>
    <row r="12" spans="1:8" s="1241" customFormat="1" ht="16.5" customHeight="1">
      <c r="A12" s="1239" t="s">
        <v>876</v>
      </c>
      <c r="B12" s="1239"/>
      <c r="C12" s="1239"/>
      <c r="D12" s="1239"/>
      <c r="E12" s="1239"/>
      <c r="F12" s="1239"/>
      <c r="G12" s="1240"/>
      <c r="H12" s="1240"/>
    </row>
    <row r="13" spans="1:8" s="1241" customFormat="1" ht="16.5" customHeight="1">
      <c r="A13" s="1242" t="s">
        <v>877</v>
      </c>
      <c r="B13" s="1242"/>
      <c r="C13" s="1242"/>
      <c r="D13" s="1242"/>
      <c r="E13" s="1242"/>
      <c r="F13" s="1242"/>
      <c r="G13" s="1243"/>
      <c r="H13" s="1243"/>
    </row>
    <row r="14" spans="1:8" s="1241" customFormat="1" ht="16.5" customHeight="1">
      <c r="A14" s="1244" t="s">
        <v>878</v>
      </c>
      <c r="B14" s="1244"/>
      <c r="C14" s="1244"/>
      <c r="D14" s="1244"/>
      <c r="E14" s="1244"/>
      <c r="F14" s="1244"/>
      <c r="G14" s="1245"/>
      <c r="H14" s="1245"/>
    </row>
    <row r="15" spans="1:8" ht="9.75" customHeight="1"/>
    <row r="16" spans="1:8" ht="15" thickBot="1"/>
    <row r="17" spans="1:8" s="1241" customFormat="1" ht="16.5" customHeight="1">
      <c r="A17" s="1246"/>
      <c r="B17" s="1247"/>
      <c r="C17" s="1248"/>
      <c r="D17" s="1249" t="s">
        <v>167</v>
      </c>
      <c r="E17" s="1250" t="s">
        <v>169</v>
      </c>
      <c r="F17" s="1251" t="s">
        <v>169</v>
      </c>
    </row>
    <row r="18" spans="1:8" s="1241" customFormat="1" ht="16.5" customHeight="1">
      <c r="A18" s="1252"/>
      <c r="B18" s="1253"/>
      <c r="C18" s="1254" t="s">
        <v>879</v>
      </c>
      <c r="D18" s="1255">
        <v>2023</v>
      </c>
      <c r="E18" s="1256">
        <v>2024</v>
      </c>
      <c r="F18" s="1257">
        <v>2025</v>
      </c>
    </row>
    <row r="19" spans="1:8" s="1241" customFormat="1" ht="16.5" customHeight="1" thickBot="1">
      <c r="A19" s="1258" t="s">
        <v>880</v>
      </c>
      <c r="B19" s="1259"/>
      <c r="C19" s="1260" t="s">
        <v>881</v>
      </c>
      <c r="D19" s="1261" t="s">
        <v>171</v>
      </c>
      <c r="E19" s="1262" t="s">
        <v>173</v>
      </c>
      <c r="F19" s="1263" t="s">
        <v>173</v>
      </c>
    </row>
    <row r="20" spans="1:8" s="1270" customFormat="1" ht="16.5" customHeight="1">
      <c r="A20" s="1264" t="s">
        <v>882</v>
      </c>
      <c r="B20" s="1265"/>
      <c r="C20" s="1266"/>
      <c r="D20" s="1267"/>
      <c r="E20" s="1268"/>
      <c r="F20" s="1269"/>
    </row>
    <row r="21" spans="1:8" s="1270" customFormat="1" ht="16.5" customHeight="1">
      <c r="A21" s="1271"/>
      <c r="B21" s="1272" t="s">
        <v>883</v>
      </c>
      <c r="C21" s="1273"/>
      <c r="D21" s="1267"/>
      <c r="E21" s="1274"/>
      <c r="F21" s="1269"/>
    </row>
    <row r="22" spans="1:8" s="1270" customFormat="1" ht="16.5" customHeight="1">
      <c r="A22" s="1271"/>
      <c r="B22" s="1275" t="s">
        <v>884</v>
      </c>
      <c r="C22" s="1276" t="s">
        <v>885</v>
      </c>
      <c r="D22" s="1277">
        <v>1155200</v>
      </c>
      <c r="E22" s="1277">
        <v>850000</v>
      </c>
      <c r="F22" s="1278">
        <v>900000</v>
      </c>
    </row>
    <row r="23" spans="1:8" s="1270" customFormat="1" ht="16.5" customHeight="1">
      <c r="A23" s="1271"/>
      <c r="B23" s="1275" t="s">
        <v>886</v>
      </c>
      <c r="C23" s="1276" t="s">
        <v>887</v>
      </c>
      <c r="D23" s="1279">
        <v>1644481.27</v>
      </c>
      <c r="E23" s="1279">
        <v>1000000</v>
      </c>
      <c r="F23" s="1280">
        <v>1200000</v>
      </c>
    </row>
    <row r="24" spans="1:8" s="1270" customFormat="1" ht="16.5" customHeight="1">
      <c r="A24" s="1271"/>
      <c r="B24" s="1275" t="s">
        <v>888</v>
      </c>
      <c r="C24" s="1276" t="s">
        <v>889</v>
      </c>
      <c r="D24" s="1279">
        <v>14457621.01</v>
      </c>
      <c r="E24" s="1279">
        <v>14000000</v>
      </c>
      <c r="F24" s="1280">
        <v>10000000</v>
      </c>
    </row>
    <row r="25" spans="1:8" s="1270" customFormat="1" ht="16.5" customHeight="1">
      <c r="A25" s="1271"/>
      <c r="B25" s="1275" t="s">
        <v>890</v>
      </c>
      <c r="C25" s="1276" t="s">
        <v>891</v>
      </c>
      <c r="D25" s="1279">
        <v>54285963.859999999</v>
      </c>
      <c r="E25" s="1279">
        <v>37000000</v>
      </c>
      <c r="F25" s="1280">
        <v>50000000</v>
      </c>
    </row>
    <row r="26" spans="1:8" s="1270" customFormat="1" ht="16.5" customHeight="1">
      <c r="A26" s="1271"/>
      <c r="B26" s="1275" t="s">
        <v>892</v>
      </c>
      <c r="C26" s="1276" t="s">
        <v>893</v>
      </c>
      <c r="D26" s="1279">
        <v>161040143.80000001</v>
      </c>
      <c r="E26" s="1279">
        <v>135000000</v>
      </c>
      <c r="F26" s="1280">
        <v>145000000</v>
      </c>
    </row>
    <row r="27" spans="1:8" s="1286" customFormat="1" ht="28.5">
      <c r="A27" s="1281"/>
      <c r="B27" s="1282" t="s">
        <v>894</v>
      </c>
      <c r="C27" s="1276" t="s">
        <v>895</v>
      </c>
      <c r="D27" s="1283"/>
      <c r="E27" s="1283"/>
      <c r="F27" s="1284"/>
      <c r="G27" s="1285"/>
    </row>
    <row r="28" spans="1:8" s="1270" customFormat="1" ht="28.5">
      <c r="A28" s="1271"/>
      <c r="B28" s="1275" t="s">
        <v>896</v>
      </c>
      <c r="C28" s="1276" t="s">
        <v>897</v>
      </c>
      <c r="D28" s="1279">
        <v>185822262.49000001</v>
      </c>
      <c r="E28" s="1279">
        <v>120000000</v>
      </c>
      <c r="F28" s="1280">
        <v>220000000</v>
      </c>
      <c r="H28" s="1287"/>
    </row>
    <row r="29" spans="1:8" s="1270" customFormat="1" ht="16.5" customHeight="1">
      <c r="A29" s="1271"/>
      <c r="B29" s="1275" t="s">
        <v>898</v>
      </c>
      <c r="C29" s="1276" t="s">
        <v>899</v>
      </c>
      <c r="D29" s="1279">
        <v>6201000</v>
      </c>
      <c r="E29" s="1279">
        <v>4000000</v>
      </c>
      <c r="F29" s="1280">
        <v>7000000</v>
      </c>
      <c r="H29" s="1287"/>
    </row>
    <row r="30" spans="1:8" s="1270" customFormat="1" ht="16.5" customHeight="1">
      <c r="A30" s="1271"/>
      <c r="B30" s="1275" t="s">
        <v>900</v>
      </c>
      <c r="C30" s="1276" t="s">
        <v>901</v>
      </c>
      <c r="D30" s="1279">
        <v>7815487.7000000002</v>
      </c>
      <c r="E30" s="1288">
        <v>5000000</v>
      </c>
      <c r="F30" s="1289">
        <v>5500000</v>
      </c>
    </row>
    <row r="31" spans="1:8" s="1270" customFormat="1" ht="30.75" customHeight="1">
      <c r="A31" s="1271"/>
      <c r="B31" s="1290" t="s">
        <v>902</v>
      </c>
      <c r="C31" s="1291" t="s">
        <v>903</v>
      </c>
      <c r="D31" s="1292">
        <v>1233300</v>
      </c>
      <c r="E31" s="1292">
        <v>500000</v>
      </c>
      <c r="F31" s="1293">
        <v>600000</v>
      </c>
    </row>
    <row r="32" spans="1:8" s="1300" customFormat="1" ht="16.5" customHeight="1">
      <c r="A32" s="1294"/>
      <c r="B32" s="1295" t="s">
        <v>904</v>
      </c>
      <c r="C32" s="1296"/>
      <c r="D32" s="1297">
        <f>SUM(D22:D31)</f>
        <v>433655460.13</v>
      </c>
      <c r="E32" s="1297">
        <f>SUM(E22:E31)</f>
        <v>317350000</v>
      </c>
      <c r="F32" s="1298">
        <f>SUM(F22:F31)</f>
        <v>440200000</v>
      </c>
      <c r="G32" s="1299"/>
    </row>
    <row r="33" spans="1:8" s="1300" customFormat="1" ht="15">
      <c r="A33" s="1264"/>
      <c r="B33" s="1272" t="s">
        <v>905</v>
      </c>
      <c r="C33" s="1254"/>
      <c r="D33" s="1301"/>
      <c r="E33" s="1301"/>
      <c r="F33" s="1302"/>
    </row>
    <row r="34" spans="1:8" s="1270" customFormat="1" ht="28.5">
      <c r="A34" s="1271"/>
      <c r="B34" s="1275" t="s">
        <v>906</v>
      </c>
      <c r="C34" s="1276" t="s">
        <v>907</v>
      </c>
      <c r="D34" s="1279">
        <v>4677704825</v>
      </c>
      <c r="E34" s="1279">
        <v>4969145891</v>
      </c>
      <c r="F34" s="1280">
        <v>5899987215</v>
      </c>
      <c r="H34" s="1287"/>
    </row>
    <row r="35" spans="1:8" s="1270" customFormat="1" ht="16.5" customHeight="1">
      <c r="A35" s="1271"/>
      <c r="B35" s="1275" t="s">
        <v>908</v>
      </c>
      <c r="C35" s="1276" t="s">
        <v>909</v>
      </c>
      <c r="D35" s="1279">
        <v>2138091.7200000002</v>
      </c>
      <c r="E35" s="1279">
        <v>1000000</v>
      </c>
      <c r="F35" s="1280">
        <v>1000000</v>
      </c>
      <c r="H35" s="1287"/>
    </row>
    <row r="36" spans="1:8" s="1270" customFormat="1" ht="16.5" customHeight="1">
      <c r="A36" s="1303"/>
      <c r="B36" s="1275" t="s">
        <v>910</v>
      </c>
      <c r="C36" s="1276" t="s">
        <v>911</v>
      </c>
      <c r="D36" s="1279">
        <v>134578450.5</v>
      </c>
      <c r="E36" s="1279">
        <v>0</v>
      </c>
      <c r="F36" s="1280">
        <v>0</v>
      </c>
    </row>
    <row r="37" spans="1:8" s="1300" customFormat="1" ht="16.5" customHeight="1">
      <c r="A37" s="1304"/>
      <c r="B37" s="1295" t="s">
        <v>912</v>
      </c>
      <c r="C37" s="1296"/>
      <c r="D37" s="1305">
        <f>SUM(D34:D36)</f>
        <v>4814421367.2200003</v>
      </c>
      <c r="E37" s="1297">
        <f>SUM(E34:E36)</f>
        <v>4970145891</v>
      </c>
      <c r="F37" s="1306">
        <f>SUM(F34:F36)</f>
        <v>5900987215</v>
      </c>
    </row>
    <row r="38" spans="1:8" s="1300" customFormat="1" ht="16.5" customHeight="1">
      <c r="A38" s="1294" t="s">
        <v>913</v>
      </c>
      <c r="B38" s="1295" t="s">
        <v>914</v>
      </c>
      <c r="C38" s="1296"/>
      <c r="D38" s="1307">
        <f>D37+D32</f>
        <v>5248076827.3500004</v>
      </c>
      <c r="E38" s="1308">
        <f>E37+E32</f>
        <v>5287495891</v>
      </c>
      <c r="F38" s="1309">
        <f>F37+F32</f>
        <v>6341187215</v>
      </c>
    </row>
    <row r="39" spans="1:8" s="1300" customFormat="1" ht="16.5" customHeight="1">
      <c r="A39" s="1294" t="s">
        <v>915</v>
      </c>
      <c r="B39" s="1295" t="s">
        <v>916</v>
      </c>
      <c r="C39" s="1296"/>
      <c r="D39" s="1305"/>
      <c r="E39" s="1297"/>
      <c r="F39" s="1306"/>
    </row>
    <row r="40" spans="1:8" s="1270" customFormat="1" ht="16.5" customHeight="1">
      <c r="A40" s="1271"/>
      <c r="B40" s="1310" t="s">
        <v>917</v>
      </c>
      <c r="C40" s="1311"/>
      <c r="D40" s="1312"/>
      <c r="E40" s="1313"/>
      <c r="F40" s="1314"/>
    </row>
    <row r="41" spans="1:8" s="1270" customFormat="1" ht="16.5" customHeight="1">
      <c r="A41" s="1271"/>
      <c r="B41" s="1275" t="s">
        <v>918</v>
      </c>
      <c r="C41" s="1276" t="s">
        <v>919</v>
      </c>
      <c r="D41" s="1279">
        <v>936898.2</v>
      </c>
      <c r="E41" s="1315">
        <v>500000</v>
      </c>
      <c r="F41" s="1316">
        <v>600000</v>
      </c>
    </row>
    <row r="42" spans="1:8" s="1270" customFormat="1" ht="16.5" customHeight="1">
      <c r="A42" s="1271"/>
      <c r="B42" s="1275" t="s">
        <v>920</v>
      </c>
      <c r="C42" s="1276" t="s">
        <v>921</v>
      </c>
      <c r="D42" s="1279">
        <v>3348540</v>
      </c>
      <c r="E42" s="1315">
        <v>2000000</v>
      </c>
      <c r="F42" s="1316">
        <v>2500000</v>
      </c>
    </row>
    <row r="43" spans="1:8" s="1270" customFormat="1" ht="16.5" customHeight="1">
      <c r="A43" s="1271"/>
      <c r="B43" s="1275" t="s">
        <v>922</v>
      </c>
      <c r="C43" s="1276" t="s">
        <v>923</v>
      </c>
      <c r="D43" s="1279">
        <v>0</v>
      </c>
      <c r="E43" s="1315">
        <v>0</v>
      </c>
      <c r="F43" s="1316">
        <v>25000000</v>
      </c>
    </row>
    <row r="44" spans="1:8" s="1270" customFormat="1" ht="16.5" customHeight="1">
      <c r="A44" s="1271"/>
      <c r="B44" s="1317" t="s">
        <v>924</v>
      </c>
      <c r="C44" s="1276"/>
      <c r="D44" s="1279"/>
      <c r="E44" s="1315"/>
      <c r="F44" s="1316"/>
    </row>
    <row r="45" spans="1:8" s="1270" customFormat="1" ht="16.5" customHeight="1">
      <c r="A45" s="1271"/>
      <c r="B45" s="1275" t="s">
        <v>925</v>
      </c>
      <c r="C45" s="1276" t="s">
        <v>926</v>
      </c>
      <c r="D45" s="1279">
        <v>262820299.78</v>
      </c>
      <c r="E45" s="1315">
        <v>400000000</v>
      </c>
      <c r="F45" s="1316">
        <v>700000000</v>
      </c>
    </row>
    <row r="46" spans="1:8" s="1270" customFormat="1" ht="16.5" customHeight="1">
      <c r="A46" s="1271"/>
      <c r="B46" s="1275" t="s">
        <v>927</v>
      </c>
      <c r="C46" s="1276" t="s">
        <v>928</v>
      </c>
      <c r="D46" s="1279">
        <v>50458</v>
      </c>
      <c r="E46" s="1315">
        <v>20000</v>
      </c>
      <c r="F46" s="1316">
        <v>25000</v>
      </c>
    </row>
    <row r="47" spans="1:8" s="1270" customFormat="1" ht="16.5" customHeight="1">
      <c r="A47" s="1271"/>
      <c r="B47" s="1275" t="s">
        <v>929</v>
      </c>
      <c r="C47" s="1276" t="s">
        <v>930</v>
      </c>
      <c r="D47" s="1279">
        <v>7455579.7800000003</v>
      </c>
      <c r="E47" s="1315">
        <v>4000000</v>
      </c>
      <c r="F47" s="1316">
        <v>4000000</v>
      </c>
    </row>
    <row r="48" spans="1:8" s="1270" customFormat="1" ht="16.5" customHeight="1">
      <c r="A48" s="1271"/>
      <c r="B48" s="1275" t="s">
        <v>931</v>
      </c>
      <c r="C48" s="1276" t="s">
        <v>932</v>
      </c>
      <c r="D48" s="1279">
        <v>18144757.760000002</v>
      </c>
      <c r="E48" s="1315">
        <v>10000000</v>
      </c>
      <c r="F48" s="1316">
        <v>12000000</v>
      </c>
    </row>
    <row r="49" spans="1:6" s="1270" customFormat="1" ht="16.5" customHeight="1">
      <c r="A49" s="1303"/>
      <c r="B49" s="1318" t="s">
        <v>933</v>
      </c>
      <c r="C49" s="1311" t="s">
        <v>934</v>
      </c>
      <c r="D49" s="1313">
        <v>2639578.7599999998</v>
      </c>
      <c r="E49" s="1312">
        <v>750000</v>
      </c>
      <c r="F49" s="1319">
        <v>0</v>
      </c>
    </row>
    <row r="50" spans="1:6" s="1270" customFormat="1" ht="30">
      <c r="A50" s="1304" t="s">
        <v>913</v>
      </c>
      <c r="B50" s="1320" t="s">
        <v>935</v>
      </c>
      <c r="C50" s="1296"/>
      <c r="D50" s="1305">
        <f>SUM(D41:D49)</f>
        <v>295396112.27999997</v>
      </c>
      <c r="E50" s="1297">
        <f>SUM(E41:E49)</f>
        <v>417270000</v>
      </c>
      <c r="F50" s="1298">
        <f>SUM(F41:F49)</f>
        <v>744125000</v>
      </c>
    </row>
    <row r="51" spans="1:6" s="1300" customFormat="1" ht="16.5" customHeight="1">
      <c r="A51" s="1294" t="s">
        <v>936</v>
      </c>
      <c r="B51" s="1295" t="s">
        <v>937</v>
      </c>
      <c r="C51" s="1296"/>
      <c r="D51" s="1305"/>
      <c r="E51" s="1297"/>
      <c r="F51" s="1306"/>
    </row>
    <row r="52" spans="1:6" s="1270" customFormat="1" ht="16.5" customHeight="1">
      <c r="A52" s="1271"/>
      <c r="B52" s="1321" t="s">
        <v>938</v>
      </c>
      <c r="C52" s="1311"/>
      <c r="D52" s="1312"/>
      <c r="E52" s="1313"/>
      <c r="F52" s="1314"/>
    </row>
    <row r="53" spans="1:6" s="1270" customFormat="1" ht="16.5" customHeight="1">
      <c r="A53" s="1271"/>
      <c r="B53" s="1275" t="s">
        <v>939</v>
      </c>
      <c r="C53" s="1276" t="s">
        <v>940</v>
      </c>
      <c r="D53" s="1315">
        <v>5680597.79</v>
      </c>
      <c r="E53" s="1279">
        <v>5000000</v>
      </c>
      <c r="F53" s="1280">
        <v>5000000</v>
      </c>
    </row>
    <row r="54" spans="1:6" s="1270" customFormat="1" ht="16.5" customHeight="1">
      <c r="A54" s="1271"/>
      <c r="B54" s="1275" t="s">
        <v>938</v>
      </c>
      <c r="C54" s="1276" t="s">
        <v>941</v>
      </c>
      <c r="D54" s="1315">
        <v>10660000</v>
      </c>
      <c r="E54" s="1279">
        <v>0</v>
      </c>
      <c r="F54" s="1280">
        <v>0</v>
      </c>
    </row>
    <row r="55" spans="1:6" s="1270" customFormat="1">
      <c r="A55" s="1303"/>
      <c r="B55" s="1275"/>
      <c r="C55" s="1276"/>
      <c r="D55" s="1315"/>
      <c r="E55" s="1279"/>
      <c r="F55" s="1280"/>
    </row>
    <row r="56" spans="1:6" s="1300" customFormat="1" ht="16.5" customHeight="1">
      <c r="A56" s="1264" t="s">
        <v>942</v>
      </c>
      <c r="B56" s="1265" t="s">
        <v>943</v>
      </c>
      <c r="C56" s="1273" t="s">
        <v>944</v>
      </c>
      <c r="D56" s="1274">
        <v>54048023.210000001</v>
      </c>
      <c r="E56" s="1322">
        <v>20000000</v>
      </c>
      <c r="F56" s="1269">
        <v>10000000</v>
      </c>
    </row>
    <row r="57" spans="1:6" s="1300" customFormat="1" ht="16.5" hidden="1" customHeight="1">
      <c r="A57" s="1264" t="s">
        <v>119</v>
      </c>
      <c r="B57" s="1265" t="s">
        <v>945</v>
      </c>
      <c r="C57" s="1254"/>
      <c r="D57" s="1323"/>
      <c r="E57" s="1301"/>
      <c r="F57" s="1302"/>
    </row>
    <row r="58" spans="1:6" s="1270" customFormat="1" ht="28.5" hidden="1">
      <c r="A58" s="1271"/>
      <c r="B58" s="1275" t="s">
        <v>946</v>
      </c>
      <c r="C58" s="1276" t="s">
        <v>947</v>
      </c>
      <c r="D58" s="1324">
        <v>0</v>
      </c>
      <c r="E58" s="1279">
        <v>0</v>
      </c>
      <c r="F58" s="1280">
        <v>0</v>
      </c>
    </row>
    <row r="59" spans="1:6" s="1270" customFormat="1" ht="28.5" hidden="1">
      <c r="A59" s="1271"/>
      <c r="B59" s="1275" t="s">
        <v>948</v>
      </c>
      <c r="C59" s="1276" t="s">
        <v>949</v>
      </c>
      <c r="D59" s="1324">
        <v>0</v>
      </c>
      <c r="E59" s="1279">
        <v>0</v>
      </c>
      <c r="F59" s="1280">
        <v>0</v>
      </c>
    </row>
    <row r="60" spans="1:6" s="1270" customFormat="1" hidden="1">
      <c r="A60" s="1271"/>
      <c r="B60" s="1275" t="s">
        <v>950</v>
      </c>
      <c r="C60" s="1276" t="s">
        <v>951</v>
      </c>
      <c r="D60" s="1324">
        <v>0</v>
      </c>
      <c r="E60" s="1279">
        <v>0</v>
      </c>
      <c r="F60" s="1280">
        <v>0</v>
      </c>
    </row>
    <row r="61" spans="1:6" s="1270" customFormat="1" hidden="1">
      <c r="A61" s="1271"/>
      <c r="B61" s="1275" t="s">
        <v>952</v>
      </c>
      <c r="C61" s="1276" t="s">
        <v>953</v>
      </c>
      <c r="D61" s="1324">
        <v>0</v>
      </c>
      <c r="E61" s="1279">
        <v>0</v>
      </c>
      <c r="F61" s="1280">
        <v>0</v>
      </c>
    </row>
    <row r="62" spans="1:6" s="1270" customFormat="1">
      <c r="A62" s="1271"/>
      <c r="B62" s="1290"/>
      <c r="C62" s="1291"/>
      <c r="D62" s="1325"/>
      <c r="E62" s="1279"/>
      <c r="F62" s="1326"/>
    </row>
    <row r="63" spans="1:6" s="1333" customFormat="1" ht="16.5" customHeight="1" thickBot="1">
      <c r="A63" s="1327"/>
      <c r="B63" s="1328" t="s">
        <v>954</v>
      </c>
      <c r="C63" s="1329"/>
      <c r="D63" s="1330">
        <f>D56+D50+D59+D58+D53+D54</f>
        <v>365784733.27999997</v>
      </c>
      <c r="E63" s="1331">
        <f>E59+E56+E53+E50+E61+E62+E60</f>
        <v>442270000</v>
      </c>
      <c r="F63" s="1332">
        <f>F59+F56+F53+F50+F58+F61+F60</f>
        <v>759125000</v>
      </c>
    </row>
    <row r="64" spans="1:6" s="1333" customFormat="1" ht="16.5" customHeight="1" thickBot="1">
      <c r="A64" s="1334" t="s">
        <v>955</v>
      </c>
      <c r="B64" s="1335"/>
      <c r="C64" s="1336"/>
      <c r="D64" s="1337">
        <f>D63+D38</f>
        <v>5613861560.6300001</v>
      </c>
      <c r="E64" s="1337">
        <f>E63+E38</f>
        <v>5729765891</v>
      </c>
      <c r="F64" s="1338">
        <f>F63+F38</f>
        <v>7100312215</v>
      </c>
    </row>
    <row r="65" spans="5:6" ht="9" customHeight="1"/>
    <row r="66" spans="5:6">
      <c r="F66" s="1339"/>
    </row>
    <row r="67" spans="5:6" ht="9" customHeight="1"/>
    <row r="68" spans="5:6" ht="16.5" customHeight="1">
      <c r="E68" s="1340"/>
      <c r="F68" s="1340"/>
    </row>
    <row r="69" spans="5:6" ht="16.5" customHeight="1">
      <c r="E69" s="1340"/>
      <c r="F69" s="1340"/>
    </row>
    <row r="70" spans="5:6" ht="16.5" customHeight="1">
      <c r="E70" s="1340"/>
      <c r="F70" s="1340"/>
    </row>
    <row r="71" spans="5:6" ht="16.5" customHeight="1">
      <c r="E71" s="1340"/>
      <c r="F71" s="1340"/>
    </row>
    <row r="72" spans="5:6" ht="16.5" customHeight="1">
      <c r="E72" s="1340"/>
      <c r="F72" s="1340"/>
    </row>
    <row r="73" spans="5:6" ht="16.5" customHeight="1">
      <c r="E73" s="1340"/>
      <c r="F73" s="1340"/>
    </row>
  </sheetData>
  <mergeCells count="5">
    <mergeCell ref="A12:F12"/>
    <mergeCell ref="A13:F13"/>
    <mergeCell ref="A14:F14"/>
    <mergeCell ref="A19:B19"/>
    <mergeCell ref="A64:B64"/>
  </mergeCells>
  <pageMargins left="0.48" right="0.25" top="0.74" bottom="0.75" header="0.3" footer="0.3"/>
  <pageSetup paperSize="10000"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94"/>
  <sheetViews>
    <sheetView showGridLines="0" view="pageBreakPreview" zoomScale="120" zoomScaleNormal="100" workbookViewId="0">
      <pane xSplit="5" ySplit="7" topLeftCell="F8" activePane="bottomRight" state="frozen"/>
      <selection pane="topRight"/>
      <selection pane="bottomLeft"/>
      <selection pane="bottomRight" activeCell="G15" sqref="G15"/>
    </sheetView>
  </sheetViews>
  <sheetFormatPr defaultRowHeight="12.75"/>
  <cols>
    <col min="1" max="1" width="1.7109375" style="1097" customWidth="1"/>
    <col min="2" max="2" width="17.7109375" style="1097" customWidth="1"/>
    <col min="3" max="3" width="1.7109375" style="1097" customWidth="1"/>
    <col min="4" max="4" width="26.28515625" style="1097" customWidth="1"/>
    <col min="5" max="5" width="10.7109375" style="1097" customWidth="1"/>
    <col min="6" max="83" width="15.7109375" style="1097" customWidth="1"/>
    <col min="84" max="84" width="28.85546875" style="1097" customWidth="1"/>
    <col min="85" max="256" width="9.140625" style="1097"/>
    <col min="257" max="257" width="1.7109375" style="1097" customWidth="1"/>
    <col min="258" max="258" width="17.7109375" style="1097" customWidth="1"/>
    <col min="259" max="259" width="1.7109375" style="1097" customWidth="1"/>
    <col min="260" max="260" width="26.28515625" style="1097" customWidth="1"/>
    <col min="261" max="261" width="10.7109375" style="1097" customWidth="1"/>
    <col min="262" max="339" width="15.7109375" style="1097" customWidth="1"/>
    <col min="340" max="340" width="28.85546875" style="1097" customWidth="1"/>
    <col min="341" max="512" width="9.140625" style="1097"/>
    <col min="513" max="513" width="1.7109375" style="1097" customWidth="1"/>
    <col min="514" max="514" width="17.7109375" style="1097" customWidth="1"/>
    <col min="515" max="515" width="1.7109375" style="1097" customWidth="1"/>
    <col min="516" max="516" width="26.28515625" style="1097" customWidth="1"/>
    <col min="517" max="517" width="10.7109375" style="1097" customWidth="1"/>
    <col min="518" max="595" width="15.7109375" style="1097" customWidth="1"/>
    <col min="596" max="596" width="28.85546875" style="1097" customWidth="1"/>
    <col min="597" max="768" width="9.140625" style="1097"/>
    <col min="769" max="769" width="1.7109375" style="1097" customWidth="1"/>
    <col min="770" max="770" width="17.7109375" style="1097" customWidth="1"/>
    <col min="771" max="771" width="1.7109375" style="1097" customWidth="1"/>
    <col min="772" max="772" width="26.28515625" style="1097" customWidth="1"/>
    <col min="773" max="773" width="10.7109375" style="1097" customWidth="1"/>
    <col min="774" max="851" width="15.7109375" style="1097" customWidth="1"/>
    <col min="852" max="852" width="28.85546875" style="1097" customWidth="1"/>
    <col min="853" max="1024" width="9.140625" style="1097"/>
    <col min="1025" max="1025" width="1.7109375" style="1097" customWidth="1"/>
    <col min="1026" max="1026" width="17.7109375" style="1097" customWidth="1"/>
    <col min="1027" max="1027" width="1.7109375" style="1097" customWidth="1"/>
    <col min="1028" max="1028" width="26.28515625" style="1097" customWidth="1"/>
    <col min="1029" max="1029" width="10.7109375" style="1097" customWidth="1"/>
    <col min="1030" max="1107" width="15.7109375" style="1097" customWidth="1"/>
    <col min="1108" max="1108" width="28.85546875" style="1097" customWidth="1"/>
    <col min="1109" max="1280" width="9.140625" style="1097"/>
    <col min="1281" max="1281" width="1.7109375" style="1097" customWidth="1"/>
    <col min="1282" max="1282" width="17.7109375" style="1097" customWidth="1"/>
    <col min="1283" max="1283" width="1.7109375" style="1097" customWidth="1"/>
    <col min="1284" max="1284" width="26.28515625" style="1097" customWidth="1"/>
    <col min="1285" max="1285" width="10.7109375" style="1097" customWidth="1"/>
    <col min="1286" max="1363" width="15.7109375" style="1097" customWidth="1"/>
    <col min="1364" max="1364" width="28.85546875" style="1097" customWidth="1"/>
    <col min="1365" max="1536" width="9.140625" style="1097"/>
    <col min="1537" max="1537" width="1.7109375" style="1097" customWidth="1"/>
    <col min="1538" max="1538" width="17.7109375" style="1097" customWidth="1"/>
    <col min="1539" max="1539" width="1.7109375" style="1097" customWidth="1"/>
    <col min="1540" max="1540" width="26.28515625" style="1097" customWidth="1"/>
    <col min="1541" max="1541" width="10.7109375" style="1097" customWidth="1"/>
    <col min="1542" max="1619" width="15.7109375" style="1097" customWidth="1"/>
    <col min="1620" max="1620" width="28.85546875" style="1097" customWidth="1"/>
    <col min="1621" max="1792" width="9.140625" style="1097"/>
    <col min="1793" max="1793" width="1.7109375" style="1097" customWidth="1"/>
    <col min="1794" max="1794" width="17.7109375" style="1097" customWidth="1"/>
    <col min="1795" max="1795" width="1.7109375" style="1097" customWidth="1"/>
    <col min="1796" max="1796" width="26.28515625" style="1097" customWidth="1"/>
    <col min="1797" max="1797" width="10.7109375" style="1097" customWidth="1"/>
    <col min="1798" max="1875" width="15.7109375" style="1097" customWidth="1"/>
    <col min="1876" max="1876" width="28.85546875" style="1097" customWidth="1"/>
    <col min="1877" max="2048" width="9.140625" style="1097"/>
    <col min="2049" max="2049" width="1.7109375" style="1097" customWidth="1"/>
    <col min="2050" max="2050" width="17.7109375" style="1097" customWidth="1"/>
    <col min="2051" max="2051" width="1.7109375" style="1097" customWidth="1"/>
    <col min="2052" max="2052" width="26.28515625" style="1097" customWidth="1"/>
    <col min="2053" max="2053" width="10.7109375" style="1097" customWidth="1"/>
    <col min="2054" max="2131" width="15.7109375" style="1097" customWidth="1"/>
    <col min="2132" max="2132" width="28.85546875" style="1097" customWidth="1"/>
    <col min="2133" max="2304" width="9.140625" style="1097"/>
    <col min="2305" max="2305" width="1.7109375" style="1097" customWidth="1"/>
    <col min="2306" max="2306" width="17.7109375" style="1097" customWidth="1"/>
    <col min="2307" max="2307" width="1.7109375" style="1097" customWidth="1"/>
    <col min="2308" max="2308" width="26.28515625" style="1097" customWidth="1"/>
    <col min="2309" max="2309" width="10.7109375" style="1097" customWidth="1"/>
    <col min="2310" max="2387" width="15.7109375" style="1097" customWidth="1"/>
    <col min="2388" max="2388" width="28.85546875" style="1097" customWidth="1"/>
    <col min="2389" max="2560" width="9.140625" style="1097"/>
    <col min="2561" max="2561" width="1.7109375" style="1097" customWidth="1"/>
    <col min="2562" max="2562" width="17.7109375" style="1097" customWidth="1"/>
    <col min="2563" max="2563" width="1.7109375" style="1097" customWidth="1"/>
    <col min="2564" max="2564" width="26.28515625" style="1097" customWidth="1"/>
    <col min="2565" max="2565" width="10.7109375" style="1097" customWidth="1"/>
    <col min="2566" max="2643" width="15.7109375" style="1097" customWidth="1"/>
    <col min="2644" max="2644" width="28.85546875" style="1097" customWidth="1"/>
    <col min="2645" max="2816" width="9.140625" style="1097"/>
    <col min="2817" max="2817" width="1.7109375" style="1097" customWidth="1"/>
    <col min="2818" max="2818" width="17.7109375" style="1097" customWidth="1"/>
    <col min="2819" max="2819" width="1.7109375" style="1097" customWidth="1"/>
    <col min="2820" max="2820" width="26.28515625" style="1097" customWidth="1"/>
    <col min="2821" max="2821" width="10.7109375" style="1097" customWidth="1"/>
    <col min="2822" max="2899" width="15.7109375" style="1097" customWidth="1"/>
    <col min="2900" max="2900" width="28.85546875" style="1097" customWidth="1"/>
    <col min="2901" max="3072" width="9.140625" style="1097"/>
    <col min="3073" max="3073" width="1.7109375" style="1097" customWidth="1"/>
    <col min="3074" max="3074" width="17.7109375" style="1097" customWidth="1"/>
    <col min="3075" max="3075" width="1.7109375" style="1097" customWidth="1"/>
    <col min="3076" max="3076" width="26.28515625" style="1097" customWidth="1"/>
    <col min="3077" max="3077" width="10.7109375" style="1097" customWidth="1"/>
    <col min="3078" max="3155" width="15.7109375" style="1097" customWidth="1"/>
    <col min="3156" max="3156" width="28.85546875" style="1097" customWidth="1"/>
    <col min="3157" max="3328" width="9.140625" style="1097"/>
    <col min="3329" max="3329" width="1.7109375" style="1097" customWidth="1"/>
    <col min="3330" max="3330" width="17.7109375" style="1097" customWidth="1"/>
    <col min="3331" max="3331" width="1.7109375" style="1097" customWidth="1"/>
    <col min="3332" max="3332" width="26.28515625" style="1097" customWidth="1"/>
    <col min="3333" max="3333" width="10.7109375" style="1097" customWidth="1"/>
    <col min="3334" max="3411" width="15.7109375" style="1097" customWidth="1"/>
    <col min="3412" max="3412" width="28.85546875" style="1097" customWidth="1"/>
    <col min="3413" max="3584" width="9.140625" style="1097"/>
    <col min="3585" max="3585" width="1.7109375" style="1097" customWidth="1"/>
    <col min="3586" max="3586" width="17.7109375" style="1097" customWidth="1"/>
    <col min="3587" max="3587" width="1.7109375" style="1097" customWidth="1"/>
    <col min="3588" max="3588" width="26.28515625" style="1097" customWidth="1"/>
    <col min="3589" max="3589" width="10.7109375" style="1097" customWidth="1"/>
    <col min="3590" max="3667" width="15.7109375" style="1097" customWidth="1"/>
    <col min="3668" max="3668" width="28.85546875" style="1097" customWidth="1"/>
    <col min="3669" max="3840" width="9.140625" style="1097"/>
    <col min="3841" max="3841" width="1.7109375" style="1097" customWidth="1"/>
    <col min="3842" max="3842" width="17.7109375" style="1097" customWidth="1"/>
    <col min="3843" max="3843" width="1.7109375" style="1097" customWidth="1"/>
    <col min="3844" max="3844" width="26.28515625" style="1097" customWidth="1"/>
    <col min="3845" max="3845" width="10.7109375" style="1097" customWidth="1"/>
    <col min="3846" max="3923" width="15.7109375" style="1097" customWidth="1"/>
    <col min="3924" max="3924" width="28.85546875" style="1097" customWidth="1"/>
    <col min="3925" max="4096" width="9.140625" style="1097"/>
    <col min="4097" max="4097" width="1.7109375" style="1097" customWidth="1"/>
    <col min="4098" max="4098" width="17.7109375" style="1097" customWidth="1"/>
    <col min="4099" max="4099" width="1.7109375" style="1097" customWidth="1"/>
    <col min="4100" max="4100" width="26.28515625" style="1097" customWidth="1"/>
    <col min="4101" max="4101" width="10.7109375" style="1097" customWidth="1"/>
    <col min="4102" max="4179" width="15.7109375" style="1097" customWidth="1"/>
    <col min="4180" max="4180" width="28.85546875" style="1097" customWidth="1"/>
    <col min="4181" max="4352" width="9.140625" style="1097"/>
    <col min="4353" max="4353" width="1.7109375" style="1097" customWidth="1"/>
    <col min="4354" max="4354" width="17.7109375" style="1097" customWidth="1"/>
    <col min="4355" max="4355" width="1.7109375" style="1097" customWidth="1"/>
    <col min="4356" max="4356" width="26.28515625" style="1097" customWidth="1"/>
    <col min="4357" max="4357" width="10.7109375" style="1097" customWidth="1"/>
    <col min="4358" max="4435" width="15.7109375" style="1097" customWidth="1"/>
    <col min="4436" max="4436" width="28.85546875" style="1097" customWidth="1"/>
    <col min="4437" max="4608" width="9.140625" style="1097"/>
    <col min="4609" max="4609" width="1.7109375" style="1097" customWidth="1"/>
    <col min="4610" max="4610" width="17.7109375" style="1097" customWidth="1"/>
    <col min="4611" max="4611" width="1.7109375" style="1097" customWidth="1"/>
    <col min="4612" max="4612" width="26.28515625" style="1097" customWidth="1"/>
    <col min="4613" max="4613" width="10.7109375" style="1097" customWidth="1"/>
    <col min="4614" max="4691" width="15.7109375" style="1097" customWidth="1"/>
    <col min="4692" max="4692" width="28.85546875" style="1097" customWidth="1"/>
    <col min="4693" max="4864" width="9.140625" style="1097"/>
    <col min="4865" max="4865" width="1.7109375" style="1097" customWidth="1"/>
    <col min="4866" max="4866" width="17.7109375" style="1097" customWidth="1"/>
    <col min="4867" max="4867" width="1.7109375" style="1097" customWidth="1"/>
    <col min="4868" max="4868" width="26.28515625" style="1097" customWidth="1"/>
    <col min="4869" max="4869" width="10.7109375" style="1097" customWidth="1"/>
    <col min="4870" max="4947" width="15.7109375" style="1097" customWidth="1"/>
    <col min="4948" max="4948" width="28.85546875" style="1097" customWidth="1"/>
    <col min="4949" max="5120" width="9.140625" style="1097"/>
    <col min="5121" max="5121" width="1.7109375" style="1097" customWidth="1"/>
    <col min="5122" max="5122" width="17.7109375" style="1097" customWidth="1"/>
    <col min="5123" max="5123" width="1.7109375" style="1097" customWidth="1"/>
    <col min="5124" max="5124" width="26.28515625" style="1097" customWidth="1"/>
    <col min="5125" max="5125" width="10.7109375" style="1097" customWidth="1"/>
    <col min="5126" max="5203" width="15.7109375" style="1097" customWidth="1"/>
    <col min="5204" max="5204" width="28.85546875" style="1097" customWidth="1"/>
    <col min="5205" max="5376" width="9.140625" style="1097"/>
    <col min="5377" max="5377" width="1.7109375" style="1097" customWidth="1"/>
    <col min="5378" max="5378" width="17.7109375" style="1097" customWidth="1"/>
    <col min="5379" max="5379" width="1.7109375" style="1097" customWidth="1"/>
    <col min="5380" max="5380" width="26.28515625" style="1097" customWidth="1"/>
    <col min="5381" max="5381" width="10.7109375" style="1097" customWidth="1"/>
    <col min="5382" max="5459" width="15.7109375" style="1097" customWidth="1"/>
    <col min="5460" max="5460" width="28.85546875" style="1097" customWidth="1"/>
    <col min="5461" max="5632" width="9.140625" style="1097"/>
    <col min="5633" max="5633" width="1.7109375" style="1097" customWidth="1"/>
    <col min="5634" max="5634" width="17.7109375" style="1097" customWidth="1"/>
    <col min="5635" max="5635" width="1.7109375" style="1097" customWidth="1"/>
    <col min="5636" max="5636" width="26.28515625" style="1097" customWidth="1"/>
    <col min="5637" max="5637" width="10.7109375" style="1097" customWidth="1"/>
    <col min="5638" max="5715" width="15.7109375" style="1097" customWidth="1"/>
    <col min="5716" max="5716" width="28.85546875" style="1097" customWidth="1"/>
    <col min="5717" max="5888" width="9.140625" style="1097"/>
    <col min="5889" max="5889" width="1.7109375" style="1097" customWidth="1"/>
    <col min="5890" max="5890" width="17.7109375" style="1097" customWidth="1"/>
    <col min="5891" max="5891" width="1.7109375" style="1097" customWidth="1"/>
    <col min="5892" max="5892" width="26.28515625" style="1097" customWidth="1"/>
    <col min="5893" max="5893" width="10.7109375" style="1097" customWidth="1"/>
    <col min="5894" max="5971" width="15.7109375" style="1097" customWidth="1"/>
    <col min="5972" max="5972" width="28.85546875" style="1097" customWidth="1"/>
    <col min="5973" max="6144" width="9.140625" style="1097"/>
    <col min="6145" max="6145" width="1.7109375" style="1097" customWidth="1"/>
    <col min="6146" max="6146" width="17.7109375" style="1097" customWidth="1"/>
    <col min="6147" max="6147" width="1.7109375" style="1097" customWidth="1"/>
    <col min="6148" max="6148" width="26.28515625" style="1097" customWidth="1"/>
    <col min="6149" max="6149" width="10.7109375" style="1097" customWidth="1"/>
    <col min="6150" max="6227" width="15.7109375" style="1097" customWidth="1"/>
    <col min="6228" max="6228" width="28.85546875" style="1097" customWidth="1"/>
    <col min="6229" max="6400" width="9.140625" style="1097"/>
    <col min="6401" max="6401" width="1.7109375" style="1097" customWidth="1"/>
    <col min="6402" max="6402" width="17.7109375" style="1097" customWidth="1"/>
    <col min="6403" max="6403" width="1.7109375" style="1097" customWidth="1"/>
    <col min="6404" max="6404" width="26.28515625" style="1097" customWidth="1"/>
    <col min="6405" max="6405" width="10.7109375" style="1097" customWidth="1"/>
    <col min="6406" max="6483" width="15.7109375" style="1097" customWidth="1"/>
    <col min="6484" max="6484" width="28.85546875" style="1097" customWidth="1"/>
    <col min="6485" max="6656" width="9.140625" style="1097"/>
    <col min="6657" max="6657" width="1.7109375" style="1097" customWidth="1"/>
    <col min="6658" max="6658" width="17.7109375" style="1097" customWidth="1"/>
    <col min="6659" max="6659" width="1.7109375" style="1097" customWidth="1"/>
    <col min="6660" max="6660" width="26.28515625" style="1097" customWidth="1"/>
    <col min="6661" max="6661" width="10.7109375" style="1097" customWidth="1"/>
    <col min="6662" max="6739" width="15.7109375" style="1097" customWidth="1"/>
    <col min="6740" max="6740" width="28.85546875" style="1097" customWidth="1"/>
    <col min="6741" max="6912" width="9.140625" style="1097"/>
    <col min="6913" max="6913" width="1.7109375" style="1097" customWidth="1"/>
    <col min="6914" max="6914" width="17.7109375" style="1097" customWidth="1"/>
    <col min="6915" max="6915" width="1.7109375" style="1097" customWidth="1"/>
    <col min="6916" max="6916" width="26.28515625" style="1097" customWidth="1"/>
    <col min="6917" max="6917" width="10.7109375" style="1097" customWidth="1"/>
    <col min="6918" max="6995" width="15.7109375" style="1097" customWidth="1"/>
    <col min="6996" max="6996" width="28.85546875" style="1097" customWidth="1"/>
    <col min="6997" max="7168" width="9.140625" style="1097"/>
    <col min="7169" max="7169" width="1.7109375" style="1097" customWidth="1"/>
    <col min="7170" max="7170" width="17.7109375" style="1097" customWidth="1"/>
    <col min="7171" max="7171" width="1.7109375" style="1097" customWidth="1"/>
    <col min="7172" max="7172" width="26.28515625" style="1097" customWidth="1"/>
    <col min="7173" max="7173" width="10.7109375" style="1097" customWidth="1"/>
    <col min="7174" max="7251" width="15.7109375" style="1097" customWidth="1"/>
    <col min="7252" max="7252" width="28.85546875" style="1097" customWidth="1"/>
    <col min="7253" max="7424" width="9.140625" style="1097"/>
    <col min="7425" max="7425" width="1.7109375" style="1097" customWidth="1"/>
    <col min="7426" max="7426" width="17.7109375" style="1097" customWidth="1"/>
    <col min="7427" max="7427" width="1.7109375" style="1097" customWidth="1"/>
    <col min="7428" max="7428" width="26.28515625" style="1097" customWidth="1"/>
    <col min="7429" max="7429" width="10.7109375" style="1097" customWidth="1"/>
    <col min="7430" max="7507" width="15.7109375" style="1097" customWidth="1"/>
    <col min="7508" max="7508" width="28.85546875" style="1097" customWidth="1"/>
    <col min="7509" max="7680" width="9.140625" style="1097"/>
    <col min="7681" max="7681" width="1.7109375" style="1097" customWidth="1"/>
    <col min="7682" max="7682" width="17.7109375" style="1097" customWidth="1"/>
    <col min="7683" max="7683" width="1.7109375" style="1097" customWidth="1"/>
    <col min="7684" max="7684" width="26.28515625" style="1097" customWidth="1"/>
    <col min="7685" max="7685" width="10.7109375" style="1097" customWidth="1"/>
    <col min="7686" max="7763" width="15.7109375" style="1097" customWidth="1"/>
    <col min="7764" max="7764" width="28.85546875" style="1097" customWidth="1"/>
    <col min="7765" max="7936" width="9.140625" style="1097"/>
    <col min="7937" max="7937" width="1.7109375" style="1097" customWidth="1"/>
    <col min="7938" max="7938" width="17.7109375" style="1097" customWidth="1"/>
    <col min="7939" max="7939" width="1.7109375" style="1097" customWidth="1"/>
    <col min="7940" max="7940" width="26.28515625" style="1097" customWidth="1"/>
    <col min="7941" max="7941" width="10.7109375" style="1097" customWidth="1"/>
    <col min="7942" max="8019" width="15.7109375" style="1097" customWidth="1"/>
    <col min="8020" max="8020" width="28.85546875" style="1097" customWidth="1"/>
    <col min="8021" max="8192" width="9.140625" style="1097"/>
    <col min="8193" max="8193" width="1.7109375" style="1097" customWidth="1"/>
    <col min="8194" max="8194" width="17.7109375" style="1097" customWidth="1"/>
    <col min="8195" max="8195" width="1.7109375" style="1097" customWidth="1"/>
    <col min="8196" max="8196" width="26.28515625" style="1097" customWidth="1"/>
    <col min="8197" max="8197" width="10.7109375" style="1097" customWidth="1"/>
    <col min="8198" max="8275" width="15.7109375" style="1097" customWidth="1"/>
    <col min="8276" max="8276" width="28.85546875" style="1097" customWidth="1"/>
    <col min="8277" max="8448" width="9.140625" style="1097"/>
    <col min="8449" max="8449" width="1.7109375" style="1097" customWidth="1"/>
    <col min="8450" max="8450" width="17.7109375" style="1097" customWidth="1"/>
    <col min="8451" max="8451" width="1.7109375" style="1097" customWidth="1"/>
    <col min="8452" max="8452" width="26.28515625" style="1097" customWidth="1"/>
    <col min="8453" max="8453" width="10.7109375" style="1097" customWidth="1"/>
    <col min="8454" max="8531" width="15.7109375" style="1097" customWidth="1"/>
    <col min="8532" max="8532" width="28.85546875" style="1097" customWidth="1"/>
    <col min="8533" max="8704" width="9.140625" style="1097"/>
    <col min="8705" max="8705" width="1.7109375" style="1097" customWidth="1"/>
    <col min="8706" max="8706" width="17.7109375" style="1097" customWidth="1"/>
    <col min="8707" max="8707" width="1.7109375" style="1097" customWidth="1"/>
    <col min="8708" max="8708" width="26.28515625" style="1097" customWidth="1"/>
    <col min="8709" max="8709" width="10.7109375" style="1097" customWidth="1"/>
    <col min="8710" max="8787" width="15.7109375" style="1097" customWidth="1"/>
    <col min="8788" max="8788" width="28.85546875" style="1097" customWidth="1"/>
    <col min="8789" max="8960" width="9.140625" style="1097"/>
    <col min="8961" max="8961" width="1.7109375" style="1097" customWidth="1"/>
    <col min="8962" max="8962" width="17.7109375" style="1097" customWidth="1"/>
    <col min="8963" max="8963" width="1.7109375" style="1097" customWidth="1"/>
    <col min="8964" max="8964" width="26.28515625" style="1097" customWidth="1"/>
    <col min="8965" max="8965" width="10.7109375" style="1097" customWidth="1"/>
    <col min="8966" max="9043" width="15.7109375" style="1097" customWidth="1"/>
    <col min="9044" max="9044" width="28.85546875" style="1097" customWidth="1"/>
    <col min="9045" max="9216" width="9.140625" style="1097"/>
    <col min="9217" max="9217" width="1.7109375" style="1097" customWidth="1"/>
    <col min="9218" max="9218" width="17.7109375" style="1097" customWidth="1"/>
    <col min="9219" max="9219" width="1.7109375" style="1097" customWidth="1"/>
    <col min="9220" max="9220" width="26.28515625" style="1097" customWidth="1"/>
    <col min="9221" max="9221" width="10.7109375" style="1097" customWidth="1"/>
    <col min="9222" max="9299" width="15.7109375" style="1097" customWidth="1"/>
    <col min="9300" max="9300" width="28.85546875" style="1097" customWidth="1"/>
    <col min="9301" max="9472" width="9.140625" style="1097"/>
    <col min="9473" max="9473" width="1.7109375" style="1097" customWidth="1"/>
    <col min="9474" max="9474" width="17.7109375" style="1097" customWidth="1"/>
    <col min="9475" max="9475" width="1.7109375" style="1097" customWidth="1"/>
    <col min="9476" max="9476" width="26.28515625" style="1097" customWidth="1"/>
    <col min="9477" max="9477" width="10.7109375" style="1097" customWidth="1"/>
    <col min="9478" max="9555" width="15.7109375" style="1097" customWidth="1"/>
    <col min="9556" max="9556" width="28.85546875" style="1097" customWidth="1"/>
    <col min="9557" max="9728" width="9.140625" style="1097"/>
    <col min="9729" max="9729" width="1.7109375" style="1097" customWidth="1"/>
    <col min="9730" max="9730" width="17.7109375" style="1097" customWidth="1"/>
    <col min="9731" max="9731" width="1.7109375" style="1097" customWidth="1"/>
    <col min="9732" max="9732" width="26.28515625" style="1097" customWidth="1"/>
    <col min="9733" max="9733" width="10.7109375" style="1097" customWidth="1"/>
    <col min="9734" max="9811" width="15.7109375" style="1097" customWidth="1"/>
    <col min="9812" max="9812" width="28.85546875" style="1097" customWidth="1"/>
    <col min="9813" max="9984" width="9.140625" style="1097"/>
    <col min="9985" max="9985" width="1.7109375" style="1097" customWidth="1"/>
    <col min="9986" max="9986" width="17.7109375" style="1097" customWidth="1"/>
    <col min="9987" max="9987" width="1.7109375" style="1097" customWidth="1"/>
    <col min="9988" max="9988" width="26.28515625" style="1097" customWidth="1"/>
    <col min="9989" max="9989" width="10.7109375" style="1097" customWidth="1"/>
    <col min="9990" max="10067" width="15.7109375" style="1097" customWidth="1"/>
    <col min="10068" max="10068" width="28.85546875" style="1097" customWidth="1"/>
    <col min="10069" max="10240" width="9.140625" style="1097"/>
    <col min="10241" max="10241" width="1.7109375" style="1097" customWidth="1"/>
    <col min="10242" max="10242" width="17.7109375" style="1097" customWidth="1"/>
    <col min="10243" max="10243" width="1.7109375" style="1097" customWidth="1"/>
    <col min="10244" max="10244" width="26.28515625" style="1097" customWidth="1"/>
    <col min="10245" max="10245" width="10.7109375" style="1097" customWidth="1"/>
    <col min="10246" max="10323" width="15.7109375" style="1097" customWidth="1"/>
    <col min="10324" max="10324" width="28.85546875" style="1097" customWidth="1"/>
    <col min="10325" max="10496" width="9.140625" style="1097"/>
    <col min="10497" max="10497" width="1.7109375" style="1097" customWidth="1"/>
    <col min="10498" max="10498" width="17.7109375" style="1097" customWidth="1"/>
    <col min="10499" max="10499" width="1.7109375" style="1097" customWidth="1"/>
    <col min="10500" max="10500" width="26.28515625" style="1097" customWidth="1"/>
    <col min="10501" max="10501" width="10.7109375" style="1097" customWidth="1"/>
    <col min="10502" max="10579" width="15.7109375" style="1097" customWidth="1"/>
    <col min="10580" max="10580" width="28.85546875" style="1097" customWidth="1"/>
    <col min="10581" max="10752" width="9.140625" style="1097"/>
    <col min="10753" max="10753" width="1.7109375" style="1097" customWidth="1"/>
    <col min="10754" max="10754" width="17.7109375" style="1097" customWidth="1"/>
    <col min="10755" max="10755" width="1.7109375" style="1097" customWidth="1"/>
    <col min="10756" max="10756" width="26.28515625" style="1097" customWidth="1"/>
    <col min="10757" max="10757" width="10.7109375" style="1097" customWidth="1"/>
    <col min="10758" max="10835" width="15.7109375" style="1097" customWidth="1"/>
    <col min="10836" max="10836" width="28.85546875" style="1097" customWidth="1"/>
    <col min="10837" max="11008" width="9.140625" style="1097"/>
    <col min="11009" max="11009" width="1.7109375" style="1097" customWidth="1"/>
    <col min="11010" max="11010" width="17.7109375" style="1097" customWidth="1"/>
    <col min="11011" max="11011" width="1.7109375" style="1097" customWidth="1"/>
    <col min="11012" max="11012" width="26.28515625" style="1097" customWidth="1"/>
    <col min="11013" max="11013" width="10.7109375" style="1097" customWidth="1"/>
    <col min="11014" max="11091" width="15.7109375" style="1097" customWidth="1"/>
    <col min="11092" max="11092" width="28.85546875" style="1097" customWidth="1"/>
    <col min="11093" max="11264" width="9.140625" style="1097"/>
    <col min="11265" max="11265" width="1.7109375" style="1097" customWidth="1"/>
    <col min="11266" max="11266" width="17.7109375" style="1097" customWidth="1"/>
    <col min="11267" max="11267" width="1.7109375" style="1097" customWidth="1"/>
    <col min="11268" max="11268" width="26.28515625" style="1097" customWidth="1"/>
    <col min="11269" max="11269" width="10.7109375" style="1097" customWidth="1"/>
    <col min="11270" max="11347" width="15.7109375" style="1097" customWidth="1"/>
    <col min="11348" max="11348" width="28.85546875" style="1097" customWidth="1"/>
    <col min="11349" max="11520" width="9.140625" style="1097"/>
    <col min="11521" max="11521" width="1.7109375" style="1097" customWidth="1"/>
    <col min="11522" max="11522" width="17.7109375" style="1097" customWidth="1"/>
    <col min="11523" max="11523" width="1.7109375" style="1097" customWidth="1"/>
    <col min="11524" max="11524" width="26.28515625" style="1097" customWidth="1"/>
    <col min="11525" max="11525" width="10.7109375" style="1097" customWidth="1"/>
    <col min="11526" max="11603" width="15.7109375" style="1097" customWidth="1"/>
    <col min="11604" max="11604" width="28.85546875" style="1097" customWidth="1"/>
    <col min="11605" max="11776" width="9.140625" style="1097"/>
    <col min="11777" max="11777" width="1.7109375" style="1097" customWidth="1"/>
    <col min="11778" max="11778" width="17.7109375" style="1097" customWidth="1"/>
    <col min="11779" max="11779" width="1.7109375" style="1097" customWidth="1"/>
    <col min="11780" max="11780" width="26.28515625" style="1097" customWidth="1"/>
    <col min="11781" max="11781" width="10.7109375" style="1097" customWidth="1"/>
    <col min="11782" max="11859" width="15.7109375" style="1097" customWidth="1"/>
    <col min="11860" max="11860" width="28.85546875" style="1097" customWidth="1"/>
    <col min="11861" max="12032" width="9.140625" style="1097"/>
    <col min="12033" max="12033" width="1.7109375" style="1097" customWidth="1"/>
    <col min="12034" max="12034" width="17.7109375" style="1097" customWidth="1"/>
    <col min="12035" max="12035" width="1.7109375" style="1097" customWidth="1"/>
    <col min="12036" max="12036" width="26.28515625" style="1097" customWidth="1"/>
    <col min="12037" max="12037" width="10.7109375" style="1097" customWidth="1"/>
    <col min="12038" max="12115" width="15.7109375" style="1097" customWidth="1"/>
    <col min="12116" max="12116" width="28.85546875" style="1097" customWidth="1"/>
    <col min="12117" max="12288" width="9.140625" style="1097"/>
    <col min="12289" max="12289" width="1.7109375" style="1097" customWidth="1"/>
    <col min="12290" max="12290" width="17.7109375" style="1097" customWidth="1"/>
    <col min="12291" max="12291" width="1.7109375" style="1097" customWidth="1"/>
    <col min="12292" max="12292" width="26.28515625" style="1097" customWidth="1"/>
    <col min="12293" max="12293" width="10.7109375" style="1097" customWidth="1"/>
    <col min="12294" max="12371" width="15.7109375" style="1097" customWidth="1"/>
    <col min="12372" max="12372" width="28.85546875" style="1097" customWidth="1"/>
    <col min="12373" max="12544" width="9.140625" style="1097"/>
    <col min="12545" max="12545" width="1.7109375" style="1097" customWidth="1"/>
    <col min="12546" max="12546" width="17.7109375" style="1097" customWidth="1"/>
    <col min="12547" max="12547" width="1.7109375" style="1097" customWidth="1"/>
    <col min="12548" max="12548" width="26.28515625" style="1097" customWidth="1"/>
    <col min="12549" max="12549" width="10.7109375" style="1097" customWidth="1"/>
    <col min="12550" max="12627" width="15.7109375" style="1097" customWidth="1"/>
    <col min="12628" max="12628" width="28.85546875" style="1097" customWidth="1"/>
    <col min="12629" max="12800" width="9.140625" style="1097"/>
    <col min="12801" max="12801" width="1.7109375" style="1097" customWidth="1"/>
    <col min="12802" max="12802" width="17.7109375" style="1097" customWidth="1"/>
    <col min="12803" max="12803" width="1.7109375" style="1097" customWidth="1"/>
    <col min="12804" max="12804" width="26.28515625" style="1097" customWidth="1"/>
    <col min="12805" max="12805" width="10.7109375" style="1097" customWidth="1"/>
    <col min="12806" max="12883" width="15.7109375" style="1097" customWidth="1"/>
    <col min="12884" max="12884" width="28.85546875" style="1097" customWidth="1"/>
    <col min="12885" max="13056" width="9.140625" style="1097"/>
    <col min="13057" max="13057" width="1.7109375" style="1097" customWidth="1"/>
    <col min="13058" max="13058" width="17.7109375" style="1097" customWidth="1"/>
    <col min="13059" max="13059" width="1.7109375" style="1097" customWidth="1"/>
    <col min="13060" max="13060" width="26.28515625" style="1097" customWidth="1"/>
    <col min="13061" max="13061" width="10.7109375" style="1097" customWidth="1"/>
    <col min="13062" max="13139" width="15.7109375" style="1097" customWidth="1"/>
    <col min="13140" max="13140" width="28.85546875" style="1097" customWidth="1"/>
    <col min="13141" max="13312" width="9.140625" style="1097"/>
    <col min="13313" max="13313" width="1.7109375" style="1097" customWidth="1"/>
    <col min="13314" max="13314" width="17.7109375" style="1097" customWidth="1"/>
    <col min="13315" max="13315" width="1.7109375" style="1097" customWidth="1"/>
    <col min="13316" max="13316" width="26.28515625" style="1097" customWidth="1"/>
    <col min="13317" max="13317" width="10.7109375" style="1097" customWidth="1"/>
    <col min="13318" max="13395" width="15.7109375" style="1097" customWidth="1"/>
    <col min="13396" max="13396" width="28.85546875" style="1097" customWidth="1"/>
    <col min="13397" max="13568" width="9.140625" style="1097"/>
    <col min="13569" max="13569" width="1.7109375" style="1097" customWidth="1"/>
    <col min="13570" max="13570" width="17.7109375" style="1097" customWidth="1"/>
    <col min="13571" max="13571" width="1.7109375" style="1097" customWidth="1"/>
    <col min="13572" max="13572" width="26.28515625" style="1097" customWidth="1"/>
    <col min="13573" max="13573" width="10.7109375" style="1097" customWidth="1"/>
    <col min="13574" max="13651" width="15.7109375" style="1097" customWidth="1"/>
    <col min="13652" max="13652" width="28.85546875" style="1097" customWidth="1"/>
    <col min="13653" max="13824" width="9.140625" style="1097"/>
    <col min="13825" max="13825" width="1.7109375" style="1097" customWidth="1"/>
    <col min="13826" max="13826" width="17.7109375" style="1097" customWidth="1"/>
    <col min="13827" max="13827" width="1.7109375" style="1097" customWidth="1"/>
    <col min="13828" max="13828" width="26.28515625" style="1097" customWidth="1"/>
    <col min="13829" max="13829" width="10.7109375" style="1097" customWidth="1"/>
    <col min="13830" max="13907" width="15.7109375" style="1097" customWidth="1"/>
    <col min="13908" max="13908" width="28.85546875" style="1097" customWidth="1"/>
    <col min="13909" max="14080" width="9.140625" style="1097"/>
    <col min="14081" max="14081" width="1.7109375" style="1097" customWidth="1"/>
    <col min="14082" max="14082" width="17.7109375" style="1097" customWidth="1"/>
    <col min="14083" max="14083" width="1.7109375" style="1097" customWidth="1"/>
    <col min="14084" max="14084" width="26.28515625" style="1097" customWidth="1"/>
    <col min="14085" max="14085" width="10.7109375" style="1097" customWidth="1"/>
    <col min="14086" max="14163" width="15.7109375" style="1097" customWidth="1"/>
    <col min="14164" max="14164" width="28.85546875" style="1097" customWidth="1"/>
    <col min="14165" max="14336" width="9.140625" style="1097"/>
    <col min="14337" max="14337" width="1.7109375" style="1097" customWidth="1"/>
    <col min="14338" max="14338" width="17.7109375" style="1097" customWidth="1"/>
    <col min="14339" max="14339" width="1.7109375" style="1097" customWidth="1"/>
    <col min="14340" max="14340" width="26.28515625" style="1097" customWidth="1"/>
    <col min="14341" max="14341" width="10.7109375" style="1097" customWidth="1"/>
    <col min="14342" max="14419" width="15.7109375" style="1097" customWidth="1"/>
    <col min="14420" max="14420" width="28.85546875" style="1097" customWidth="1"/>
    <col min="14421" max="14592" width="9.140625" style="1097"/>
    <col min="14593" max="14593" width="1.7109375" style="1097" customWidth="1"/>
    <col min="14594" max="14594" width="17.7109375" style="1097" customWidth="1"/>
    <col min="14595" max="14595" width="1.7109375" style="1097" customWidth="1"/>
    <col min="14596" max="14596" width="26.28515625" style="1097" customWidth="1"/>
    <col min="14597" max="14597" width="10.7109375" style="1097" customWidth="1"/>
    <col min="14598" max="14675" width="15.7109375" style="1097" customWidth="1"/>
    <col min="14676" max="14676" width="28.85546875" style="1097" customWidth="1"/>
    <col min="14677" max="14848" width="9.140625" style="1097"/>
    <col min="14849" max="14849" width="1.7109375" style="1097" customWidth="1"/>
    <col min="14850" max="14850" width="17.7109375" style="1097" customWidth="1"/>
    <col min="14851" max="14851" width="1.7109375" style="1097" customWidth="1"/>
    <col min="14852" max="14852" width="26.28515625" style="1097" customWidth="1"/>
    <col min="14853" max="14853" width="10.7109375" style="1097" customWidth="1"/>
    <col min="14854" max="14931" width="15.7109375" style="1097" customWidth="1"/>
    <col min="14932" max="14932" width="28.85546875" style="1097" customWidth="1"/>
    <col min="14933" max="15104" width="9.140625" style="1097"/>
    <col min="15105" max="15105" width="1.7109375" style="1097" customWidth="1"/>
    <col min="15106" max="15106" width="17.7109375" style="1097" customWidth="1"/>
    <col min="15107" max="15107" width="1.7109375" style="1097" customWidth="1"/>
    <col min="15108" max="15108" width="26.28515625" style="1097" customWidth="1"/>
    <col min="15109" max="15109" width="10.7109375" style="1097" customWidth="1"/>
    <col min="15110" max="15187" width="15.7109375" style="1097" customWidth="1"/>
    <col min="15188" max="15188" width="28.85546875" style="1097" customWidth="1"/>
    <col min="15189" max="15360" width="9.140625" style="1097"/>
    <col min="15361" max="15361" width="1.7109375" style="1097" customWidth="1"/>
    <col min="15362" max="15362" width="17.7109375" style="1097" customWidth="1"/>
    <col min="15363" max="15363" width="1.7109375" style="1097" customWidth="1"/>
    <col min="15364" max="15364" width="26.28515625" style="1097" customWidth="1"/>
    <col min="15365" max="15365" width="10.7109375" style="1097" customWidth="1"/>
    <col min="15366" max="15443" width="15.7109375" style="1097" customWidth="1"/>
    <col min="15444" max="15444" width="28.85546875" style="1097" customWidth="1"/>
    <col min="15445" max="15616" width="9.140625" style="1097"/>
    <col min="15617" max="15617" width="1.7109375" style="1097" customWidth="1"/>
    <col min="15618" max="15618" width="17.7109375" style="1097" customWidth="1"/>
    <col min="15619" max="15619" width="1.7109375" style="1097" customWidth="1"/>
    <col min="15620" max="15620" width="26.28515625" style="1097" customWidth="1"/>
    <col min="15621" max="15621" width="10.7109375" style="1097" customWidth="1"/>
    <col min="15622" max="15699" width="15.7109375" style="1097" customWidth="1"/>
    <col min="15700" max="15700" width="28.85546875" style="1097" customWidth="1"/>
    <col min="15701" max="15872" width="9.140625" style="1097"/>
    <col min="15873" max="15873" width="1.7109375" style="1097" customWidth="1"/>
    <col min="15874" max="15874" width="17.7109375" style="1097" customWidth="1"/>
    <col min="15875" max="15875" width="1.7109375" style="1097" customWidth="1"/>
    <col min="15876" max="15876" width="26.28515625" style="1097" customWidth="1"/>
    <col min="15877" max="15877" width="10.7109375" style="1097" customWidth="1"/>
    <col min="15878" max="15955" width="15.7109375" style="1097" customWidth="1"/>
    <col min="15956" max="15956" width="28.85546875" style="1097" customWidth="1"/>
    <col min="15957" max="16128" width="9.140625" style="1097"/>
    <col min="16129" max="16129" width="1.7109375" style="1097" customWidth="1"/>
    <col min="16130" max="16130" width="17.7109375" style="1097" customWidth="1"/>
    <col min="16131" max="16131" width="1.7109375" style="1097" customWidth="1"/>
    <col min="16132" max="16132" width="26.28515625" style="1097" customWidth="1"/>
    <col min="16133" max="16133" width="10.7109375" style="1097" customWidth="1"/>
    <col min="16134" max="16211" width="15.7109375" style="1097" customWidth="1"/>
    <col min="16212" max="16212" width="28.85546875" style="1097" customWidth="1"/>
    <col min="16213" max="16384" width="9.140625" style="1097"/>
  </cols>
  <sheetData>
    <row r="1" spans="1:84" ht="9.9499999999999993" customHeight="1">
      <c r="A1" s="1088"/>
      <c r="B1" s="1089" t="s">
        <v>770</v>
      </c>
      <c r="C1" s="1089"/>
      <c r="D1" s="1090"/>
      <c r="E1" s="1091"/>
      <c r="F1" s="1092" t="s">
        <v>771</v>
      </c>
      <c r="G1" s="1092"/>
      <c r="H1" s="1092"/>
      <c r="I1" s="1092" t="s">
        <v>772</v>
      </c>
      <c r="J1" s="1092"/>
      <c r="K1" s="1092"/>
      <c r="L1" s="1092" t="s">
        <v>773</v>
      </c>
      <c r="M1" s="1092"/>
      <c r="N1" s="1092"/>
      <c r="O1" s="1093" t="s">
        <v>774</v>
      </c>
      <c r="P1" s="1094"/>
      <c r="Q1" s="1095"/>
      <c r="R1" s="1092" t="s">
        <v>775</v>
      </c>
      <c r="S1" s="1092"/>
      <c r="T1" s="1092"/>
      <c r="U1" s="1092" t="s">
        <v>776</v>
      </c>
      <c r="V1" s="1092"/>
      <c r="W1" s="1092"/>
      <c r="X1" s="1092" t="s">
        <v>777</v>
      </c>
      <c r="Y1" s="1092"/>
      <c r="Z1" s="1092"/>
      <c r="AA1" s="1092" t="s">
        <v>778</v>
      </c>
      <c r="AB1" s="1092"/>
      <c r="AC1" s="1092"/>
      <c r="AD1" s="1092" t="s">
        <v>779</v>
      </c>
      <c r="AE1" s="1092"/>
      <c r="AF1" s="1092"/>
      <c r="AG1" s="1092" t="s">
        <v>780</v>
      </c>
      <c r="AH1" s="1092"/>
      <c r="AI1" s="1092"/>
      <c r="AJ1" s="1092" t="s">
        <v>781</v>
      </c>
      <c r="AK1" s="1092"/>
      <c r="AL1" s="1092"/>
      <c r="AM1" s="1092" t="s">
        <v>782</v>
      </c>
      <c r="AN1" s="1092"/>
      <c r="AO1" s="1092"/>
      <c r="AP1" s="1092" t="s">
        <v>783</v>
      </c>
      <c r="AQ1" s="1092"/>
      <c r="AR1" s="1092"/>
      <c r="AS1" s="1092" t="s">
        <v>784</v>
      </c>
      <c r="AT1" s="1092"/>
      <c r="AU1" s="1092"/>
      <c r="AV1" s="1092" t="s">
        <v>785</v>
      </c>
      <c r="AW1" s="1092"/>
      <c r="AX1" s="1092"/>
      <c r="AY1" s="1092" t="s">
        <v>786</v>
      </c>
      <c r="AZ1" s="1092"/>
      <c r="BA1" s="1092"/>
      <c r="BB1" s="1092" t="s">
        <v>787</v>
      </c>
      <c r="BC1" s="1092"/>
      <c r="BD1" s="1092"/>
      <c r="BE1" s="1092" t="s">
        <v>788</v>
      </c>
      <c r="BF1" s="1092"/>
      <c r="BG1" s="1092"/>
      <c r="BH1" s="1092" t="s">
        <v>789</v>
      </c>
      <c r="BI1" s="1092"/>
      <c r="BJ1" s="1092"/>
      <c r="BK1" s="1092" t="s">
        <v>790</v>
      </c>
      <c r="BL1" s="1092"/>
      <c r="BM1" s="1092"/>
      <c r="BN1" s="1092" t="s">
        <v>791</v>
      </c>
      <c r="BO1" s="1092"/>
      <c r="BP1" s="1092"/>
      <c r="BQ1" s="1092" t="s">
        <v>792</v>
      </c>
      <c r="BR1" s="1092"/>
      <c r="BS1" s="1092"/>
      <c r="BT1" s="1092" t="s">
        <v>793</v>
      </c>
      <c r="BU1" s="1092"/>
      <c r="BV1" s="1092"/>
      <c r="BW1" s="1093" t="s">
        <v>794</v>
      </c>
      <c r="BX1" s="1094"/>
      <c r="BY1" s="1095"/>
      <c r="BZ1" s="1093" t="s">
        <v>795</v>
      </c>
      <c r="CA1" s="1094"/>
      <c r="CB1" s="1095"/>
      <c r="CC1" s="1096" t="s">
        <v>21</v>
      </c>
      <c r="CD1" s="1096"/>
      <c r="CE1" s="1096"/>
    </row>
    <row r="2" spans="1:84" ht="9.9499999999999993" customHeight="1">
      <c r="A2" s="1098"/>
      <c r="B2" s="1099"/>
      <c r="C2" s="1099"/>
      <c r="D2" s="1100"/>
      <c r="E2" s="1101"/>
      <c r="F2" s="1092"/>
      <c r="G2" s="1092"/>
      <c r="H2" s="1092"/>
      <c r="I2" s="1092"/>
      <c r="J2" s="1092"/>
      <c r="K2" s="1092"/>
      <c r="L2" s="1092"/>
      <c r="M2" s="1092"/>
      <c r="N2" s="1092"/>
      <c r="O2" s="1102"/>
      <c r="P2" s="1103"/>
      <c r="Q2" s="1104"/>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1092"/>
      <c r="BK2" s="1092"/>
      <c r="BL2" s="1092"/>
      <c r="BM2" s="1092"/>
      <c r="BN2" s="1092"/>
      <c r="BO2" s="1092"/>
      <c r="BP2" s="1092"/>
      <c r="BQ2" s="1092"/>
      <c r="BR2" s="1092"/>
      <c r="BS2" s="1092"/>
      <c r="BT2" s="1092"/>
      <c r="BU2" s="1092"/>
      <c r="BV2" s="1092"/>
      <c r="BW2" s="1102"/>
      <c r="BX2" s="1103"/>
      <c r="BY2" s="1104"/>
      <c r="BZ2" s="1102"/>
      <c r="CA2" s="1103"/>
      <c r="CB2" s="1104"/>
      <c r="CC2" s="1096"/>
      <c r="CD2" s="1096"/>
      <c r="CE2" s="1096"/>
    </row>
    <row r="3" spans="1:84" ht="9.9499999999999993" customHeight="1">
      <c r="A3" s="1105"/>
      <c r="B3" s="1106"/>
      <c r="C3" s="1106"/>
      <c r="D3" s="1107"/>
      <c r="E3" s="1108"/>
      <c r="F3" s="1092"/>
      <c r="G3" s="1092"/>
      <c r="H3" s="1092"/>
      <c r="I3" s="1092"/>
      <c r="J3" s="1092"/>
      <c r="K3" s="1092"/>
      <c r="L3" s="1092"/>
      <c r="M3" s="1092"/>
      <c r="N3" s="1092"/>
      <c r="O3" s="1109"/>
      <c r="P3" s="1110"/>
      <c r="Q3" s="1111"/>
      <c r="R3" s="1092"/>
      <c r="S3" s="1092"/>
      <c r="T3" s="1092"/>
      <c r="U3" s="1092"/>
      <c r="V3" s="1092"/>
      <c r="W3" s="1092"/>
      <c r="X3" s="1092"/>
      <c r="Y3" s="1092"/>
      <c r="Z3" s="1092"/>
      <c r="AA3" s="1092"/>
      <c r="AB3" s="1092"/>
      <c r="AC3" s="1092"/>
      <c r="AD3" s="1092"/>
      <c r="AE3" s="1092"/>
      <c r="AF3" s="1092"/>
      <c r="AG3" s="1092"/>
      <c r="AH3" s="1092"/>
      <c r="AI3" s="1092"/>
      <c r="AJ3" s="1092"/>
      <c r="AK3" s="1092"/>
      <c r="AL3" s="1092"/>
      <c r="AM3" s="1092"/>
      <c r="AN3" s="1092"/>
      <c r="AO3" s="1092"/>
      <c r="AP3" s="1092"/>
      <c r="AQ3" s="1092"/>
      <c r="AR3" s="1092"/>
      <c r="AS3" s="1092"/>
      <c r="AT3" s="1092"/>
      <c r="AU3" s="1092"/>
      <c r="AV3" s="1092"/>
      <c r="AW3" s="1092"/>
      <c r="AX3" s="1092"/>
      <c r="AY3" s="1092"/>
      <c r="AZ3" s="1092"/>
      <c r="BA3" s="1092"/>
      <c r="BB3" s="1092"/>
      <c r="BC3" s="1092"/>
      <c r="BD3" s="1092"/>
      <c r="BE3" s="1092"/>
      <c r="BF3" s="1092"/>
      <c r="BG3" s="1092"/>
      <c r="BH3" s="1092"/>
      <c r="BI3" s="1092"/>
      <c r="BJ3" s="1092"/>
      <c r="BK3" s="1092"/>
      <c r="BL3" s="1092"/>
      <c r="BM3" s="1092"/>
      <c r="BN3" s="1092"/>
      <c r="BO3" s="1092"/>
      <c r="BP3" s="1092"/>
      <c r="BQ3" s="1092"/>
      <c r="BR3" s="1092"/>
      <c r="BS3" s="1092"/>
      <c r="BT3" s="1092"/>
      <c r="BU3" s="1092"/>
      <c r="BV3" s="1092"/>
      <c r="BW3" s="1109"/>
      <c r="BX3" s="1110"/>
      <c r="BY3" s="1111"/>
      <c r="BZ3" s="1109"/>
      <c r="CA3" s="1110"/>
      <c r="CB3" s="1111"/>
      <c r="CC3" s="1096"/>
      <c r="CD3" s="1096"/>
      <c r="CE3" s="1096"/>
    </row>
    <row r="4" spans="1:84" ht="15.75" customHeight="1">
      <c r="A4" s="1112" t="s">
        <v>165</v>
      </c>
      <c r="B4" s="1113"/>
      <c r="C4" s="1113"/>
      <c r="D4" s="1114"/>
      <c r="E4" s="1115" t="s">
        <v>166</v>
      </c>
      <c r="F4" s="1116" t="s">
        <v>796</v>
      </c>
      <c r="G4" s="1116" t="s">
        <v>797</v>
      </c>
      <c r="H4" s="1116" t="s">
        <v>798</v>
      </c>
      <c r="I4" s="1116" t="s">
        <v>796</v>
      </c>
      <c r="J4" s="1116" t="s">
        <v>797</v>
      </c>
      <c r="K4" s="1116" t="s">
        <v>798</v>
      </c>
      <c r="L4" s="1116" t="s">
        <v>796</v>
      </c>
      <c r="M4" s="1116" t="s">
        <v>797</v>
      </c>
      <c r="N4" s="1116" t="s">
        <v>798</v>
      </c>
      <c r="O4" s="1116" t="s">
        <v>796</v>
      </c>
      <c r="P4" s="1116" t="s">
        <v>797</v>
      </c>
      <c r="Q4" s="1116" t="s">
        <v>798</v>
      </c>
      <c r="R4" s="1116" t="s">
        <v>796</v>
      </c>
      <c r="S4" s="1116" t="s">
        <v>797</v>
      </c>
      <c r="T4" s="1116" t="s">
        <v>798</v>
      </c>
      <c r="U4" s="1116" t="s">
        <v>796</v>
      </c>
      <c r="V4" s="1116" t="s">
        <v>797</v>
      </c>
      <c r="W4" s="1116" t="s">
        <v>798</v>
      </c>
      <c r="X4" s="1116" t="s">
        <v>796</v>
      </c>
      <c r="Y4" s="1116" t="s">
        <v>797</v>
      </c>
      <c r="Z4" s="1116" t="s">
        <v>798</v>
      </c>
      <c r="AA4" s="1116" t="s">
        <v>796</v>
      </c>
      <c r="AB4" s="1116" t="s">
        <v>797</v>
      </c>
      <c r="AC4" s="1116" t="s">
        <v>798</v>
      </c>
      <c r="AD4" s="1116" t="s">
        <v>796</v>
      </c>
      <c r="AE4" s="1116" t="s">
        <v>797</v>
      </c>
      <c r="AF4" s="1116" t="s">
        <v>798</v>
      </c>
      <c r="AG4" s="1116" t="s">
        <v>796</v>
      </c>
      <c r="AH4" s="1116" t="s">
        <v>797</v>
      </c>
      <c r="AI4" s="1116" t="s">
        <v>798</v>
      </c>
      <c r="AJ4" s="1116" t="s">
        <v>796</v>
      </c>
      <c r="AK4" s="1116" t="s">
        <v>797</v>
      </c>
      <c r="AL4" s="1116" t="s">
        <v>798</v>
      </c>
      <c r="AM4" s="1116" t="s">
        <v>796</v>
      </c>
      <c r="AN4" s="1116" t="s">
        <v>797</v>
      </c>
      <c r="AO4" s="1116" t="s">
        <v>798</v>
      </c>
      <c r="AP4" s="1116" t="s">
        <v>796</v>
      </c>
      <c r="AQ4" s="1116" t="s">
        <v>797</v>
      </c>
      <c r="AR4" s="1116" t="s">
        <v>798</v>
      </c>
      <c r="AS4" s="1116" t="s">
        <v>796</v>
      </c>
      <c r="AT4" s="1116" t="s">
        <v>797</v>
      </c>
      <c r="AU4" s="1116" t="s">
        <v>798</v>
      </c>
      <c r="AV4" s="1116" t="s">
        <v>796</v>
      </c>
      <c r="AW4" s="1116" t="s">
        <v>797</v>
      </c>
      <c r="AX4" s="1116" t="s">
        <v>798</v>
      </c>
      <c r="AY4" s="1116" t="s">
        <v>796</v>
      </c>
      <c r="AZ4" s="1116" t="s">
        <v>797</v>
      </c>
      <c r="BA4" s="1116" t="s">
        <v>798</v>
      </c>
      <c r="BB4" s="1116" t="s">
        <v>796</v>
      </c>
      <c r="BC4" s="1116" t="s">
        <v>797</v>
      </c>
      <c r="BD4" s="1116" t="s">
        <v>798</v>
      </c>
      <c r="BE4" s="1116" t="s">
        <v>796</v>
      </c>
      <c r="BF4" s="1116" t="s">
        <v>797</v>
      </c>
      <c r="BG4" s="1116" t="s">
        <v>798</v>
      </c>
      <c r="BH4" s="1116" t="s">
        <v>796</v>
      </c>
      <c r="BI4" s="1116" t="s">
        <v>797</v>
      </c>
      <c r="BJ4" s="1116" t="s">
        <v>798</v>
      </c>
      <c r="BK4" s="1116" t="s">
        <v>796</v>
      </c>
      <c r="BL4" s="1116" t="s">
        <v>797</v>
      </c>
      <c r="BM4" s="1116" t="s">
        <v>798</v>
      </c>
      <c r="BN4" s="1116" t="s">
        <v>796</v>
      </c>
      <c r="BO4" s="1116" t="s">
        <v>797</v>
      </c>
      <c r="BP4" s="1116" t="s">
        <v>798</v>
      </c>
      <c r="BQ4" s="1116" t="s">
        <v>796</v>
      </c>
      <c r="BR4" s="1116" t="s">
        <v>797</v>
      </c>
      <c r="BS4" s="1116" t="s">
        <v>798</v>
      </c>
      <c r="BT4" s="1116" t="s">
        <v>796</v>
      </c>
      <c r="BU4" s="1116" t="s">
        <v>797</v>
      </c>
      <c r="BV4" s="1116" t="s">
        <v>798</v>
      </c>
      <c r="BW4" s="1116" t="s">
        <v>796</v>
      </c>
      <c r="BX4" s="1116" t="s">
        <v>797</v>
      </c>
      <c r="BY4" s="1116" t="s">
        <v>798</v>
      </c>
      <c r="BZ4" s="1116" t="s">
        <v>796</v>
      </c>
      <c r="CA4" s="1116" t="s">
        <v>797</v>
      </c>
      <c r="CB4" s="1116" t="s">
        <v>798</v>
      </c>
      <c r="CC4" s="1116" t="s">
        <v>796</v>
      </c>
      <c r="CD4" s="1116" t="s">
        <v>797</v>
      </c>
      <c r="CE4" s="1116" t="s">
        <v>798</v>
      </c>
    </row>
    <row r="5" spans="1:84">
      <c r="A5" s="1117"/>
      <c r="B5" s="1118"/>
      <c r="C5" s="1118"/>
      <c r="D5" s="1119"/>
      <c r="E5" s="1120"/>
      <c r="F5" s="1121" t="s">
        <v>175</v>
      </c>
      <c r="G5" s="1121" t="s">
        <v>176</v>
      </c>
      <c r="H5" s="1121" t="s">
        <v>177</v>
      </c>
      <c r="I5" s="1121" t="s">
        <v>175</v>
      </c>
      <c r="J5" s="1121" t="s">
        <v>176</v>
      </c>
      <c r="K5" s="1121" t="s">
        <v>177</v>
      </c>
      <c r="L5" s="1121" t="s">
        <v>175</v>
      </c>
      <c r="M5" s="1121" t="s">
        <v>176</v>
      </c>
      <c r="N5" s="1121" t="s">
        <v>177</v>
      </c>
      <c r="O5" s="1121" t="s">
        <v>175</v>
      </c>
      <c r="P5" s="1121" t="s">
        <v>176</v>
      </c>
      <c r="Q5" s="1121" t="s">
        <v>177</v>
      </c>
      <c r="R5" s="1121" t="s">
        <v>175</v>
      </c>
      <c r="S5" s="1121" t="s">
        <v>176</v>
      </c>
      <c r="T5" s="1121" t="s">
        <v>177</v>
      </c>
      <c r="U5" s="1121" t="s">
        <v>175</v>
      </c>
      <c r="V5" s="1121" t="s">
        <v>176</v>
      </c>
      <c r="W5" s="1121" t="s">
        <v>177</v>
      </c>
      <c r="X5" s="1121" t="s">
        <v>175</v>
      </c>
      <c r="Y5" s="1121" t="s">
        <v>176</v>
      </c>
      <c r="Z5" s="1121" t="s">
        <v>177</v>
      </c>
      <c r="AA5" s="1121" t="s">
        <v>175</v>
      </c>
      <c r="AB5" s="1121" t="s">
        <v>176</v>
      </c>
      <c r="AC5" s="1121" t="s">
        <v>177</v>
      </c>
      <c r="AD5" s="1121" t="s">
        <v>175</v>
      </c>
      <c r="AE5" s="1121" t="s">
        <v>176</v>
      </c>
      <c r="AF5" s="1121" t="s">
        <v>177</v>
      </c>
      <c r="AG5" s="1121" t="s">
        <v>175</v>
      </c>
      <c r="AH5" s="1121" t="s">
        <v>176</v>
      </c>
      <c r="AI5" s="1121" t="s">
        <v>177</v>
      </c>
      <c r="AJ5" s="1121" t="s">
        <v>175</v>
      </c>
      <c r="AK5" s="1121" t="s">
        <v>176</v>
      </c>
      <c r="AL5" s="1121" t="s">
        <v>177</v>
      </c>
      <c r="AM5" s="1121" t="s">
        <v>175</v>
      </c>
      <c r="AN5" s="1121" t="s">
        <v>176</v>
      </c>
      <c r="AO5" s="1121" t="s">
        <v>177</v>
      </c>
      <c r="AP5" s="1121" t="s">
        <v>175</v>
      </c>
      <c r="AQ5" s="1121" t="s">
        <v>176</v>
      </c>
      <c r="AR5" s="1121" t="s">
        <v>177</v>
      </c>
      <c r="AS5" s="1121" t="s">
        <v>175</v>
      </c>
      <c r="AT5" s="1121" t="s">
        <v>176</v>
      </c>
      <c r="AU5" s="1121" t="s">
        <v>177</v>
      </c>
      <c r="AV5" s="1121" t="s">
        <v>175</v>
      </c>
      <c r="AW5" s="1121" t="s">
        <v>176</v>
      </c>
      <c r="AX5" s="1121" t="s">
        <v>177</v>
      </c>
      <c r="AY5" s="1121" t="s">
        <v>175</v>
      </c>
      <c r="AZ5" s="1121" t="s">
        <v>176</v>
      </c>
      <c r="BA5" s="1121" t="s">
        <v>177</v>
      </c>
      <c r="BB5" s="1121" t="s">
        <v>175</v>
      </c>
      <c r="BC5" s="1121" t="s">
        <v>176</v>
      </c>
      <c r="BD5" s="1121" t="s">
        <v>177</v>
      </c>
      <c r="BE5" s="1121" t="s">
        <v>175</v>
      </c>
      <c r="BF5" s="1121" t="s">
        <v>176</v>
      </c>
      <c r="BG5" s="1121" t="s">
        <v>177</v>
      </c>
      <c r="BH5" s="1121" t="s">
        <v>175</v>
      </c>
      <c r="BI5" s="1121" t="s">
        <v>176</v>
      </c>
      <c r="BJ5" s="1121" t="s">
        <v>177</v>
      </c>
      <c r="BK5" s="1121" t="s">
        <v>175</v>
      </c>
      <c r="BL5" s="1121" t="s">
        <v>176</v>
      </c>
      <c r="BM5" s="1121" t="s">
        <v>177</v>
      </c>
      <c r="BN5" s="1121" t="s">
        <v>175</v>
      </c>
      <c r="BO5" s="1121" t="s">
        <v>176</v>
      </c>
      <c r="BP5" s="1121" t="s">
        <v>177</v>
      </c>
      <c r="BQ5" s="1121" t="s">
        <v>175</v>
      </c>
      <c r="BR5" s="1121" t="s">
        <v>176</v>
      </c>
      <c r="BS5" s="1121" t="s">
        <v>177</v>
      </c>
      <c r="BT5" s="1121" t="s">
        <v>175</v>
      </c>
      <c r="BU5" s="1121" t="s">
        <v>176</v>
      </c>
      <c r="BV5" s="1121" t="s">
        <v>177</v>
      </c>
      <c r="BW5" s="1121" t="s">
        <v>175</v>
      </c>
      <c r="BX5" s="1121" t="s">
        <v>176</v>
      </c>
      <c r="BY5" s="1121" t="s">
        <v>177</v>
      </c>
      <c r="BZ5" s="1121" t="s">
        <v>175</v>
      </c>
      <c r="CA5" s="1121" t="s">
        <v>176</v>
      </c>
      <c r="CB5" s="1121" t="s">
        <v>177</v>
      </c>
      <c r="CC5" s="1121" t="s">
        <v>175</v>
      </c>
      <c r="CD5" s="1121" t="s">
        <v>176</v>
      </c>
      <c r="CE5" s="1121" t="s">
        <v>177</v>
      </c>
    </row>
    <row r="6" spans="1:84" ht="12.75" customHeight="1">
      <c r="A6" s="1117"/>
      <c r="B6" s="1118"/>
      <c r="C6" s="1118"/>
      <c r="D6" s="1119"/>
      <c r="E6" s="1120"/>
      <c r="F6" s="1122" t="s">
        <v>799</v>
      </c>
      <c r="G6" s="1122" t="s">
        <v>799</v>
      </c>
      <c r="H6" s="1122" t="s">
        <v>799</v>
      </c>
      <c r="I6" s="1122" t="s">
        <v>799</v>
      </c>
      <c r="J6" s="1122" t="s">
        <v>799</v>
      </c>
      <c r="K6" s="1122" t="s">
        <v>799</v>
      </c>
      <c r="L6" s="1122" t="s">
        <v>799</v>
      </c>
      <c r="M6" s="1122" t="s">
        <v>799</v>
      </c>
      <c r="N6" s="1122" t="s">
        <v>799</v>
      </c>
      <c r="O6" s="1122" t="s">
        <v>799</v>
      </c>
      <c r="P6" s="1122" t="s">
        <v>799</v>
      </c>
      <c r="Q6" s="1122" t="s">
        <v>799</v>
      </c>
      <c r="R6" s="1122" t="s">
        <v>799</v>
      </c>
      <c r="S6" s="1122" t="s">
        <v>799</v>
      </c>
      <c r="T6" s="1122" t="s">
        <v>799</v>
      </c>
      <c r="U6" s="1122" t="s">
        <v>799</v>
      </c>
      <c r="V6" s="1122" t="s">
        <v>799</v>
      </c>
      <c r="W6" s="1122" t="s">
        <v>799</v>
      </c>
      <c r="X6" s="1122" t="s">
        <v>799</v>
      </c>
      <c r="Y6" s="1122" t="s">
        <v>799</v>
      </c>
      <c r="Z6" s="1122" t="s">
        <v>799</v>
      </c>
      <c r="AA6" s="1122" t="s">
        <v>799</v>
      </c>
      <c r="AB6" s="1122" t="s">
        <v>799</v>
      </c>
      <c r="AC6" s="1122" t="s">
        <v>799</v>
      </c>
      <c r="AD6" s="1122" t="s">
        <v>799</v>
      </c>
      <c r="AE6" s="1122" t="s">
        <v>799</v>
      </c>
      <c r="AF6" s="1122" t="s">
        <v>799</v>
      </c>
      <c r="AG6" s="1122" t="s">
        <v>799</v>
      </c>
      <c r="AH6" s="1122" t="s">
        <v>799</v>
      </c>
      <c r="AI6" s="1122" t="s">
        <v>799</v>
      </c>
      <c r="AJ6" s="1122" t="s">
        <v>799</v>
      </c>
      <c r="AK6" s="1122" t="s">
        <v>799</v>
      </c>
      <c r="AL6" s="1122" t="s">
        <v>799</v>
      </c>
      <c r="AM6" s="1122" t="s">
        <v>799</v>
      </c>
      <c r="AN6" s="1122" t="s">
        <v>799</v>
      </c>
      <c r="AO6" s="1122" t="s">
        <v>799</v>
      </c>
      <c r="AP6" s="1122" t="s">
        <v>799</v>
      </c>
      <c r="AQ6" s="1122" t="s">
        <v>799</v>
      </c>
      <c r="AR6" s="1122" t="s">
        <v>799</v>
      </c>
      <c r="AS6" s="1122" t="s">
        <v>799</v>
      </c>
      <c r="AT6" s="1122" t="s">
        <v>799</v>
      </c>
      <c r="AU6" s="1122" t="s">
        <v>799</v>
      </c>
      <c r="AV6" s="1122" t="s">
        <v>799</v>
      </c>
      <c r="AW6" s="1122" t="s">
        <v>799</v>
      </c>
      <c r="AX6" s="1122" t="s">
        <v>799</v>
      </c>
      <c r="AY6" s="1122" t="s">
        <v>799</v>
      </c>
      <c r="AZ6" s="1122" t="s">
        <v>799</v>
      </c>
      <c r="BA6" s="1122" t="s">
        <v>799</v>
      </c>
      <c r="BB6" s="1122" t="s">
        <v>799</v>
      </c>
      <c r="BC6" s="1122" t="s">
        <v>799</v>
      </c>
      <c r="BD6" s="1122" t="s">
        <v>799</v>
      </c>
      <c r="BE6" s="1122" t="s">
        <v>799</v>
      </c>
      <c r="BF6" s="1122" t="s">
        <v>799</v>
      </c>
      <c r="BG6" s="1122" t="s">
        <v>799</v>
      </c>
      <c r="BH6" s="1122" t="s">
        <v>799</v>
      </c>
      <c r="BI6" s="1122" t="s">
        <v>799</v>
      </c>
      <c r="BJ6" s="1122" t="s">
        <v>799</v>
      </c>
      <c r="BK6" s="1122" t="s">
        <v>799</v>
      </c>
      <c r="BL6" s="1122" t="s">
        <v>799</v>
      </c>
      <c r="BM6" s="1122" t="s">
        <v>799</v>
      </c>
      <c r="BN6" s="1122" t="s">
        <v>799</v>
      </c>
      <c r="BO6" s="1122" t="s">
        <v>799</v>
      </c>
      <c r="BP6" s="1122" t="s">
        <v>799</v>
      </c>
      <c r="BQ6" s="1122" t="s">
        <v>799</v>
      </c>
      <c r="BR6" s="1122" t="s">
        <v>799</v>
      </c>
      <c r="BS6" s="1122" t="s">
        <v>799</v>
      </c>
      <c r="BT6" s="1122" t="s">
        <v>799</v>
      </c>
      <c r="BU6" s="1122" t="s">
        <v>799</v>
      </c>
      <c r="BV6" s="1122" t="s">
        <v>799</v>
      </c>
      <c r="BW6" s="1122" t="s">
        <v>799</v>
      </c>
      <c r="BX6" s="1122" t="s">
        <v>799</v>
      </c>
      <c r="BY6" s="1122" t="s">
        <v>799</v>
      </c>
      <c r="BZ6" s="1122" t="s">
        <v>799</v>
      </c>
      <c r="CA6" s="1122" t="s">
        <v>799</v>
      </c>
      <c r="CB6" s="1122" t="s">
        <v>799</v>
      </c>
      <c r="CC6" s="1122" t="s">
        <v>799</v>
      </c>
      <c r="CD6" s="1122" t="s">
        <v>799</v>
      </c>
      <c r="CE6" s="1122" t="s">
        <v>799</v>
      </c>
    </row>
    <row r="7" spans="1:84" ht="12.75" customHeight="1">
      <c r="A7" s="1123"/>
      <c r="B7" s="1124"/>
      <c r="C7" s="1124"/>
      <c r="D7" s="1125"/>
      <c r="E7" s="1126"/>
      <c r="F7" s="1127" t="s">
        <v>800</v>
      </c>
      <c r="G7" s="1128" t="s">
        <v>801</v>
      </c>
      <c r="H7" s="1127" t="s">
        <v>802</v>
      </c>
      <c r="I7" s="1127" t="s">
        <v>800</v>
      </c>
      <c r="J7" s="1128" t="s">
        <v>801</v>
      </c>
      <c r="K7" s="1127" t="s">
        <v>802</v>
      </c>
      <c r="L7" s="1127" t="s">
        <v>800</v>
      </c>
      <c r="M7" s="1128" t="s">
        <v>801</v>
      </c>
      <c r="N7" s="1127" t="s">
        <v>802</v>
      </c>
      <c r="O7" s="1127" t="s">
        <v>800</v>
      </c>
      <c r="P7" s="1128" t="s">
        <v>801</v>
      </c>
      <c r="Q7" s="1127" t="s">
        <v>802</v>
      </c>
      <c r="R7" s="1127" t="s">
        <v>800</v>
      </c>
      <c r="S7" s="1128" t="s">
        <v>801</v>
      </c>
      <c r="T7" s="1127" t="s">
        <v>802</v>
      </c>
      <c r="U7" s="1127" t="s">
        <v>800</v>
      </c>
      <c r="V7" s="1128" t="s">
        <v>801</v>
      </c>
      <c r="W7" s="1127" t="s">
        <v>802</v>
      </c>
      <c r="X7" s="1127" t="s">
        <v>800</v>
      </c>
      <c r="Y7" s="1128" t="s">
        <v>801</v>
      </c>
      <c r="Z7" s="1127" t="s">
        <v>802</v>
      </c>
      <c r="AA7" s="1127" t="s">
        <v>800</v>
      </c>
      <c r="AB7" s="1128" t="s">
        <v>801</v>
      </c>
      <c r="AC7" s="1127" t="s">
        <v>802</v>
      </c>
      <c r="AD7" s="1127" t="s">
        <v>800</v>
      </c>
      <c r="AE7" s="1128" t="s">
        <v>801</v>
      </c>
      <c r="AF7" s="1127" t="s">
        <v>802</v>
      </c>
      <c r="AG7" s="1127" t="s">
        <v>800</v>
      </c>
      <c r="AH7" s="1128" t="s">
        <v>801</v>
      </c>
      <c r="AI7" s="1127" t="s">
        <v>802</v>
      </c>
      <c r="AJ7" s="1127" t="s">
        <v>800</v>
      </c>
      <c r="AK7" s="1128" t="s">
        <v>801</v>
      </c>
      <c r="AL7" s="1127" t="s">
        <v>802</v>
      </c>
      <c r="AM7" s="1127" t="s">
        <v>800</v>
      </c>
      <c r="AN7" s="1128" t="s">
        <v>801</v>
      </c>
      <c r="AO7" s="1127" t="s">
        <v>802</v>
      </c>
      <c r="AP7" s="1127" t="s">
        <v>800</v>
      </c>
      <c r="AQ7" s="1128" t="s">
        <v>801</v>
      </c>
      <c r="AR7" s="1127" t="s">
        <v>802</v>
      </c>
      <c r="AS7" s="1127" t="s">
        <v>800</v>
      </c>
      <c r="AT7" s="1128" t="s">
        <v>801</v>
      </c>
      <c r="AU7" s="1127" t="s">
        <v>802</v>
      </c>
      <c r="AV7" s="1127" t="s">
        <v>800</v>
      </c>
      <c r="AW7" s="1128" t="s">
        <v>801</v>
      </c>
      <c r="AX7" s="1127" t="s">
        <v>802</v>
      </c>
      <c r="AY7" s="1127" t="s">
        <v>800</v>
      </c>
      <c r="AZ7" s="1128" t="s">
        <v>801</v>
      </c>
      <c r="BA7" s="1127" t="s">
        <v>802</v>
      </c>
      <c r="BB7" s="1127" t="s">
        <v>800</v>
      </c>
      <c r="BC7" s="1128" t="s">
        <v>801</v>
      </c>
      <c r="BD7" s="1127" t="s">
        <v>802</v>
      </c>
      <c r="BE7" s="1127" t="s">
        <v>800</v>
      </c>
      <c r="BF7" s="1128" t="s">
        <v>801</v>
      </c>
      <c r="BG7" s="1127" t="s">
        <v>802</v>
      </c>
      <c r="BH7" s="1127" t="s">
        <v>800</v>
      </c>
      <c r="BI7" s="1128" t="s">
        <v>801</v>
      </c>
      <c r="BJ7" s="1127" t="s">
        <v>802</v>
      </c>
      <c r="BK7" s="1127" t="s">
        <v>800</v>
      </c>
      <c r="BL7" s="1128" t="s">
        <v>801</v>
      </c>
      <c r="BM7" s="1127" t="s">
        <v>802</v>
      </c>
      <c r="BN7" s="1127" t="s">
        <v>800</v>
      </c>
      <c r="BO7" s="1128" t="s">
        <v>801</v>
      </c>
      <c r="BP7" s="1127" t="s">
        <v>802</v>
      </c>
      <c r="BQ7" s="1127" t="s">
        <v>800</v>
      </c>
      <c r="BR7" s="1128" t="s">
        <v>801</v>
      </c>
      <c r="BS7" s="1127" t="s">
        <v>802</v>
      </c>
      <c r="BT7" s="1127" t="s">
        <v>800</v>
      </c>
      <c r="BU7" s="1128" t="s">
        <v>801</v>
      </c>
      <c r="BV7" s="1127" t="s">
        <v>802</v>
      </c>
      <c r="BW7" s="1127" t="s">
        <v>800</v>
      </c>
      <c r="BX7" s="1128" t="s">
        <v>801</v>
      </c>
      <c r="BY7" s="1127" t="s">
        <v>802</v>
      </c>
      <c r="BZ7" s="1127" t="s">
        <v>800</v>
      </c>
      <c r="CA7" s="1128" t="s">
        <v>801</v>
      </c>
      <c r="CB7" s="1127" t="s">
        <v>802</v>
      </c>
      <c r="CC7" s="1127" t="s">
        <v>800</v>
      </c>
      <c r="CD7" s="1128" t="s">
        <v>801</v>
      </c>
      <c r="CE7" s="1127" t="s">
        <v>802</v>
      </c>
    </row>
    <row r="8" spans="1:84" ht="18" customHeight="1">
      <c r="A8" s="1129" t="s">
        <v>596</v>
      </c>
      <c r="B8" s="1130"/>
      <c r="C8" s="1131"/>
      <c r="D8" s="1132"/>
      <c r="E8" s="1133"/>
      <c r="F8" s="1134"/>
      <c r="G8" s="1134"/>
      <c r="H8" s="1134"/>
      <c r="I8" s="1134"/>
      <c r="J8" s="1134"/>
      <c r="K8" s="1134"/>
      <c r="L8" s="1134"/>
      <c r="M8" s="1134"/>
      <c r="N8" s="1134"/>
      <c r="O8" s="1134"/>
      <c r="P8" s="1134"/>
      <c r="Q8" s="1134"/>
      <c r="R8" s="1134"/>
      <c r="S8" s="1134"/>
      <c r="T8" s="1134"/>
      <c r="U8" s="1134"/>
      <c r="V8" s="1134"/>
      <c r="W8" s="1134"/>
      <c r="X8" s="1134"/>
      <c r="Y8" s="1134"/>
      <c r="Z8" s="1134"/>
      <c r="AA8" s="1134"/>
      <c r="AB8" s="1134"/>
      <c r="AC8" s="1134"/>
      <c r="AD8" s="1134"/>
      <c r="AE8" s="1134"/>
      <c r="AF8" s="1134"/>
      <c r="AG8" s="1134"/>
      <c r="AH8" s="1134"/>
      <c r="AI8" s="1134"/>
      <c r="AJ8" s="1134"/>
      <c r="AK8" s="1134"/>
      <c r="AL8" s="1134"/>
      <c r="AM8" s="1134"/>
      <c r="AN8" s="1134"/>
      <c r="AO8" s="1134"/>
      <c r="AP8" s="1134"/>
      <c r="AQ8" s="1134"/>
      <c r="AR8" s="1134"/>
      <c r="AS8" s="1134"/>
      <c r="AT8" s="1134"/>
      <c r="AU8" s="1134"/>
      <c r="AV8" s="1134"/>
      <c r="AW8" s="1134"/>
      <c r="AX8" s="1134"/>
      <c r="AY8" s="1134"/>
      <c r="AZ8" s="1134"/>
      <c r="BA8" s="1134"/>
      <c r="BB8" s="1134"/>
      <c r="BC8" s="1134"/>
      <c r="BD8" s="1134"/>
      <c r="BE8" s="1134"/>
      <c r="BF8" s="1134"/>
      <c r="BG8" s="1134"/>
      <c r="BH8" s="1134"/>
      <c r="BI8" s="1134"/>
      <c r="BJ8" s="1134"/>
      <c r="BK8" s="1134"/>
      <c r="BL8" s="1134"/>
      <c r="BM8" s="1134"/>
      <c r="BN8" s="1134"/>
      <c r="BO8" s="1134"/>
      <c r="BP8" s="1134"/>
      <c r="BQ8" s="1134"/>
      <c r="BR8" s="1134"/>
      <c r="BS8" s="1134"/>
      <c r="BT8" s="1134"/>
      <c r="BU8" s="1134"/>
      <c r="BV8" s="1134"/>
      <c r="BW8" s="1134"/>
      <c r="BX8" s="1134"/>
      <c r="BY8" s="1134"/>
      <c r="BZ8" s="1134"/>
      <c r="CA8" s="1134"/>
      <c r="CB8" s="1134"/>
      <c r="CC8" s="1134"/>
      <c r="CD8" s="1134"/>
      <c r="CE8" s="1134"/>
    </row>
    <row r="9" spans="1:84" ht="17.100000000000001" customHeight="1">
      <c r="A9" s="1135"/>
      <c r="B9" s="1136" t="s">
        <v>803</v>
      </c>
      <c r="C9" s="1137"/>
      <c r="D9" s="1138"/>
      <c r="E9" s="1139" t="s">
        <v>581</v>
      </c>
      <c r="F9" s="1140">
        <f>'[3]1. PGO - 2025'!F462</f>
        <v>29677809.600000001</v>
      </c>
      <c r="G9" s="1140">
        <f>'[3]1. PGO - 2025'!G462</f>
        <v>44614144</v>
      </c>
      <c r="H9" s="1140">
        <f>'[3]1. PGO - 2025'!H462</f>
        <v>49759568</v>
      </c>
      <c r="I9" s="1140">
        <f>'[3]2. VG-SP 2025'!F213</f>
        <v>51816982.670000002</v>
      </c>
      <c r="J9" s="1140">
        <f>'[3]2. VG-SP 2025'!G213</f>
        <v>53104584</v>
      </c>
      <c r="K9" s="1140">
        <f>'[3]2. VG-SP 2025'!H213</f>
        <v>56473435</v>
      </c>
      <c r="L9" s="1140">
        <f>'[3]4.HRMDO 2025'!F10</f>
        <v>8635962.6400000006</v>
      </c>
      <c r="M9" s="1140">
        <f>'[3]4.HRMDO 2025'!G10</f>
        <v>11133622</v>
      </c>
      <c r="N9" s="1140">
        <f>'[3]4.HRMDO 2025'!H10</f>
        <v>12701988</v>
      </c>
      <c r="O9" s="1140">
        <f>'[3]15. HOUSING 2025'!F11</f>
        <v>2612926.9300000002</v>
      </c>
      <c r="P9" s="1140">
        <f>'[3]15. HOUSING 2025'!G11</f>
        <v>6943477</v>
      </c>
      <c r="Q9" s="1140">
        <f>'[3]15. HOUSING 2025'!H11</f>
        <v>7349872</v>
      </c>
      <c r="R9" s="1140">
        <f>'[3]3. PTCAO 2025'!F10</f>
        <v>6143787.6699999999</v>
      </c>
      <c r="S9" s="1140">
        <f>'[3]3. PTCAO 2025'!G10</f>
        <v>9530549</v>
      </c>
      <c r="T9" s="1140">
        <f>'[3]3. PTCAO 2025'!H10</f>
        <v>10565970</v>
      </c>
      <c r="U9" s="1140">
        <f>'[3]13. PDRRMO 2025'!F10</f>
        <v>3751051.8</v>
      </c>
      <c r="V9" s="1140">
        <f>'[3]13. PDRRMO 2025'!G10</f>
        <v>7504373</v>
      </c>
      <c r="W9" s="1140">
        <f>'[3]13. PDRRMO 2025'!H10</f>
        <v>8002528</v>
      </c>
      <c r="X9" s="1140">
        <f>'[3]5.PPDO 2025'!F10</f>
        <v>10910577</v>
      </c>
      <c r="Y9" s="1140">
        <f>'[3]5.PPDO 2025'!G10</f>
        <v>17630432</v>
      </c>
      <c r="Z9" s="1140">
        <f>'[3]5.PPDO 2025'!H10</f>
        <v>18789664</v>
      </c>
      <c r="AA9" s="1140">
        <f>'[3]6.GSO 2025'!F200</f>
        <v>18324308.079999998</v>
      </c>
      <c r="AB9" s="1140">
        <f>'[3]6.GSO 2025'!G200</f>
        <v>28762866</v>
      </c>
      <c r="AC9" s="1140">
        <f>'[3]6.GSO 2025'!H200</f>
        <v>30362612</v>
      </c>
      <c r="AD9" s="1140">
        <f>'[3]7.PBO 2025'!F10</f>
        <v>5557192</v>
      </c>
      <c r="AE9" s="1140">
        <f>'[3]7.PBO 2025'!G10</f>
        <v>10772339</v>
      </c>
      <c r="AF9" s="1140">
        <f>'[3]7.PBO 2025'!H10</f>
        <v>11426040</v>
      </c>
      <c r="AG9" s="1140">
        <f>'[3]8. OPA 2025'!F10</f>
        <v>12335549.51</v>
      </c>
      <c r="AH9" s="1140">
        <f>'[3]8. OPA 2025'!G10</f>
        <v>17460919</v>
      </c>
      <c r="AI9" s="1140">
        <f>'[3]8. OPA 2025'!H10</f>
        <v>18525268</v>
      </c>
      <c r="AJ9" s="1140">
        <f>'[3]9. PTO 2025'!F417</f>
        <v>13612964.609999999</v>
      </c>
      <c r="AK9" s="1140">
        <f>'[3]9. PTO 2025'!G417</f>
        <v>22429386</v>
      </c>
      <c r="AL9" s="1140">
        <f>'[3]9. PTO 2025'!H417</f>
        <v>23752679</v>
      </c>
      <c r="AM9" s="1140">
        <f>'[3]11.PIMRO 2025'!F11</f>
        <v>3111370.91</v>
      </c>
      <c r="AN9" s="1140">
        <f>'[3]11.PIMRO 2025'!G11</f>
        <v>8255672</v>
      </c>
      <c r="AO9" s="1140">
        <f>'[3]11.PIMRO 2025'!H11</f>
        <v>8737356</v>
      </c>
      <c r="AP9" s="1140">
        <f>'[3]12. PLO 2025'!F10</f>
        <v>5950922.5599999996</v>
      </c>
      <c r="AQ9" s="1140">
        <f>'[3]12. PLO 2025'!G10</f>
        <v>7639638</v>
      </c>
      <c r="AR9" s="1140">
        <f>'[3]12. PLO 2025'!H10</f>
        <v>8128512</v>
      </c>
      <c r="AS9" s="1140">
        <f>'[3]10. PAsO 2025'!F10</f>
        <v>11421978.279999999</v>
      </c>
      <c r="AT9" s="1140">
        <f>'[3]10. PAsO 2025'!G10</f>
        <v>21795956</v>
      </c>
      <c r="AU9" s="1140">
        <f>'[3]10. PAsO 2025'!H10</f>
        <v>23089494</v>
      </c>
      <c r="AV9" s="1140">
        <f>'[3]17.PPCLDO 2025'!F10</f>
        <v>7933799.6799999997</v>
      </c>
      <c r="AW9" s="1140">
        <f>'[3]17.PPCLDO 2025'!G10</f>
        <v>12058451</v>
      </c>
      <c r="AX9" s="1140">
        <f>'[3]17.PPCLDO 2025'!H10</f>
        <v>12829867</v>
      </c>
      <c r="AY9" s="1140">
        <f>'[3]14.PESO 2025'!F10</f>
        <v>5069427.3</v>
      </c>
      <c r="AZ9" s="1140">
        <f>'[3]14.PESO 2025'!G10</f>
        <v>7662825</v>
      </c>
      <c r="BA9" s="1140">
        <f>'[3]14.PESO 2025'!H10</f>
        <v>8134425</v>
      </c>
      <c r="BB9" s="1140">
        <f>'[3]18.OPAG 2025'!F10</f>
        <v>46944648.369999997</v>
      </c>
      <c r="BC9" s="1140">
        <f>'[3]18.OPAG 2025'!G10</f>
        <v>64337655</v>
      </c>
      <c r="BD9" s="1140">
        <f>'[3]18.OPAG 2025'!H10</f>
        <v>68530308</v>
      </c>
      <c r="BE9" s="1140">
        <f>'[3]19.OPVET 2025'!F10</f>
        <v>8978528</v>
      </c>
      <c r="BF9" s="1140">
        <f>'[3]19.OPVET 2025'!G10</f>
        <v>14851129</v>
      </c>
      <c r="BG9" s="1140">
        <f>'[3]19.OPVET 2025'!H10</f>
        <v>15700766</v>
      </c>
      <c r="BH9" s="1140">
        <f>'[3]21.PEO 2025'!F12</f>
        <v>49526854.560000002</v>
      </c>
      <c r="BI9" s="1140">
        <f>'[3]21.PEO 2025'!G12</f>
        <v>72454368</v>
      </c>
      <c r="BJ9" s="1140">
        <f>'[3]21.PEO 2025'!H12</f>
        <v>76761421</v>
      </c>
      <c r="BK9" s="1140">
        <f>'[3]16.PSWDO 2025'!F10</f>
        <v>11182929.619999999</v>
      </c>
      <c r="BL9" s="1140">
        <f>'[3]16.PSWDO 2025'!G10</f>
        <v>14863328</v>
      </c>
      <c r="BM9" s="1140">
        <f>'[3]16.PSWDO 2025'!H10</f>
        <v>16107223</v>
      </c>
      <c r="BN9" s="1140">
        <f>'[3]20.PG-ENRO 2025'!F11</f>
        <v>5330500.95</v>
      </c>
      <c r="BO9" s="1140">
        <f>'[3]20.PG-ENRO 2025'!G11</f>
        <v>10678202</v>
      </c>
      <c r="BP9" s="1140">
        <f>'[3]20.PG-ENRO 2025'!H11</f>
        <v>11316468</v>
      </c>
      <c r="BQ9" s="1140">
        <f>'[3]25. PHO 2025'!F10</f>
        <v>13127049.92</v>
      </c>
      <c r="BR9" s="1140">
        <f>'[3]25. PHO 2025'!G10</f>
        <v>28565526</v>
      </c>
      <c r="BS9" s="1140">
        <f>'[3]25. PHO 2025'!H10</f>
        <v>30408408</v>
      </c>
      <c r="BT9" s="1140">
        <f>'[3]22. PEDIPO 2025'!F10</f>
        <v>1049080.3500000001</v>
      </c>
      <c r="BU9" s="1140">
        <f>'[3]22. PEDIPO 2025'!G10</f>
        <v>3635280</v>
      </c>
      <c r="BV9" s="1140">
        <f>'[3]22. PEDIPO 2025'!H10</f>
        <v>3873400</v>
      </c>
      <c r="BW9" s="1140">
        <f>'[3]23. PIA 2025'!F10</f>
        <v>0</v>
      </c>
      <c r="BX9" s="1140">
        <f>'[3]23. PIA 2025'!G10</f>
        <v>4255464</v>
      </c>
      <c r="BY9" s="1140">
        <f>'[3]23. PIA 2025'!H10</f>
        <v>4516868</v>
      </c>
      <c r="BZ9" s="1140">
        <f>'[3]24. PPC 2025'!F10</f>
        <v>0</v>
      </c>
      <c r="CA9" s="1140">
        <f>'[3]24. PPC 2025'!G10</f>
        <v>13461762</v>
      </c>
      <c r="CB9" s="1140">
        <f>'[3]24. PPC 2025'!H10</f>
        <v>20759044</v>
      </c>
      <c r="CC9" s="1141">
        <f>F9+I9+L9+O9+R9+U9+X9+AA9+AD9+AG9+AJ9+AM9+AP9+AS9+AV9+AY9+BB9+BE9+BH9+BK9+BN9+BQ9+BT9+BW9+BZ9</f>
        <v>333006203.01000005</v>
      </c>
      <c r="CD9" s="1141">
        <f t="shared" ref="CD9:CE24" si="0">G9+J9+M9+P9+S9+V9+Y9+AB9+AE9+AH9+AK9+AN9+AQ9+AT9+AW9+AZ9+BC9+BF9+BI9+BL9+BO9+BR9+BU9+BX9+CA9</f>
        <v>514401947</v>
      </c>
      <c r="CE9" s="1141">
        <f>H9+K9+N9+Q9+T9+W9+Z9+AC9+AF9+AI9+AL9+AO9+AR9+AU9+AX9+BA9+BD9+BG9+BJ9+BM9+BP9+BS9+BV9+BY9+CB9</f>
        <v>556603184</v>
      </c>
    </row>
    <row r="10" spans="1:84" ht="17.100000000000001" customHeight="1">
      <c r="A10" s="1135"/>
      <c r="B10" s="1136" t="s">
        <v>804</v>
      </c>
      <c r="C10" s="1137"/>
      <c r="D10" s="1138"/>
      <c r="E10" s="1142" t="s">
        <v>579</v>
      </c>
      <c r="F10" s="1140">
        <f>'[3]1. PGO - 2025'!F463</f>
        <v>63669989.252639994</v>
      </c>
      <c r="G10" s="1140">
        <f>'[3]1. PGO - 2025'!G463</f>
        <v>46363364</v>
      </c>
      <c r="H10" s="1140">
        <f>'[3]1. PGO - 2025'!H463</f>
        <v>53963472</v>
      </c>
      <c r="I10" s="1140">
        <f>'[3]2. VG-SP 2025'!F214</f>
        <v>33665371.730000004</v>
      </c>
      <c r="J10" s="1140">
        <f>'[3]2. VG-SP 2025'!G214</f>
        <v>39770040</v>
      </c>
      <c r="K10" s="1140">
        <f>'[3]2. VG-SP 2025'!H214</f>
        <v>41930112</v>
      </c>
      <c r="L10" s="1140">
        <f>'[3]4.HRMDO 2025'!F11</f>
        <v>1877606.62</v>
      </c>
      <c r="M10" s="1140">
        <f>'[3]4.HRMDO 2025'!G11</f>
        <v>2340000</v>
      </c>
      <c r="N10" s="1140">
        <f>'[3]4.HRMDO 2025'!H11</f>
        <v>2467260</v>
      </c>
      <c r="O10" s="1140">
        <f>'[3]15. HOUSING 2025'!F12</f>
        <v>473310.9</v>
      </c>
      <c r="P10" s="1140">
        <f>'[3]15. HOUSING 2025'!G12</f>
        <v>780000</v>
      </c>
      <c r="Q10" s="1140">
        <f>'[3]15. HOUSING 2025'!H12</f>
        <v>1461240</v>
      </c>
      <c r="R10" s="1140">
        <f>'[3]3. PTCAO 2025'!F11</f>
        <v>1362489.83</v>
      </c>
      <c r="S10" s="1140">
        <f>'[3]3. PTCAO 2025'!G11</f>
        <v>2340000</v>
      </c>
      <c r="T10" s="1140">
        <f>'[3]3. PTCAO 2025'!H11</f>
        <v>2467260</v>
      </c>
      <c r="U10" s="1140">
        <f>'[3]13. PDRRMO 2025'!F11</f>
        <v>6222715.6399999997</v>
      </c>
      <c r="V10" s="1140">
        <f>'[3]13. PDRRMO 2025'!G11</f>
        <v>6240000</v>
      </c>
      <c r="W10" s="1140">
        <f>'[3]13. PDRRMO 2025'!H11</f>
        <v>8649151</v>
      </c>
      <c r="X10" s="1140">
        <f>'[3]5.PPDO 2025'!F11</f>
        <v>298995.40000000002</v>
      </c>
      <c r="Y10" s="1140">
        <f>'[3]5.PPDO 2025'!G11</f>
        <v>312000</v>
      </c>
      <c r="Z10" s="1140">
        <f>'[3]5.PPDO 2025'!H11</f>
        <v>986904</v>
      </c>
      <c r="AA10" s="1140">
        <f>'[3]6.GSO 2025'!F201</f>
        <v>24303320.780000001</v>
      </c>
      <c r="AB10" s="1140">
        <f>'[3]6.GSO 2025'!G201</f>
        <v>47242992</v>
      </c>
      <c r="AC10" s="1140">
        <f>'[3]6.GSO 2025'!H201</f>
        <v>52464896</v>
      </c>
      <c r="AD10" s="1140">
        <f>'[3]7.PBO 2025'!F11</f>
        <v>1175558.1599999999</v>
      </c>
      <c r="AE10" s="1140">
        <f>'[3]7.PBO 2025'!G11</f>
        <v>1248000</v>
      </c>
      <c r="AF10" s="1140">
        <f>'[3]7.PBO 2025'!H11</f>
        <v>986904</v>
      </c>
      <c r="AG10" s="1140">
        <f>'[3]8. OPA 2025'!F11</f>
        <v>2055164.31</v>
      </c>
      <c r="AH10" s="1140">
        <f>'[3]8. OPA 2025'!G11</f>
        <v>3432000</v>
      </c>
      <c r="AI10" s="1140">
        <f>'[3]8. OPA 2025'!H11</f>
        <v>5336558</v>
      </c>
      <c r="AJ10" s="1140">
        <f>'[3]9. PTO 2025'!F418</f>
        <v>597990.80000000005</v>
      </c>
      <c r="AK10" s="1140">
        <f>'[3]9. PTO 2025'!G418</f>
        <v>1404000</v>
      </c>
      <c r="AL10" s="1140">
        <f>'[3]9. PTO 2025'!H418</f>
        <v>2467260</v>
      </c>
      <c r="AM10" s="1140">
        <f>'[3]11.PIMRO 2025'!F12</f>
        <v>749897.26</v>
      </c>
      <c r="AN10" s="1140">
        <f>'[3]11.PIMRO 2025'!G12</f>
        <v>936000</v>
      </c>
      <c r="AO10" s="1140">
        <f>'[3]11.PIMRO 2025'!H12</f>
        <v>976632</v>
      </c>
      <c r="AP10" s="1140">
        <f>'[3]12. PLO 2025'!F11</f>
        <v>534764.30000000005</v>
      </c>
      <c r="AQ10" s="1140">
        <f>'[3]12. PLO 2025'!G11</f>
        <v>624000</v>
      </c>
      <c r="AR10" s="1140">
        <f>'[3]12. PLO 2025'!H11</f>
        <v>657940</v>
      </c>
      <c r="AS10" s="1140">
        <f>'[3]10. PAsO 2025'!F11</f>
        <v>1334661.3</v>
      </c>
      <c r="AT10" s="1140">
        <f>'[3]10. PAsO 2025'!G11</f>
        <v>1560000</v>
      </c>
      <c r="AU10" s="1140">
        <f>'[3]10. PAsO 2025'!H11</f>
        <v>2467260</v>
      </c>
      <c r="AV10" s="1140">
        <f>'[3]17.PPCLDO 2025'!F11</f>
        <v>1526764.7</v>
      </c>
      <c r="AW10" s="1140">
        <f>'[3]17.PPCLDO 2025'!G11</f>
        <v>1560000</v>
      </c>
      <c r="AX10" s="1140">
        <f>'[3]17.PPCLDO 2025'!H11</f>
        <v>1644840</v>
      </c>
      <c r="AY10" s="1140">
        <f>'[3]14.PESO 2025'!F11</f>
        <v>597990.80000000005</v>
      </c>
      <c r="AZ10" s="1140">
        <f>'[3]14.PESO 2025'!G11</f>
        <v>624000</v>
      </c>
      <c r="BA10" s="1140">
        <f>'[3]14.PESO 2025'!H11</f>
        <v>1644840</v>
      </c>
      <c r="BB10" s="1143"/>
      <c r="BC10" s="1143"/>
      <c r="BD10" s="1143"/>
      <c r="BE10" s="1140">
        <f>'[3]19.OPVET 2025'!F11</f>
        <v>611586.66</v>
      </c>
      <c r="BF10" s="1140">
        <f>'[3]19.OPVET 2025'!G11</f>
        <v>624000</v>
      </c>
      <c r="BG10" s="1140">
        <f>'[3]19.OPVET 2025'!H11</f>
        <v>2631744</v>
      </c>
      <c r="BH10" s="1140">
        <f>'[3]21.PEO 2025'!F13</f>
        <v>27336850.02</v>
      </c>
      <c r="BI10" s="1140">
        <f>'[3]21.PEO 2025'!G13</f>
        <v>28706184</v>
      </c>
      <c r="BJ10" s="1140">
        <f>'[3]21.PEO 2025'!H13</f>
        <v>40109944</v>
      </c>
      <c r="BK10" s="1140">
        <f>'[3]16.PSWDO 2025'!F11</f>
        <v>1949846.85</v>
      </c>
      <c r="BL10" s="1140">
        <f>'[3]16.PSWDO 2025'!G11</f>
        <v>1404000</v>
      </c>
      <c r="BM10" s="1140">
        <f>'[3]16.PSWDO 2025'!H11</f>
        <v>3417876</v>
      </c>
      <c r="BN10" s="1140">
        <f>'[3]20.PG-ENRO 2025'!F12</f>
        <v>2984482.8</v>
      </c>
      <c r="BO10" s="1140">
        <f>'[3]20.PG-ENRO 2025'!G12</f>
        <v>2652000</v>
      </c>
      <c r="BP10" s="1140">
        <f>'[3]20.PG-ENRO 2025'!H12</f>
        <v>3618648</v>
      </c>
      <c r="BQ10" s="1140">
        <f>'[3]25. PHO 2025'!F11</f>
        <v>2305859.2599999998</v>
      </c>
      <c r="BR10" s="1140">
        <f>'[3]25. PHO 2025'!G11</f>
        <v>2808000</v>
      </c>
      <c r="BS10" s="1140">
        <f>'[3]25. PHO 2025'!H11</f>
        <v>2961000</v>
      </c>
      <c r="BT10" s="1143"/>
      <c r="BU10" s="1143"/>
      <c r="BV10" s="1143"/>
      <c r="BW10" s="1140"/>
      <c r="BX10" s="1140"/>
      <c r="BY10" s="1140"/>
      <c r="BZ10" s="1140">
        <f>'[3]24. PPC 2025'!F11</f>
        <v>0</v>
      </c>
      <c r="CA10" s="1140">
        <f>'[3]24. PPC 2025'!G11</f>
        <v>0</v>
      </c>
      <c r="CB10" s="1140">
        <f>'[3]24. PPC 2025'!H11</f>
        <v>664936</v>
      </c>
      <c r="CC10" s="1141">
        <f t="shared" ref="CC10:CE30" si="1">F10+I10+L10+O10+R10+U10+X10+AA10+AD10+AG10+AJ10+AM10+AP10+AS10+AV10+AY10+BB10+BE10+BH10+BK10+BN10+BQ10+BT10+BW10+BZ10</f>
        <v>175635217.37264004</v>
      </c>
      <c r="CD10" s="1141">
        <f t="shared" si="0"/>
        <v>192970580</v>
      </c>
      <c r="CE10" s="1141">
        <f t="shared" si="0"/>
        <v>233976677</v>
      </c>
    </row>
    <row r="11" spans="1:84" ht="17.100000000000001" customHeight="1">
      <c r="A11" s="1135"/>
      <c r="B11" s="1136" t="s">
        <v>597</v>
      </c>
      <c r="C11" s="1137"/>
      <c r="D11" s="1138"/>
      <c r="E11" s="1142" t="s">
        <v>577</v>
      </c>
      <c r="F11" s="1140">
        <f>'[3]1. PGO - 2025'!F464</f>
        <v>1959090.9300000002</v>
      </c>
      <c r="G11" s="1140">
        <f>'[3]1. PGO - 2025'!G464</f>
        <v>3060000</v>
      </c>
      <c r="H11" s="1140">
        <f>'[3]1. PGO - 2025'!H464</f>
        <v>3408000</v>
      </c>
      <c r="I11" s="1140">
        <f>'[3]2. VG-SP 2025'!F215</f>
        <v>2351909.11</v>
      </c>
      <c r="J11" s="1140">
        <f>'[3]2. VG-SP 2025'!G215</f>
        <v>2400000</v>
      </c>
      <c r="K11" s="1140">
        <f>'[3]2. VG-SP 2025'!H215</f>
        <v>2400000</v>
      </c>
      <c r="L11" s="1140">
        <f>'[3]4.HRMDO 2025'!F12</f>
        <v>521688.36</v>
      </c>
      <c r="M11" s="1140">
        <f>'[3]4.HRMDO 2025'!G12</f>
        <v>672000</v>
      </c>
      <c r="N11" s="1140">
        <f>'[3]4.HRMDO 2025'!H12</f>
        <v>696000</v>
      </c>
      <c r="O11" s="1140">
        <f>'[3]15. HOUSING 2025'!F13</f>
        <v>142000</v>
      </c>
      <c r="P11" s="1140">
        <f>'[3]15. HOUSING 2025'!G13</f>
        <v>312000</v>
      </c>
      <c r="Q11" s="1140">
        <f>'[3]15. HOUSING 2025'!H13</f>
        <v>312000</v>
      </c>
      <c r="R11" s="1140">
        <f>'[3]3. PTCAO 2025'!F12</f>
        <v>302000</v>
      </c>
      <c r="S11" s="1140">
        <f>'[3]3. PTCAO 2025'!G12</f>
        <v>600000</v>
      </c>
      <c r="T11" s="1140">
        <f>'[3]3. PTCAO 2025'!H12</f>
        <v>600000</v>
      </c>
      <c r="U11" s="1140">
        <f>'[3]13. PDRRMO 2025'!F12</f>
        <v>116000</v>
      </c>
      <c r="V11" s="1140">
        <f>'[3]13. PDRRMO 2025'!G12</f>
        <v>408000</v>
      </c>
      <c r="W11" s="1140">
        <f>'[3]13. PDRRMO 2025'!H12</f>
        <v>408000</v>
      </c>
      <c r="X11" s="1140">
        <f>'[3]5.PPDO 2025'!F12</f>
        <v>598000</v>
      </c>
      <c r="Y11" s="1140">
        <f>'[3]5.PPDO 2025'!G12</f>
        <v>1008000</v>
      </c>
      <c r="Z11" s="1140">
        <f>'[3]5.PPDO 2025'!H12</f>
        <v>1008000</v>
      </c>
      <c r="AA11" s="1140">
        <f>'[3]6.GSO 2025'!F202</f>
        <v>1764392.55</v>
      </c>
      <c r="AB11" s="1140">
        <f>'[3]6.GSO 2025'!G202</f>
        <v>2736000</v>
      </c>
      <c r="AC11" s="1140">
        <f>'[3]6.GSO 2025'!H202</f>
        <v>2736000</v>
      </c>
      <c r="AD11" s="1140">
        <f>'[3]7.PBO 2025'!F12</f>
        <v>360000</v>
      </c>
      <c r="AE11" s="1140">
        <f>'[3]7.PBO 2025'!G12</f>
        <v>576000</v>
      </c>
      <c r="AF11" s="1140">
        <f>'[3]7.PBO 2025'!H12</f>
        <v>576000</v>
      </c>
      <c r="AG11" s="1140">
        <f>'[3]8. OPA 2025'!F12</f>
        <v>849350.92</v>
      </c>
      <c r="AH11" s="1140">
        <f>'[3]8. OPA 2025'!G12</f>
        <v>1200000</v>
      </c>
      <c r="AI11" s="1140">
        <f>'[3]8. OPA 2025'!H12</f>
        <v>1176000</v>
      </c>
      <c r="AJ11" s="1140">
        <f>'[3]9. PTO 2025'!F419</f>
        <v>977197.09000000008</v>
      </c>
      <c r="AK11" s="1140">
        <f>'[3]9. PTO 2025'!G419</f>
        <v>1464000</v>
      </c>
      <c r="AL11" s="1140">
        <f>'[3]9. PTO 2025'!H419</f>
        <v>1464000</v>
      </c>
      <c r="AM11" s="1140">
        <f>'[3]11.PIMRO 2025'!F13</f>
        <v>210909</v>
      </c>
      <c r="AN11" s="1140">
        <f>'[3]11.PIMRO 2025'!G13</f>
        <v>504000</v>
      </c>
      <c r="AO11" s="1140">
        <f>'[3]11.PIMRO 2025'!H13</f>
        <v>504000</v>
      </c>
      <c r="AP11" s="1140">
        <f>'[3]12. PLO 2025'!F12</f>
        <v>282000</v>
      </c>
      <c r="AQ11" s="1140">
        <f>'[3]12. PLO 2025'!G12</f>
        <v>384000</v>
      </c>
      <c r="AR11" s="1140">
        <f>'[3]12. PLO 2025'!H12</f>
        <v>384000</v>
      </c>
      <c r="AS11" s="1140">
        <f>'[3]10. PAsO 2025'!F12</f>
        <v>778636.36</v>
      </c>
      <c r="AT11" s="1140">
        <f>'[3]10. PAsO 2025'!G12</f>
        <v>1392000</v>
      </c>
      <c r="AU11" s="1140">
        <f>'[3]10. PAsO 2025'!H12</f>
        <v>1392000</v>
      </c>
      <c r="AV11" s="1140">
        <f>'[3]17.PPCLDO 2025'!F12</f>
        <v>428363.64</v>
      </c>
      <c r="AW11" s="1140">
        <f>'[3]17.PPCLDO 2025'!G12</f>
        <v>696000</v>
      </c>
      <c r="AX11" s="1140">
        <f>'[3]17.PPCLDO 2025'!H12</f>
        <v>696000</v>
      </c>
      <c r="AY11" s="1140">
        <f>'[3]14.PESO 2025'!F12</f>
        <v>336000</v>
      </c>
      <c r="AZ11" s="1140">
        <f>'[3]14.PESO 2025'!G12</f>
        <v>504000</v>
      </c>
      <c r="BA11" s="1140">
        <f>'[3]14.PESO 2025'!H12</f>
        <v>504000</v>
      </c>
      <c r="BB11" s="1143">
        <f>'[3]18.OPAG 2025'!F11</f>
        <v>2614182.35</v>
      </c>
      <c r="BC11" s="1143">
        <f>'[3]18.OPAG 2025'!G11</f>
        <v>4464000</v>
      </c>
      <c r="BD11" s="1143">
        <f>'[3]18.OPAG 2025'!H11</f>
        <v>4464000</v>
      </c>
      <c r="BE11" s="1140">
        <f>'[3]19.OPVET 2025'!F12</f>
        <v>624000</v>
      </c>
      <c r="BF11" s="1140">
        <f>'[3]19.OPVET 2025'!G12</f>
        <v>1008000</v>
      </c>
      <c r="BG11" s="1140">
        <f>'[3]19.OPVET 2025'!H12</f>
        <v>1008000</v>
      </c>
      <c r="BH11" s="1140">
        <f>'[3]21.PEO 2025'!F14</f>
        <v>5146425.01</v>
      </c>
      <c r="BI11" s="1140">
        <f>'[3]21.PEO 2025'!G14</f>
        <v>7032000</v>
      </c>
      <c r="BJ11" s="1140">
        <f>'[3]21.PEO 2025'!H14</f>
        <v>7032000</v>
      </c>
      <c r="BK11" s="1140">
        <f>'[3]16.PSWDO 2025'!F12</f>
        <v>650636.4</v>
      </c>
      <c r="BL11" s="1140">
        <f>'[3]16.PSWDO 2025'!G12</f>
        <v>936000</v>
      </c>
      <c r="BM11" s="1140">
        <f>'[3]16.PSWDO 2025'!H12</f>
        <v>912000</v>
      </c>
      <c r="BN11" s="1140">
        <f>'[3]20.PG-ENRO 2025'!F13</f>
        <v>471909.09</v>
      </c>
      <c r="BO11" s="1140">
        <f>'[3]20.PG-ENRO 2025'!G13</f>
        <v>816000</v>
      </c>
      <c r="BP11" s="1140">
        <f>'[3]20.PG-ENRO 2025'!H13</f>
        <v>816000</v>
      </c>
      <c r="BQ11" s="1140">
        <f>'[3]25. PHO 2025'!F12</f>
        <v>757363.64</v>
      </c>
      <c r="BR11" s="1140">
        <f>'[3]25. PHO 2025'!G12</f>
        <v>1728000</v>
      </c>
      <c r="BS11" s="1140">
        <f>'[3]25. PHO 2025'!H12</f>
        <v>1680000</v>
      </c>
      <c r="BT11" s="1143">
        <f>'[3]22. PEDIPO 2025'!F11</f>
        <v>18000</v>
      </c>
      <c r="BU11" s="1143">
        <f>'[3]22. PEDIPO 2025'!G11</f>
        <v>120000</v>
      </c>
      <c r="BV11" s="1143">
        <f>'[3]22. PEDIPO 2025'!H11</f>
        <v>120000</v>
      </c>
      <c r="BW11" s="1140">
        <f>'[3]23. PIA 2025'!F11</f>
        <v>0</v>
      </c>
      <c r="BX11" s="1140">
        <f>'[3]23. PIA 2025'!G11</f>
        <v>144000</v>
      </c>
      <c r="BY11" s="1140">
        <f>'[3]23. PIA 2025'!H11</f>
        <v>144000</v>
      </c>
      <c r="BZ11" s="1140">
        <f>'[3]24. PPC 2025'!F12</f>
        <v>0</v>
      </c>
      <c r="CA11" s="1140">
        <f>'[3]24. PPC 2025'!G12</f>
        <v>486000</v>
      </c>
      <c r="CB11" s="1140">
        <f>'[3]24. PPC 2025'!H12</f>
        <v>816000</v>
      </c>
      <c r="CC11" s="1141">
        <f t="shared" si="1"/>
        <v>22260054.449999999</v>
      </c>
      <c r="CD11" s="1141">
        <f t="shared" si="0"/>
        <v>34650000</v>
      </c>
      <c r="CE11" s="1141">
        <f t="shared" si="0"/>
        <v>35256000</v>
      </c>
    </row>
    <row r="12" spans="1:84" ht="17.100000000000001" customHeight="1">
      <c r="A12" s="1135"/>
      <c r="B12" s="1136" t="s">
        <v>805</v>
      </c>
      <c r="C12" s="1137"/>
      <c r="D12" s="1138"/>
      <c r="E12" s="1142" t="s">
        <v>806</v>
      </c>
      <c r="F12" s="1140">
        <f>'[3]1. PGO - 2025'!F465</f>
        <v>5300683.4400000004</v>
      </c>
      <c r="G12" s="1140">
        <f>'[3]1. PGO - 2025'!G465</f>
        <v>7152000</v>
      </c>
      <c r="H12" s="1140">
        <f>'[3]1. PGO - 2025'!H465</f>
        <v>7608000</v>
      </c>
      <c r="I12" s="1140">
        <f>'[3]2. VG-SP 2025'!F216</f>
        <v>5000270.6700000009</v>
      </c>
      <c r="J12" s="1140">
        <f>'[3]2. VG-SP 2025'!G216</f>
        <v>6072000</v>
      </c>
      <c r="K12" s="1140">
        <f>'[3]2. VG-SP 2025'!H216</f>
        <v>6072000</v>
      </c>
      <c r="L12" s="1140">
        <f>'[3]4.HRMDO 2025'!F13</f>
        <v>274910.64</v>
      </c>
      <c r="M12" s="1140">
        <f>'[3]4.HRMDO 2025'!G13</f>
        <v>360000</v>
      </c>
      <c r="N12" s="1140">
        <f>'[3]4.HRMDO 2025'!H13</f>
        <v>360000</v>
      </c>
      <c r="O12" s="1140">
        <f>'[3]15. HOUSING 2025'!F14</f>
        <v>74545.86</v>
      </c>
      <c r="P12" s="1140">
        <f>'[3]15. HOUSING 2025'!G14</f>
        <v>120000</v>
      </c>
      <c r="Q12" s="1140">
        <f>'[3]15. HOUSING 2025'!H14</f>
        <v>216000</v>
      </c>
      <c r="R12" s="1140">
        <f>'[3]3. PTCAO 2025'!F13</f>
        <v>55273.02</v>
      </c>
      <c r="S12" s="1140">
        <f>'[3]3. PTCAO 2025'!G13</f>
        <v>360000</v>
      </c>
      <c r="T12" s="1140">
        <f>'[3]3. PTCAO 2025'!H13</f>
        <v>360000</v>
      </c>
      <c r="U12" s="1140">
        <f>'[3]13. PDRRMO 2025'!F13</f>
        <v>891457.34</v>
      </c>
      <c r="V12" s="1140">
        <f>'[3]13. PDRRMO 2025'!G13</f>
        <v>960000</v>
      </c>
      <c r="W12" s="1140">
        <f>'[3]13. PDRRMO 2025'!H13</f>
        <v>1104000</v>
      </c>
      <c r="X12" s="1140">
        <f>'[3]5.PPDO 2025'!F13</f>
        <v>45818.44</v>
      </c>
      <c r="Y12" s="1140">
        <f>'[3]5.PPDO 2025'!G13</f>
        <v>48000</v>
      </c>
      <c r="Z12" s="1140">
        <f>'[3]5.PPDO 2025'!H13</f>
        <v>144000</v>
      </c>
      <c r="AA12" s="1140">
        <f>'[3]6.GSO 2025'!F203</f>
        <v>3113282</v>
      </c>
      <c r="AB12" s="1140">
        <f>'[3]6.GSO 2025'!G203</f>
        <v>7200000</v>
      </c>
      <c r="AC12" s="1140">
        <f>'[3]6.GSO 2025'!H203</f>
        <v>7680000</v>
      </c>
      <c r="AD12" s="1140">
        <f>'[3]7.PBO 2025'!F13</f>
        <v>143273.54</v>
      </c>
      <c r="AE12" s="1140">
        <f>'[3]7.PBO 2025'!G13</f>
        <v>192000</v>
      </c>
      <c r="AF12" s="1140">
        <f>'[3]7.PBO 2025'!H13</f>
        <v>144000</v>
      </c>
      <c r="AG12" s="1140">
        <f>'[3]8. OPA 2025'!F13</f>
        <v>317092.7</v>
      </c>
      <c r="AH12" s="1140">
        <f>'[3]8. OPA 2025'!G13</f>
        <v>528000</v>
      </c>
      <c r="AI12" s="1140">
        <f>'[3]8. OPA 2025'!H13</f>
        <v>720000</v>
      </c>
      <c r="AJ12" s="1140">
        <f>'[3]9. PTO 2025'!F420</f>
        <v>91636.88</v>
      </c>
      <c r="AK12" s="1140">
        <f>'[3]9. PTO 2025'!G420</f>
        <v>216000</v>
      </c>
      <c r="AL12" s="1140">
        <f>'[3]9. PTO 2025'!H420</f>
        <v>360000</v>
      </c>
      <c r="AM12" s="1140">
        <f>'[3]11.PIMRO 2025'!F14</f>
        <v>105455.1</v>
      </c>
      <c r="AN12" s="1140">
        <f>'[3]11.PIMRO 2025'!G14</f>
        <v>144000</v>
      </c>
      <c r="AO12" s="1140">
        <f>'[3]11.PIMRO 2025'!H14</f>
        <v>144000</v>
      </c>
      <c r="AP12" s="1140">
        <f>'[3]12. PLO 2025'!F13</f>
        <v>84182.22</v>
      </c>
      <c r="AQ12" s="1140">
        <f>'[3]12. PLO 2025'!G13</f>
        <v>96000</v>
      </c>
      <c r="AR12" s="1140">
        <f>'[3]12. PLO 2025'!H13</f>
        <v>96000</v>
      </c>
      <c r="AS12" s="1140">
        <f>'[3]10. PAsO 2025'!F13</f>
        <v>208910.2</v>
      </c>
      <c r="AT12" s="1140">
        <f>'[3]10. PAsO 2025'!G13</f>
        <v>240000</v>
      </c>
      <c r="AU12" s="1140">
        <f>'[3]10. PAsO 2025'!H13</f>
        <v>360000</v>
      </c>
      <c r="AV12" s="1140">
        <f>'[3]17.PPCLDO 2025'!F13</f>
        <v>236637.69</v>
      </c>
      <c r="AW12" s="1140">
        <f>'[3]17.PPCLDO 2025'!G13</f>
        <v>240000</v>
      </c>
      <c r="AX12" s="1140">
        <f>'[3]17.PPCLDO 2025'!H13</f>
        <v>240000</v>
      </c>
      <c r="AY12" s="1140">
        <f>'[3]14.PESO 2025'!F13</f>
        <v>91636.88</v>
      </c>
      <c r="AZ12" s="1140">
        <f>'[3]14.PESO 2025'!G13</f>
        <v>96000</v>
      </c>
      <c r="BA12" s="1140">
        <f>'[3]14.PESO 2025'!H13</f>
        <v>240000</v>
      </c>
      <c r="BB12" s="1143"/>
      <c r="BC12" s="1143"/>
      <c r="BD12" s="1143"/>
      <c r="BE12" s="1140">
        <f>'[3]19.OPVET 2025'!F13</f>
        <v>86091.13</v>
      </c>
      <c r="BF12" s="1140">
        <f>'[3]19.OPVET 2025'!G13</f>
        <v>96000</v>
      </c>
      <c r="BG12" s="1140">
        <f>'[3]19.OPVET 2025'!H13</f>
        <v>384000</v>
      </c>
      <c r="BH12" s="1140">
        <f>'[3]21.PEO 2025'!F15</f>
        <v>3930984.15</v>
      </c>
      <c r="BI12" s="1140">
        <f>'[3]21.PEO 2025'!G15</f>
        <v>4152000</v>
      </c>
      <c r="BJ12" s="1140">
        <f>'[3]21.PEO 2025'!H15</f>
        <v>5400000</v>
      </c>
      <c r="BK12" s="1140">
        <f>'[3]16.PSWDO 2025'!F13</f>
        <v>281637.96000000002</v>
      </c>
      <c r="BL12" s="1140">
        <f>'[3]16.PSWDO 2025'!G13</f>
        <v>216000</v>
      </c>
      <c r="BM12" s="1140">
        <f>'[3]16.PSWDO 2025'!H13</f>
        <v>456000</v>
      </c>
      <c r="BN12" s="1140">
        <f>'[3]20.PG-ENRO 2025'!F14</f>
        <v>464184.42</v>
      </c>
      <c r="BO12" s="1140">
        <f>'[3]20.PG-ENRO 2025'!G14</f>
        <v>408000</v>
      </c>
      <c r="BP12" s="1140">
        <f>'[3]20.PG-ENRO 2025'!H14</f>
        <v>528000</v>
      </c>
      <c r="BQ12" s="1140">
        <f>'[3]25. PHO 2025'!F13</f>
        <v>292727.82</v>
      </c>
      <c r="BR12" s="1140">
        <f>'[3]25. PHO 2025'!G13</f>
        <v>432000</v>
      </c>
      <c r="BS12" s="1140">
        <f>'[3]25. PHO 2025'!H13</f>
        <v>432000</v>
      </c>
      <c r="BT12" s="1143"/>
      <c r="BU12" s="1143"/>
      <c r="BV12" s="1143"/>
      <c r="BW12" s="1140"/>
      <c r="BX12" s="1140"/>
      <c r="BY12" s="1140"/>
      <c r="BZ12" s="1140">
        <f>'[3]24. PPC 2025'!F13</f>
        <v>0</v>
      </c>
      <c r="CA12" s="1140">
        <f>'[3]24. PPC 2025'!G13</f>
        <v>0</v>
      </c>
      <c r="CB12" s="1140">
        <f>'[3]24. PPC 2025'!H13</f>
        <v>96000</v>
      </c>
      <c r="CC12" s="1141">
        <f t="shared" si="1"/>
        <v>21090692.100000001</v>
      </c>
      <c r="CD12" s="1141">
        <f t="shared" si="0"/>
        <v>29328000</v>
      </c>
      <c r="CE12" s="1141">
        <f t="shared" si="0"/>
        <v>33144000</v>
      </c>
    </row>
    <row r="13" spans="1:84" ht="17.100000000000001" customHeight="1">
      <c r="A13" s="1144"/>
      <c r="B13" s="1145" t="s">
        <v>606</v>
      </c>
      <c r="C13" s="1146"/>
      <c r="D13" s="1147"/>
      <c r="E13" s="1148" t="s">
        <v>573</v>
      </c>
      <c r="F13" s="1140">
        <f>'[3]1. PGO - 2025'!F466</f>
        <v>565375</v>
      </c>
      <c r="G13" s="1140">
        <f>'[3]1. PGO - 2025'!G466</f>
        <v>684000</v>
      </c>
      <c r="H13" s="1140">
        <f>'[3]1. PGO - 2025'!H466</f>
        <v>768000</v>
      </c>
      <c r="I13" s="1140">
        <f>'[3]2. VG-SP 2025'!F217</f>
        <v>1752500</v>
      </c>
      <c r="J13" s="1140">
        <f>'[3]2. VG-SP 2025'!G217</f>
        <v>1842000</v>
      </c>
      <c r="K13" s="1140">
        <f>'[3]2. VG-SP 2025'!H217</f>
        <v>2058000</v>
      </c>
      <c r="L13" s="1140">
        <f>'[3]4.HRMDO 2025'!F14</f>
        <v>184500</v>
      </c>
      <c r="M13" s="1140">
        <f>'[3]4.HRMDO 2025'!G14</f>
        <v>192000</v>
      </c>
      <c r="N13" s="1140">
        <f>'[3]4.HRMDO 2025'!H14</f>
        <v>216000</v>
      </c>
      <c r="O13" s="1140">
        <f>'[3]15. HOUSING 2025'!F15</f>
        <v>90000</v>
      </c>
      <c r="P13" s="1140">
        <f>'[3]15. HOUSING 2025'!G15</f>
        <v>192000</v>
      </c>
      <c r="Q13" s="1140">
        <f>'[3]15. HOUSING 2025'!H15</f>
        <v>216000</v>
      </c>
      <c r="R13" s="1140">
        <f>'[3]3. PTCAO 2025'!F14</f>
        <v>102000</v>
      </c>
      <c r="S13" s="1140">
        <f>'[3]3. PTCAO 2025'!G14</f>
        <v>102000</v>
      </c>
      <c r="T13" s="1140">
        <f>'[3]3. PTCAO 2025'!H14</f>
        <v>114000</v>
      </c>
      <c r="U13" s="1140">
        <f>'[3]13. PDRRMO 2025'!F14</f>
        <v>171750</v>
      </c>
      <c r="V13" s="1140">
        <f>'[3]13. PDRRMO 2025'!G14</f>
        <v>192000</v>
      </c>
      <c r="W13" s="1140">
        <f>'[3]13. PDRRMO 2025'!H14</f>
        <v>216000</v>
      </c>
      <c r="X13" s="1140">
        <f>'[3]5.PPDO 2025'!F14</f>
        <v>90000</v>
      </c>
      <c r="Y13" s="1140">
        <f>'[3]5.PPDO 2025'!G14</f>
        <v>192000</v>
      </c>
      <c r="Z13" s="1140">
        <f>'[3]5.PPDO 2025'!H14</f>
        <v>216000</v>
      </c>
      <c r="AA13" s="1140">
        <f>'[3]6.GSO 2025'!F204</f>
        <v>153375</v>
      </c>
      <c r="AB13" s="1140">
        <f>'[3]6.GSO 2025'!G204</f>
        <v>282000</v>
      </c>
      <c r="AC13" s="1140">
        <f>'[3]6.GSO 2025'!H204</f>
        <v>318000</v>
      </c>
      <c r="AD13" s="1140">
        <f>'[3]7.PBO 2025'!F14</f>
        <v>102000</v>
      </c>
      <c r="AE13" s="1140">
        <f>'[3]7.PBO 2025'!G14</f>
        <v>192000</v>
      </c>
      <c r="AF13" s="1140">
        <f>'[3]7.PBO 2025'!H14</f>
        <v>216000</v>
      </c>
      <c r="AG13" s="1140">
        <f>'[3]8. OPA 2025'!F14</f>
        <v>192000</v>
      </c>
      <c r="AH13" s="1140">
        <f>'[3]8. OPA 2025'!G14</f>
        <v>192000</v>
      </c>
      <c r="AI13" s="1140">
        <f>'[3]8. OPA 2025'!H14</f>
        <v>216000</v>
      </c>
      <c r="AJ13" s="1140">
        <f>'[3]9. PTO 2025'!F421</f>
        <v>102000</v>
      </c>
      <c r="AK13" s="1140">
        <f>'[3]9. PTO 2025'!G421</f>
        <v>282000</v>
      </c>
      <c r="AL13" s="1140">
        <f>'[3]9. PTO 2025'!H421</f>
        <v>318000</v>
      </c>
      <c r="AM13" s="1140">
        <f>'[3]11.PIMRO 2025'!F15</f>
        <v>55250</v>
      </c>
      <c r="AN13" s="1140">
        <f>'[3]11.PIMRO 2025'!G15</f>
        <v>192000</v>
      </c>
      <c r="AO13" s="1140">
        <f>'[3]11.PIMRO 2025'!H15</f>
        <v>216000</v>
      </c>
      <c r="AP13" s="1140">
        <f>'[3]12. PLO 2025'!F14</f>
        <v>102000</v>
      </c>
      <c r="AQ13" s="1140">
        <f>'[3]12. PLO 2025'!G14</f>
        <v>102000</v>
      </c>
      <c r="AR13" s="1140">
        <f>'[3]12. PLO 2025'!H14</f>
        <v>114000</v>
      </c>
      <c r="AS13" s="1140">
        <f>'[3]10. PAsO 2025'!F14</f>
        <v>91375</v>
      </c>
      <c r="AT13" s="1140">
        <f>'[3]10. PAsO 2025'!G14</f>
        <v>192000</v>
      </c>
      <c r="AU13" s="1140">
        <f>'[3]10. PAsO 2025'!H14</f>
        <v>216000</v>
      </c>
      <c r="AV13" s="1140">
        <f>'[3]17.PPCLDO 2025'!F14</f>
        <v>124500</v>
      </c>
      <c r="AW13" s="1140">
        <f>'[3]17.PPCLDO 2025'!G14</f>
        <v>192000</v>
      </c>
      <c r="AX13" s="1140">
        <f>'[3]17.PPCLDO 2025'!H14</f>
        <v>216000</v>
      </c>
      <c r="AY13" s="1140">
        <f>'[3]14.PESO 2025'!F14</f>
        <v>102000</v>
      </c>
      <c r="AZ13" s="1140">
        <f>'[3]14.PESO 2025'!G14</f>
        <v>102000</v>
      </c>
      <c r="BA13" s="1140">
        <f>'[3]14.PESO 2025'!H14</f>
        <v>114000</v>
      </c>
      <c r="BB13" s="1149">
        <f>'[3]18.OPAG 2025'!F12</f>
        <v>192000</v>
      </c>
      <c r="BC13" s="1149">
        <f>'[3]18.OPAG 2025'!G12</f>
        <v>192000</v>
      </c>
      <c r="BD13" s="1149">
        <f>'[3]18.OPAG 2025'!H12</f>
        <v>216000</v>
      </c>
      <c r="BE13" s="1140">
        <f>'[3]19.OPVET 2025'!F14</f>
        <v>167500</v>
      </c>
      <c r="BF13" s="1140">
        <f>'[3]19.OPVET 2025'!G14</f>
        <v>192000</v>
      </c>
      <c r="BG13" s="1140">
        <f>'[3]19.OPVET 2025'!H14</f>
        <v>216000</v>
      </c>
      <c r="BH13" s="1140">
        <f>'[3]21.PEO 2025'!F16</f>
        <v>192000</v>
      </c>
      <c r="BI13" s="1140">
        <f>'[3]21.PEO 2025'!G16</f>
        <v>282000</v>
      </c>
      <c r="BJ13" s="1140">
        <f>'[3]21.PEO 2025'!H16</f>
        <v>318000</v>
      </c>
      <c r="BK13" s="1140">
        <f>'[3]16.PSWDO 2025'!F14</f>
        <v>102000</v>
      </c>
      <c r="BL13" s="1140">
        <f>'[3]16.PSWDO 2025'!G14</f>
        <v>102000</v>
      </c>
      <c r="BM13" s="1140">
        <f>'[3]16.PSWDO 2025'!H14</f>
        <v>114000</v>
      </c>
      <c r="BN13" s="1140">
        <f>'[3]20.PG-ENRO 2025'!F15</f>
        <v>75000</v>
      </c>
      <c r="BO13" s="1140">
        <f>'[3]20.PG-ENRO 2025'!G15</f>
        <v>90000</v>
      </c>
      <c r="BP13" s="1140">
        <f>'[3]20.PG-ENRO 2025'!H15</f>
        <v>102000</v>
      </c>
      <c r="BQ13" s="1140">
        <f>'[3]25. PHO 2025'!F14</f>
        <v>185625</v>
      </c>
      <c r="BR13" s="1140">
        <f>'[3]25. PHO 2025'!G14</f>
        <v>282000</v>
      </c>
      <c r="BS13" s="1140">
        <f>'[3]25. PHO 2025'!H14</f>
        <v>318000</v>
      </c>
      <c r="BT13" s="1143">
        <f>'[3]22. PEDIPO 2025'!F12</f>
        <v>76500</v>
      </c>
      <c r="BU13" s="1143">
        <f>'[3]22. PEDIPO 2025'!G12</f>
        <v>102000</v>
      </c>
      <c r="BV13" s="1143">
        <f>'[3]22. PEDIPO 2025'!H12</f>
        <v>114000</v>
      </c>
      <c r="BW13" s="1140">
        <f>'[3]23. PIA 2025'!F12</f>
        <v>0</v>
      </c>
      <c r="BX13" s="1140">
        <f>'[3]23. PIA 2025'!G12</f>
        <v>192000</v>
      </c>
      <c r="BY13" s="1140">
        <f>'[3]23. PIA 2025'!H12</f>
        <v>216000</v>
      </c>
      <c r="BZ13" s="1140">
        <f>'[3]24. PPC 2025'!F14</f>
        <v>0</v>
      </c>
      <c r="CA13" s="1140">
        <f>'[3]24. PPC 2025'!G14</f>
        <v>105500</v>
      </c>
      <c r="CB13" s="1140">
        <f>'[3]24. PPC 2025'!H14</f>
        <v>114000</v>
      </c>
      <c r="CC13" s="1141">
        <f t="shared" si="1"/>
        <v>4971250</v>
      </c>
      <c r="CD13" s="1141">
        <f t="shared" si="0"/>
        <v>6663500</v>
      </c>
      <c r="CE13" s="1141">
        <f t="shared" si="0"/>
        <v>7476000</v>
      </c>
    </row>
    <row r="14" spans="1:84" ht="17.100000000000001" customHeight="1">
      <c r="A14" s="1144"/>
      <c r="B14" s="1145" t="s">
        <v>598</v>
      </c>
      <c r="C14" s="1146"/>
      <c r="D14" s="1147"/>
      <c r="E14" s="1148" t="s">
        <v>571</v>
      </c>
      <c r="F14" s="1140">
        <f>'[3]1. PGO - 2025'!F467</f>
        <v>222000</v>
      </c>
      <c r="G14" s="1140">
        <f>'[3]1. PGO - 2025'!G467</f>
        <v>684000</v>
      </c>
      <c r="H14" s="1140">
        <f>'[3]1. PGO - 2025'!H467</f>
        <v>768000</v>
      </c>
      <c r="I14" s="1140">
        <f>'[3]2. VG-SP 2025'!F218</f>
        <v>98500</v>
      </c>
      <c r="J14" s="1140">
        <f>'[3]2. VG-SP 2025'!G218</f>
        <v>822000</v>
      </c>
      <c r="K14" s="1140">
        <f>'[3]2. VG-SP 2025'!H218</f>
        <v>918000</v>
      </c>
      <c r="L14" s="1140">
        <f>'[3]4.HRMDO 2025'!F15</f>
        <v>82500</v>
      </c>
      <c r="M14" s="1140">
        <f>'[3]4.HRMDO 2025'!G15</f>
        <v>90000</v>
      </c>
      <c r="N14" s="1140">
        <f>'[3]4.HRMDO 2025'!H15</f>
        <v>102000</v>
      </c>
      <c r="O14" s="1140">
        <f>'[3]15. HOUSING 2025'!F16</f>
        <v>0</v>
      </c>
      <c r="P14" s="1140">
        <f>'[3]15. HOUSING 2025'!G16</f>
        <v>102000</v>
      </c>
      <c r="Q14" s="1140">
        <f>'[3]15. HOUSING 2025'!H16</f>
        <v>216000</v>
      </c>
      <c r="R14" s="1140">
        <f>'[3]3. PTCAO 2025'!F15</f>
        <v>0</v>
      </c>
      <c r="S14" s="1140">
        <f>'[3]3. PTCAO 2025'!G15</f>
        <v>0</v>
      </c>
      <c r="T14" s="1140">
        <f>'[3]3. PTCAO 2025'!H15</f>
        <v>0</v>
      </c>
      <c r="U14" s="1140">
        <f>'[3]13. PDRRMO 2025'!F15</f>
        <v>82500</v>
      </c>
      <c r="V14" s="1140">
        <f>'[3]13. PDRRMO 2025'!G15</f>
        <v>90000</v>
      </c>
      <c r="W14" s="1140">
        <f>'[3]13. PDRRMO 2025'!H15</f>
        <v>102000</v>
      </c>
      <c r="X14" s="1140">
        <f>'[3]5.PPDO 2025'!F15</f>
        <v>0</v>
      </c>
      <c r="Y14" s="1140">
        <f>'[3]5.PPDO 2025'!G15</f>
        <v>90000</v>
      </c>
      <c r="Z14" s="1140">
        <f>'[3]5.PPDO 2025'!H15</f>
        <v>102000</v>
      </c>
      <c r="AA14" s="1140">
        <f>'[3]6.GSO 2025'!F205</f>
        <v>136375</v>
      </c>
      <c r="AB14" s="1140">
        <f>'[3]6.GSO 2025'!G205</f>
        <v>282000</v>
      </c>
      <c r="AC14" s="1140">
        <f>'[3]6.GSO 2025'!H205</f>
        <v>318000</v>
      </c>
      <c r="AD14" s="1140">
        <f>'[3]7.PBO 2025'!F15</f>
        <v>0</v>
      </c>
      <c r="AE14" s="1140">
        <f>'[3]7.PBO 2025'!G15</f>
        <v>192000</v>
      </c>
      <c r="AF14" s="1140">
        <f>'[3]7.PBO 2025'!H15</f>
        <v>216000</v>
      </c>
      <c r="AG14" s="1140">
        <f>'[3]8. OPA 2025'!F15</f>
        <v>124000</v>
      </c>
      <c r="AH14" s="1140">
        <f>'[3]8. OPA 2025'!G15</f>
        <v>192000</v>
      </c>
      <c r="AI14" s="1140">
        <f>'[3]8. OPA 2025'!H15</f>
        <v>102000</v>
      </c>
      <c r="AJ14" s="1140">
        <f>'[3]9. PTO 2025'!F422</f>
        <v>0</v>
      </c>
      <c r="AK14" s="1140">
        <f>'[3]9. PTO 2025'!G422</f>
        <v>90000</v>
      </c>
      <c r="AL14" s="1140">
        <f>'[3]9. PTO 2025'!H422</f>
        <v>204000</v>
      </c>
      <c r="AM14" s="1140">
        <f>'[3]11.PIMRO 2025'!F16</f>
        <v>55250</v>
      </c>
      <c r="AN14" s="1140">
        <f>'[3]11.PIMRO 2025'!G16</f>
        <v>192000</v>
      </c>
      <c r="AO14" s="1140">
        <f>'[3]11.PIMRO 2025'!H16</f>
        <v>216000</v>
      </c>
      <c r="AP14" s="1140"/>
      <c r="AQ14" s="1140"/>
      <c r="AR14" s="1140"/>
      <c r="AS14" s="1140">
        <f>'[3]10. PAsO 2025'!F15</f>
        <v>91375</v>
      </c>
      <c r="AT14" s="1140">
        <f>'[3]10. PAsO 2025'!G15</f>
        <v>192000</v>
      </c>
      <c r="AU14" s="1140">
        <f>'[3]10. PAsO 2025'!H15</f>
        <v>216000</v>
      </c>
      <c r="AV14" s="1140">
        <f>'[3]17.PPCLDO 2025'!F16</f>
        <v>22500</v>
      </c>
      <c r="AW14" s="1140">
        <f>'[3]17.PPCLDO 2025'!G16</f>
        <v>90000</v>
      </c>
      <c r="AX14" s="1140">
        <f>'[3]17.PPCLDO 2025'!H16</f>
        <v>216000</v>
      </c>
      <c r="AY14" s="1140"/>
      <c r="AZ14" s="1140"/>
      <c r="BA14" s="1140"/>
      <c r="BB14" s="1149">
        <f>'[3]18.OPAG 2025'!F13</f>
        <v>0</v>
      </c>
      <c r="BC14" s="1149">
        <f>'[3]18.OPAG 2025'!G13</f>
        <v>90000</v>
      </c>
      <c r="BD14" s="1149">
        <f>'[3]18.OPAG 2025'!H13</f>
        <v>102000</v>
      </c>
      <c r="BE14" s="1140">
        <f>'[3]19.OPVET 2025'!F15</f>
        <v>60000</v>
      </c>
      <c r="BF14" s="1140">
        <f>'[3]19.OPVET 2025'!G15</f>
        <v>90000</v>
      </c>
      <c r="BG14" s="1140">
        <f>'[3]19.OPVET 2025'!H15</f>
        <v>216000</v>
      </c>
      <c r="BH14" s="1140">
        <f>'[3]21.PEO 2025'!F17</f>
        <v>7500</v>
      </c>
      <c r="BI14" s="1140">
        <f>'[3]21.PEO 2025'!G17</f>
        <v>282000</v>
      </c>
      <c r="BJ14" s="1140">
        <f>'[3]21.PEO 2025'!H17</f>
        <v>318000</v>
      </c>
      <c r="BK14" s="1140">
        <f>'[3]16.PSWDO 2025'!F15</f>
        <v>0</v>
      </c>
      <c r="BL14" s="1140">
        <f>'[3]16.PSWDO 2025'!G15</f>
        <v>0</v>
      </c>
      <c r="BM14" s="1140">
        <f>'[3]16.PSWDO 2025'!H15</f>
        <v>0</v>
      </c>
      <c r="BN14" s="1140">
        <f>'[3]20.PG-ENRO 2025'!F16</f>
        <v>67500</v>
      </c>
      <c r="BO14" s="1140">
        <f>'[3]20.PG-ENRO 2025'!G16</f>
        <v>90000</v>
      </c>
      <c r="BP14" s="1140">
        <f>'[3]20.PG-ENRO 2025'!H16</f>
        <v>102000</v>
      </c>
      <c r="BQ14" s="1140">
        <f>'[3]25. PHO 2025'!F15</f>
        <v>90000</v>
      </c>
      <c r="BR14" s="1140">
        <f>'[3]25. PHO 2025'!G15</f>
        <v>180000</v>
      </c>
      <c r="BS14" s="1140">
        <f>'[3]25. PHO 2025'!H15</f>
        <v>204000</v>
      </c>
      <c r="BT14" s="1143">
        <f>'[3]22. PEDIPO 2025'!F13</f>
        <v>76500</v>
      </c>
      <c r="BU14" s="1143">
        <f>'[3]22. PEDIPO 2025'!G13</f>
        <v>102000</v>
      </c>
      <c r="BV14" s="1143">
        <f>'[3]22. PEDIPO 2025'!H13</f>
        <v>0</v>
      </c>
      <c r="BW14" s="1140">
        <f>'[3]23. PIA 2025'!F13</f>
        <v>0</v>
      </c>
      <c r="BX14" s="1140">
        <f>'[3]23. PIA 2025'!G13</f>
        <v>192000</v>
      </c>
      <c r="BY14" s="1140">
        <f>'[3]23. PIA 2025'!H13</f>
        <v>216000</v>
      </c>
      <c r="BZ14" s="1140">
        <f>'[3]24. PPC 2025'!F15</f>
        <v>0</v>
      </c>
      <c r="CA14" s="1140">
        <f>'[3]24. PPC 2025'!G15</f>
        <v>105500</v>
      </c>
      <c r="CB14" s="1140">
        <f>'[3]24. PPC 2025'!H15</f>
        <v>114000</v>
      </c>
      <c r="CC14" s="1141">
        <f t="shared" si="1"/>
        <v>1216500</v>
      </c>
      <c r="CD14" s="1141">
        <f t="shared" si="0"/>
        <v>4239500</v>
      </c>
      <c r="CE14" s="1141">
        <f t="shared" si="0"/>
        <v>4968000</v>
      </c>
    </row>
    <row r="15" spans="1:84" s="1150" customFormat="1" ht="17.100000000000001" customHeight="1">
      <c r="A15" s="1135"/>
      <c r="B15" s="1136" t="s">
        <v>807</v>
      </c>
      <c r="C15" s="1137"/>
      <c r="D15" s="1138"/>
      <c r="E15" s="1142" t="s">
        <v>569</v>
      </c>
      <c r="F15" s="1140">
        <f>'[3]1. PGO - 2025'!F468</f>
        <v>492000</v>
      </c>
      <c r="G15" s="1140">
        <f>'[3]1. PGO - 2025'!G468</f>
        <v>840000</v>
      </c>
      <c r="H15" s="1140">
        <f>'[3]1. PGO - 2025'!H468</f>
        <v>994000</v>
      </c>
      <c r="I15" s="1140">
        <f>'[3]2. VG-SP 2025'!F219</f>
        <v>498000</v>
      </c>
      <c r="J15" s="1140">
        <f>'[3]2. VG-SP 2025'!G219</f>
        <v>600000</v>
      </c>
      <c r="K15" s="1140">
        <f>'[3]2. VG-SP 2025'!H219</f>
        <v>700000</v>
      </c>
      <c r="L15" s="1140">
        <f>'[3]4.HRMDO 2025'!F16</f>
        <v>132000</v>
      </c>
      <c r="M15" s="1140">
        <f>'[3]4.HRMDO 2025'!G16</f>
        <v>168000</v>
      </c>
      <c r="N15" s="1140">
        <f>'[3]4.HRMDO 2025'!H16</f>
        <v>203000</v>
      </c>
      <c r="O15" s="1140">
        <f>'[3]15. HOUSING 2025'!F17</f>
        <v>36000</v>
      </c>
      <c r="P15" s="1140">
        <f>'[3]15. HOUSING 2025'!G17</f>
        <v>78000</v>
      </c>
      <c r="Q15" s="1140">
        <f>'[3]15. HOUSING 2025'!H17</f>
        <v>91000</v>
      </c>
      <c r="R15" s="1140">
        <f>'[3]3. PTCAO 2025'!F16</f>
        <v>78000</v>
      </c>
      <c r="S15" s="1140">
        <f>'[3]3. PTCAO 2025'!G16</f>
        <v>150000</v>
      </c>
      <c r="T15" s="1140">
        <f>'[3]3. PTCAO 2025'!H16</f>
        <v>175000</v>
      </c>
      <c r="U15" s="1140">
        <f>'[3]13. PDRRMO 2025'!F16</f>
        <v>30000</v>
      </c>
      <c r="V15" s="1140">
        <f>'[3]13. PDRRMO 2025'!G16</f>
        <v>102000</v>
      </c>
      <c r="W15" s="1140">
        <f>'[3]13. PDRRMO 2025'!H16</f>
        <v>119000</v>
      </c>
      <c r="X15" s="1140">
        <f>'[3]5.PPDO 2025'!F16</f>
        <v>150000</v>
      </c>
      <c r="Y15" s="1140">
        <f>'[3]5.PPDO 2025'!G16</f>
        <v>252000</v>
      </c>
      <c r="Z15" s="1140">
        <f>'[3]5.PPDO 2025'!H16</f>
        <v>294000</v>
      </c>
      <c r="AA15" s="1140">
        <f>'[3]6.GSO 2025'!F206</f>
        <v>456000</v>
      </c>
      <c r="AB15" s="1140">
        <f>'[3]6.GSO 2025'!G206</f>
        <v>684000</v>
      </c>
      <c r="AC15" s="1140">
        <f>'[3]6.GSO 2025'!H206</f>
        <v>798000</v>
      </c>
      <c r="AD15" s="1140">
        <f>'[3]7.PBO 2025'!F16</f>
        <v>90000</v>
      </c>
      <c r="AE15" s="1140">
        <f>'[3]7.PBO 2025'!G16</f>
        <v>144000</v>
      </c>
      <c r="AF15" s="1140">
        <f>'[3]7.PBO 2025'!H16</f>
        <v>168000</v>
      </c>
      <c r="AG15" s="1140">
        <f>'[3]8. OPA 2025'!F16</f>
        <v>198000</v>
      </c>
      <c r="AH15" s="1140">
        <f>'[3]8. OPA 2025'!G16</f>
        <v>300000</v>
      </c>
      <c r="AI15" s="1140">
        <f>'[3]8. OPA 2025'!H16</f>
        <v>343000</v>
      </c>
      <c r="AJ15" s="1140">
        <f>'[3]9. PTO 2025'!F423</f>
        <v>246000</v>
      </c>
      <c r="AK15" s="1140">
        <f>'[3]9. PTO 2025'!G423</f>
        <v>366000</v>
      </c>
      <c r="AL15" s="1140">
        <f>'[3]9. PTO 2025'!H423</f>
        <v>427000</v>
      </c>
      <c r="AM15" s="1140">
        <f>'[3]11.PIMRO 2025'!F17</f>
        <v>60000</v>
      </c>
      <c r="AN15" s="1140">
        <f>'[3]11.PIMRO 2025'!G17</f>
        <v>126000</v>
      </c>
      <c r="AO15" s="1140">
        <f>'[3]11.PIMRO 2025'!H17</f>
        <v>147000</v>
      </c>
      <c r="AP15" s="1140">
        <f>'[3]12. PLO 2025'!F15</f>
        <v>66000</v>
      </c>
      <c r="AQ15" s="1140">
        <f>'[3]12. PLO 2025'!G15</f>
        <v>96000</v>
      </c>
      <c r="AR15" s="1140">
        <f>'[3]12. PLO 2025'!H15</f>
        <v>112000</v>
      </c>
      <c r="AS15" s="1140">
        <f>'[3]10. PAsO 2025'!F16</f>
        <v>222000</v>
      </c>
      <c r="AT15" s="1140">
        <f>'[3]10. PAsO 2025'!G16</f>
        <v>348000</v>
      </c>
      <c r="AU15" s="1140">
        <f>'[3]10. PAsO 2025'!H16</f>
        <v>406000</v>
      </c>
      <c r="AV15" s="1140">
        <f>'[3]17.PPCLDO 2025'!F17</f>
        <v>108000</v>
      </c>
      <c r="AW15" s="1140">
        <f>'[3]17.PPCLDO 2025'!G17</f>
        <v>174000</v>
      </c>
      <c r="AX15" s="1140">
        <f>'[3]17.PPCLDO 2025'!H17</f>
        <v>203000</v>
      </c>
      <c r="AY15" s="1140">
        <f>'[3]14.PESO 2025'!F15</f>
        <v>84000</v>
      </c>
      <c r="AZ15" s="1140">
        <f>'[3]14.PESO 2025'!G15</f>
        <v>126000</v>
      </c>
      <c r="BA15" s="1140">
        <f>'[3]14.PESO 2025'!H15</f>
        <v>147000</v>
      </c>
      <c r="BB15" s="1149">
        <f>'[3]18.OPAG 2025'!F14</f>
        <v>690000</v>
      </c>
      <c r="BC15" s="1149">
        <f>'[3]18.OPAG 2025'!G14</f>
        <v>1116000</v>
      </c>
      <c r="BD15" s="1149">
        <f>'[3]18.OPAG 2025'!H14</f>
        <v>1302000</v>
      </c>
      <c r="BE15" s="1140">
        <f>'[3]19.OPVET 2025'!F16</f>
        <v>156000</v>
      </c>
      <c r="BF15" s="1140">
        <f>'[3]19.OPVET 2025'!G16</f>
        <v>252000</v>
      </c>
      <c r="BG15" s="1140">
        <f>'[3]19.OPVET 2025'!H16</f>
        <v>294000</v>
      </c>
      <c r="BH15" s="1140">
        <f>'[3]21.PEO 2025'!F18</f>
        <v>1290000</v>
      </c>
      <c r="BI15" s="1140">
        <f>'[3]21.PEO 2025'!G18</f>
        <v>1758000</v>
      </c>
      <c r="BJ15" s="1140">
        <f>'[3]21.PEO 2025'!H18</f>
        <v>2051000</v>
      </c>
      <c r="BK15" s="1140">
        <f>'[3]16.PSWDO 2025'!F16</f>
        <v>150000</v>
      </c>
      <c r="BL15" s="1140">
        <f>'[3]16.PSWDO 2025'!G16</f>
        <v>234000</v>
      </c>
      <c r="BM15" s="1140">
        <f>'[3]16.PSWDO 2025'!H16</f>
        <v>266000</v>
      </c>
      <c r="BN15" s="1140">
        <f>'[3]20.PG-ENRO 2025'!F17</f>
        <v>120000</v>
      </c>
      <c r="BO15" s="1140">
        <f>'[3]20.PG-ENRO 2025'!G17</f>
        <v>204000</v>
      </c>
      <c r="BP15" s="1140">
        <f>'[3]20.PG-ENRO 2025'!H17</f>
        <v>238000</v>
      </c>
      <c r="BQ15" s="1140">
        <f>'[3]25. PHO 2025'!F16</f>
        <v>192000</v>
      </c>
      <c r="BR15" s="1140">
        <f>'[3]25. PHO 2025'!G16</f>
        <v>432000</v>
      </c>
      <c r="BS15" s="1140">
        <f>'[3]25. PHO 2025'!H16</f>
        <v>490000</v>
      </c>
      <c r="BT15" s="1143">
        <f>'[3]22. PEDIPO 2025'!F14</f>
        <v>6000</v>
      </c>
      <c r="BU15" s="1143">
        <f>'[3]22. PEDIPO 2025'!G14</f>
        <v>30000</v>
      </c>
      <c r="BV15" s="1143">
        <f>'[3]22. PEDIPO 2025'!H14</f>
        <v>35000</v>
      </c>
      <c r="BW15" s="1140">
        <f>'[3]23. PIA 2025'!F14</f>
        <v>0</v>
      </c>
      <c r="BX15" s="1140">
        <f>'[3]23. PIA 2025'!G14</f>
        <v>36000</v>
      </c>
      <c r="BY15" s="1140">
        <f>'[3]23. PIA 2025'!H14</f>
        <v>42000</v>
      </c>
      <c r="BZ15" s="1140">
        <f>'[3]24. PPC 2025'!F16</f>
        <v>0</v>
      </c>
      <c r="CA15" s="1140">
        <f>'[3]24. PPC 2025'!G16</f>
        <v>174000</v>
      </c>
      <c r="CB15" s="1140">
        <f>'[3]24. PPC 2025'!H16</f>
        <v>238000</v>
      </c>
      <c r="CC15" s="1141">
        <f t="shared" si="1"/>
        <v>5550000</v>
      </c>
      <c r="CD15" s="1141">
        <f t="shared" si="0"/>
        <v>8790000</v>
      </c>
      <c r="CE15" s="1141">
        <f t="shared" si="0"/>
        <v>10283000</v>
      </c>
    </row>
    <row r="16" spans="1:84" s="1150" customFormat="1" ht="17.100000000000001" customHeight="1">
      <c r="A16" s="1135"/>
      <c r="B16" s="1136" t="s">
        <v>808</v>
      </c>
      <c r="C16" s="1137"/>
      <c r="D16" s="1138"/>
      <c r="E16" s="1142" t="s">
        <v>809</v>
      </c>
      <c r="F16" s="1140">
        <f>'[3]1. PGO - 2025'!F469</f>
        <v>1210000</v>
      </c>
      <c r="G16" s="1140">
        <f>'[3]1. PGO - 2025'!G469</f>
        <v>1818000</v>
      </c>
      <c r="H16" s="1140">
        <f>'[3]1. PGO - 2025'!H469</f>
        <v>2219000</v>
      </c>
      <c r="I16" s="1140">
        <f>'[3]2. VG-SP 2025'!F220</f>
        <v>1210000</v>
      </c>
      <c r="J16" s="1140">
        <f>'[3]2. VG-SP 2025'!G220</f>
        <v>1518000</v>
      </c>
      <c r="K16" s="1140">
        <f>'[3]2. VG-SP 2025'!H220</f>
        <v>1771000</v>
      </c>
      <c r="L16" s="1140">
        <f>'[3]4.HRMDO 2025'!F17</f>
        <v>72000</v>
      </c>
      <c r="M16" s="1140">
        <f>'[3]4.HRMDO 2025'!G17</f>
        <v>90000</v>
      </c>
      <c r="N16" s="1140">
        <f>'[3]4.HRMDO 2025'!H17</f>
        <v>105000</v>
      </c>
      <c r="O16" s="1140">
        <f>'[3]15. HOUSING 2025'!F18</f>
        <v>18000</v>
      </c>
      <c r="P16" s="1140">
        <f>'[3]15. HOUSING 2025'!G18</f>
        <v>30000</v>
      </c>
      <c r="Q16" s="1140">
        <f>'[3]15. HOUSING 2025'!H18</f>
        <v>63000</v>
      </c>
      <c r="R16" s="1140">
        <f>'[3]3. PTCAO 2025'!F17</f>
        <v>24000</v>
      </c>
      <c r="S16" s="1140">
        <f>'[3]3. PTCAO 2025'!G17</f>
        <v>90000</v>
      </c>
      <c r="T16" s="1140">
        <f>'[3]3. PTCAO 2025'!H17</f>
        <v>105000</v>
      </c>
      <c r="U16" s="1140">
        <f>'[3]13. PDRRMO 2025'!F17</f>
        <v>228000</v>
      </c>
      <c r="V16" s="1140">
        <f>'[3]13. PDRRMO 2025'!G17</f>
        <v>240000</v>
      </c>
      <c r="W16" s="1140">
        <f>'[3]13. PDRRMO 2025'!H17</f>
        <v>322000</v>
      </c>
      <c r="X16" s="1140">
        <f>'[3]5.PPDO 2025'!F17</f>
        <v>12000</v>
      </c>
      <c r="Y16" s="1140">
        <f>'[3]5.PPDO 2025'!G17</f>
        <v>12000</v>
      </c>
      <c r="Z16" s="1140">
        <f>'[3]5.PPDO 2025'!H17</f>
        <v>42000</v>
      </c>
      <c r="AA16" s="1140">
        <f>'[3]6.GSO 2025'!F207</f>
        <v>490000</v>
      </c>
      <c r="AB16" s="1140">
        <f>'[3]6.GSO 2025'!G207</f>
        <v>1800000</v>
      </c>
      <c r="AC16" s="1140">
        <f>'[3]6.GSO 2025'!H207</f>
        <v>2240000</v>
      </c>
      <c r="AD16" s="1140">
        <f>'[3]7.PBO 2025'!F17</f>
        <v>36000</v>
      </c>
      <c r="AE16" s="1140">
        <f>'[3]7.PBO 2025'!G17</f>
        <v>48000</v>
      </c>
      <c r="AF16" s="1140">
        <f>'[3]7.PBO 2025'!H17</f>
        <v>42000</v>
      </c>
      <c r="AG16" s="1140">
        <f>'[3]8. OPA 2025'!F17</f>
        <v>120000</v>
      </c>
      <c r="AH16" s="1140">
        <f>'[3]8. OPA 2025'!G17</f>
        <v>132000</v>
      </c>
      <c r="AI16" s="1140">
        <f>'[3]8. OPA 2025'!H17</f>
        <v>210000</v>
      </c>
      <c r="AJ16" s="1140">
        <f>'[3]9. PTO 2025'!F424</f>
        <v>24000</v>
      </c>
      <c r="AK16" s="1140">
        <f>'[3]9. PTO 2025'!G424</f>
        <v>54000</v>
      </c>
      <c r="AL16" s="1140">
        <f>'[3]9. PTO 2025'!H424</f>
        <v>105000</v>
      </c>
      <c r="AM16" s="1140">
        <f>'[3]11.PIMRO 2025'!F18</f>
        <v>30000</v>
      </c>
      <c r="AN16" s="1140">
        <f>'[3]11.PIMRO 2025'!G18</f>
        <v>36000</v>
      </c>
      <c r="AO16" s="1140">
        <f>'[3]11.PIMRO 2025'!H18</f>
        <v>42000</v>
      </c>
      <c r="AP16" s="1140">
        <f>'[3]12. PLO 2025'!F16</f>
        <v>24000</v>
      </c>
      <c r="AQ16" s="1140">
        <f>'[3]12. PLO 2025'!G16</f>
        <v>24000</v>
      </c>
      <c r="AR16" s="1140">
        <f>'[3]12. PLO 2025'!H16</f>
        <v>28000</v>
      </c>
      <c r="AS16" s="1140">
        <f>'[3]10. PAsO 2025'!F17</f>
        <v>60000</v>
      </c>
      <c r="AT16" s="1140">
        <f>'[3]10. PAsO 2025'!G17</f>
        <v>60000</v>
      </c>
      <c r="AU16" s="1140">
        <f>'[3]10. PAsO 2025'!H17</f>
        <v>105000</v>
      </c>
      <c r="AV16" s="1140">
        <f>'[3]17.PPCLDO 2025'!F18</f>
        <v>60000</v>
      </c>
      <c r="AW16" s="1140">
        <f>'[3]17.PPCLDO 2025'!G18</f>
        <v>60000</v>
      </c>
      <c r="AX16" s="1140">
        <f>'[3]17.PPCLDO 2025'!H18</f>
        <v>70000</v>
      </c>
      <c r="AY16" s="1140">
        <f>'[3]14.PESO 2025'!F16</f>
        <v>24000</v>
      </c>
      <c r="AZ16" s="1140">
        <f>'[3]14.PESO 2025'!G16</f>
        <v>24000</v>
      </c>
      <c r="BA16" s="1140">
        <f>'[3]14.PESO 2025'!H16</f>
        <v>70000</v>
      </c>
      <c r="BB16" s="1143"/>
      <c r="BC16" s="1143"/>
      <c r="BD16" s="1143"/>
      <c r="BE16" s="1140">
        <f>'[3]19.OPVET 2025'!F17</f>
        <v>18000</v>
      </c>
      <c r="BF16" s="1140">
        <f>'[3]19.OPVET 2025'!G17</f>
        <v>24000</v>
      </c>
      <c r="BG16" s="1140">
        <f>'[3]19.OPVET 2025'!H17</f>
        <v>112000</v>
      </c>
      <c r="BH16" s="1140">
        <f>'[3]21.PEO 2025'!F19</f>
        <v>1050000</v>
      </c>
      <c r="BI16" s="1140">
        <f>'[3]21.PEO 2025'!G19</f>
        <v>1038000</v>
      </c>
      <c r="BJ16" s="1140">
        <f>'[3]21.PEO 2025'!H19</f>
        <v>1575000</v>
      </c>
      <c r="BK16" s="1140">
        <f>'[3]16.PSWDO 2025'!F17</f>
        <v>72000</v>
      </c>
      <c r="BL16" s="1140">
        <f>'[3]16.PSWDO 2025'!G17</f>
        <v>54000</v>
      </c>
      <c r="BM16" s="1140">
        <f>'[3]16.PSWDO 2025'!H17</f>
        <v>133000</v>
      </c>
      <c r="BN16" s="1140">
        <f>'[3]20.PG-ENRO 2025'!F18</f>
        <v>114000</v>
      </c>
      <c r="BO16" s="1140">
        <f>'[3]20.PG-ENRO 2025'!G18</f>
        <v>102000</v>
      </c>
      <c r="BP16" s="1140">
        <f>'[3]20.PG-ENRO 2025'!H18</f>
        <v>154000</v>
      </c>
      <c r="BQ16" s="1140">
        <f>'[3]25. PHO 2025'!F17</f>
        <v>72000</v>
      </c>
      <c r="BR16" s="1140">
        <f>'[3]25. PHO 2025'!G17</f>
        <v>108000</v>
      </c>
      <c r="BS16" s="1140">
        <f>'[3]25. PHO 2025'!H17</f>
        <v>126000</v>
      </c>
      <c r="BT16" s="1143"/>
      <c r="BU16" s="1143"/>
      <c r="BV16" s="1143"/>
      <c r="BW16" s="1140"/>
      <c r="BX16" s="1140"/>
      <c r="BY16" s="1140"/>
      <c r="BZ16" s="1140">
        <f>'[3]24. PPC 2025'!F17</f>
        <v>0</v>
      </c>
      <c r="CA16" s="1140">
        <f>'[3]24. PPC 2025'!G17</f>
        <v>0</v>
      </c>
      <c r="CB16" s="1140">
        <f>'[3]24. PPC 2025'!H17</f>
        <v>28000</v>
      </c>
      <c r="CC16" s="1141">
        <f t="shared" si="1"/>
        <v>4968000</v>
      </c>
      <c r="CD16" s="1141">
        <f t="shared" si="0"/>
        <v>7362000</v>
      </c>
      <c r="CE16" s="1141">
        <f t="shared" si="0"/>
        <v>9667000</v>
      </c>
      <c r="CF16" s="1151">
        <f>CE16/7000</f>
        <v>1381</v>
      </c>
    </row>
    <row r="17" spans="1:84" ht="17.100000000000001" customHeight="1">
      <c r="A17" s="1144"/>
      <c r="B17" s="1145" t="s">
        <v>548</v>
      </c>
      <c r="C17" s="1146"/>
      <c r="D17" s="1147"/>
      <c r="E17" s="1148" t="s">
        <v>547</v>
      </c>
      <c r="F17" s="1149"/>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0">
        <f>'[3]19.OPVET 2025'!F18</f>
        <v>463500</v>
      </c>
      <c r="BF17" s="1140">
        <f>'[3]19.OPVET 2025'!G18</f>
        <v>756000</v>
      </c>
      <c r="BG17" s="1140">
        <f>'[3]19.OPVET 2025'!H18</f>
        <v>756000</v>
      </c>
      <c r="BH17" s="1149"/>
      <c r="BI17" s="1149"/>
      <c r="BJ17" s="1149"/>
      <c r="BK17" s="1140">
        <f>'[3]16.PSWDO 2025'!F26</f>
        <v>158250</v>
      </c>
      <c r="BL17" s="1140">
        <f>'[3]16.PSWDO 2025'!G26</f>
        <v>162000</v>
      </c>
      <c r="BM17" s="1140">
        <f>'[3]16.PSWDO 2025'!H26</f>
        <v>540000</v>
      </c>
      <c r="BN17" s="1149"/>
      <c r="BO17" s="1149"/>
      <c r="BP17" s="1149"/>
      <c r="BQ17" s="1140">
        <f>'[3]25. PHO 2025'!F18</f>
        <v>569522.73</v>
      </c>
      <c r="BR17" s="1140">
        <f>'[3]25. PHO 2025'!G18</f>
        <v>1296000</v>
      </c>
      <c r="BS17" s="1140">
        <f>'[3]25. PHO 2025'!H18</f>
        <v>1260000</v>
      </c>
      <c r="BT17" s="1143"/>
      <c r="BU17" s="1143"/>
      <c r="BV17" s="1143"/>
      <c r="BW17" s="1140"/>
      <c r="BX17" s="1140"/>
      <c r="BY17" s="1140"/>
      <c r="BZ17" s="1140"/>
      <c r="CA17" s="1140"/>
      <c r="CB17" s="1140"/>
      <c r="CC17" s="1141">
        <f t="shared" si="1"/>
        <v>1191272.73</v>
      </c>
      <c r="CD17" s="1141">
        <f t="shared" si="0"/>
        <v>2214000</v>
      </c>
      <c r="CE17" s="1141">
        <f t="shared" si="0"/>
        <v>2556000</v>
      </c>
    </row>
    <row r="18" spans="1:84" ht="17.100000000000001" customHeight="1">
      <c r="A18" s="1135"/>
      <c r="B18" s="1136" t="s">
        <v>546</v>
      </c>
      <c r="C18" s="1137"/>
      <c r="D18" s="1138"/>
      <c r="E18" s="1142" t="s">
        <v>545</v>
      </c>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1143"/>
      <c r="AS18" s="1143"/>
      <c r="AT18" s="1143"/>
      <c r="AU18" s="1143"/>
      <c r="AV18" s="1143"/>
      <c r="AW18" s="1143"/>
      <c r="AX18" s="1143"/>
      <c r="AY18" s="1143"/>
      <c r="AZ18" s="1143"/>
      <c r="BA18" s="1143"/>
      <c r="BB18" s="1143"/>
      <c r="BC18" s="1143"/>
      <c r="BD18" s="1143"/>
      <c r="BE18" s="1140">
        <f>'[3]19.OPVET 2025'!F19</f>
        <v>46800</v>
      </c>
      <c r="BF18" s="1140">
        <f>'[3]19.OPVET 2025'!G19</f>
        <v>75600</v>
      </c>
      <c r="BG18" s="1140">
        <f>'[3]19.OPVET 2025'!H19</f>
        <v>75600</v>
      </c>
      <c r="BH18" s="1143"/>
      <c r="BI18" s="1143"/>
      <c r="BJ18" s="1143"/>
      <c r="BK18" s="1143"/>
      <c r="BL18" s="1143"/>
      <c r="BM18" s="1143"/>
      <c r="BN18" s="1143"/>
      <c r="BO18" s="1143"/>
      <c r="BP18" s="1143"/>
      <c r="BQ18" s="1140">
        <f>'[3]25. PHO 2025'!F19</f>
        <v>56952.25</v>
      </c>
      <c r="BR18" s="1140">
        <f>'[3]25. PHO 2025'!G19</f>
        <v>129600</v>
      </c>
      <c r="BS18" s="1140">
        <f>'[3]25. PHO 2025'!H19</f>
        <v>126000</v>
      </c>
      <c r="BT18" s="1143"/>
      <c r="BU18" s="1143"/>
      <c r="BV18" s="1143"/>
      <c r="BW18" s="1140"/>
      <c r="BX18" s="1140"/>
      <c r="BY18" s="1140"/>
      <c r="BZ18" s="1140"/>
      <c r="CA18" s="1140"/>
      <c r="CB18" s="1140"/>
      <c r="CC18" s="1141">
        <f t="shared" si="1"/>
        <v>103752.25</v>
      </c>
      <c r="CD18" s="1141">
        <f t="shared" si="0"/>
        <v>205200</v>
      </c>
      <c r="CE18" s="1141">
        <f t="shared" si="0"/>
        <v>201600</v>
      </c>
    </row>
    <row r="19" spans="1:84" s="1160" customFormat="1" ht="17.100000000000001" customHeight="1">
      <c r="A19" s="1152"/>
      <c r="B19" s="1153" t="s">
        <v>186</v>
      </c>
      <c r="C19" s="1154"/>
      <c r="D19" s="1154"/>
      <c r="E19" s="1155" t="s">
        <v>567</v>
      </c>
      <c r="F19" s="1143">
        <f>'[3]1. PGO - 2025'!F470</f>
        <v>0</v>
      </c>
      <c r="G19" s="1143">
        <f>'[3]1. PGO - 2025'!G470</f>
        <v>12000000</v>
      </c>
      <c r="H19" s="1143">
        <f>'[3]1. PGO - 2025'!H470</f>
        <v>0</v>
      </c>
      <c r="I19" s="1143"/>
      <c r="J19" s="1143"/>
      <c r="K19" s="1143"/>
      <c r="L19" s="1143"/>
      <c r="M19" s="1143"/>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3"/>
      <c r="AI19" s="1143"/>
      <c r="AJ19" s="1156"/>
      <c r="AK19" s="1156"/>
      <c r="AL19" s="1156"/>
      <c r="AM19" s="1156"/>
      <c r="AN19" s="1156"/>
      <c r="AO19" s="1156"/>
      <c r="AP19" s="1156"/>
      <c r="AQ19" s="1156"/>
      <c r="AR19" s="1156"/>
      <c r="AS19" s="1156"/>
      <c r="AT19" s="1156"/>
      <c r="AU19" s="1156"/>
      <c r="AV19" s="1156"/>
      <c r="AW19" s="1156"/>
      <c r="AX19" s="1156"/>
      <c r="AY19" s="1156"/>
      <c r="AZ19" s="1156"/>
      <c r="BA19" s="1156"/>
      <c r="BB19" s="1156"/>
      <c r="BC19" s="1156"/>
      <c r="BD19" s="1156"/>
      <c r="BE19" s="1156"/>
      <c r="BF19" s="1156"/>
      <c r="BG19" s="1156"/>
      <c r="BH19" s="1156"/>
      <c r="BI19" s="1156"/>
      <c r="BJ19" s="1156"/>
      <c r="BK19" s="1156"/>
      <c r="BL19" s="1156"/>
      <c r="BM19" s="1156"/>
      <c r="BN19" s="1157">
        <f>'[3]20.PG-ENRO 2025'!F19</f>
        <v>1790481.9</v>
      </c>
      <c r="BO19" s="1157">
        <f>'[3]20.PG-ENRO 2025'!G19</f>
        <v>0</v>
      </c>
      <c r="BP19" s="1157">
        <f>'[3]20.PG-ENRO 2025'!H19</f>
        <v>0</v>
      </c>
      <c r="BQ19" s="1156"/>
      <c r="BR19" s="1156"/>
      <c r="BS19" s="1156"/>
      <c r="BT19" s="1156"/>
      <c r="BU19" s="1156"/>
      <c r="BV19" s="1156"/>
      <c r="BW19" s="1158"/>
      <c r="BX19" s="1158"/>
      <c r="BY19" s="1158"/>
      <c r="BZ19" s="1159">
        <f>'[3]24. PPC 2025'!F18</f>
        <v>0</v>
      </c>
      <c r="CA19" s="1159">
        <f>'[3]24. PPC 2025'!G18</f>
        <v>1922935</v>
      </c>
      <c r="CB19" s="1159">
        <f>'[3]24. PPC 2025'!H18</f>
        <v>3048180</v>
      </c>
      <c r="CC19" s="1141">
        <f t="shared" si="1"/>
        <v>1790481.9</v>
      </c>
      <c r="CD19" s="1141">
        <f t="shared" si="0"/>
        <v>13922935</v>
      </c>
      <c r="CE19" s="1141">
        <f t="shared" si="0"/>
        <v>3048180</v>
      </c>
    </row>
    <row r="20" spans="1:84" s="1150" customFormat="1" ht="17.100000000000001" customHeight="1">
      <c r="A20" s="1135"/>
      <c r="B20" s="1136" t="s">
        <v>544</v>
      </c>
      <c r="C20" s="1137"/>
      <c r="D20" s="1138"/>
      <c r="E20" s="1142" t="s">
        <v>543</v>
      </c>
      <c r="F20" s="1143"/>
      <c r="G20" s="1143"/>
      <c r="H20" s="1143"/>
      <c r="I20" s="1143"/>
      <c r="J20" s="1143"/>
      <c r="K20" s="1143"/>
      <c r="L20" s="1143"/>
      <c r="M20" s="1143"/>
      <c r="N20" s="1143"/>
      <c r="O20" s="1143"/>
      <c r="P20" s="1143"/>
      <c r="Q20" s="1143"/>
      <c r="R20" s="1143"/>
      <c r="S20" s="1143"/>
      <c r="T20" s="1143"/>
      <c r="U20" s="1143"/>
      <c r="V20" s="1143"/>
      <c r="W20" s="1143"/>
      <c r="X20" s="1143"/>
      <c r="Y20" s="1143"/>
      <c r="Z20" s="1143"/>
      <c r="AA20" s="1143"/>
      <c r="AB20" s="1143"/>
      <c r="AC20" s="1143"/>
      <c r="AD20" s="1143"/>
      <c r="AE20" s="1143"/>
      <c r="AF20" s="1143"/>
      <c r="AG20" s="1143"/>
      <c r="AH20" s="1143"/>
      <c r="AI20" s="1143"/>
      <c r="AJ20" s="1143"/>
      <c r="AK20" s="1143"/>
      <c r="AL20" s="1143"/>
      <c r="AM20" s="1143"/>
      <c r="AN20" s="1143"/>
      <c r="AO20" s="1143"/>
      <c r="AP20" s="1143"/>
      <c r="AQ20" s="1143"/>
      <c r="AR20" s="1143"/>
      <c r="AS20" s="1143"/>
      <c r="AT20" s="1143"/>
      <c r="AU20" s="1143"/>
      <c r="AV20" s="1143"/>
      <c r="AW20" s="1143"/>
      <c r="AX20" s="1143"/>
      <c r="AY20" s="1143"/>
      <c r="AZ20" s="1143"/>
      <c r="BA20" s="1143"/>
      <c r="BB20" s="1143"/>
      <c r="BC20" s="1143"/>
      <c r="BD20" s="1143"/>
      <c r="BE20" s="1143">
        <f>'[3]19.OPVET 2025'!F20</f>
        <v>780000</v>
      </c>
      <c r="BF20" s="1143">
        <f>'[3]19.OPVET 2025'!G20</f>
        <v>1260000</v>
      </c>
      <c r="BG20" s="1143">
        <f>'[3]19.OPVET 2025'!H20</f>
        <v>1260000</v>
      </c>
      <c r="BH20" s="1143"/>
      <c r="BI20" s="1143"/>
      <c r="BJ20" s="1143"/>
      <c r="BK20" s="1143">
        <f>'[3]16.PSWDO 2025'!F27</f>
        <v>0</v>
      </c>
      <c r="BL20" s="1143">
        <f>'[3]16.PSWDO 2025'!G27</f>
        <v>240000</v>
      </c>
      <c r="BM20" s="1143">
        <f>'[3]16.PSWDO 2025'!H27</f>
        <v>480000</v>
      </c>
      <c r="BN20" s="1143"/>
      <c r="BO20" s="1143"/>
      <c r="BP20" s="1143"/>
      <c r="BQ20" s="1143">
        <f>'[3]25. PHO 2025'!F20</f>
        <v>949204.55</v>
      </c>
      <c r="BR20" s="1143">
        <f>'[3]25. PHO 2025'!G20</f>
        <v>2160000</v>
      </c>
      <c r="BS20" s="1143">
        <f>'[3]25. PHO 2025'!H20</f>
        <v>2100000</v>
      </c>
      <c r="BT20" s="1143"/>
      <c r="BU20" s="1143"/>
      <c r="BV20" s="1143"/>
      <c r="BW20" s="1140"/>
      <c r="BX20" s="1140"/>
      <c r="BY20" s="1140"/>
      <c r="BZ20" s="1140"/>
      <c r="CA20" s="1140"/>
      <c r="CB20" s="1140"/>
      <c r="CC20" s="1141">
        <f t="shared" si="1"/>
        <v>1729204.55</v>
      </c>
      <c r="CD20" s="1141">
        <f t="shared" si="0"/>
        <v>3660000</v>
      </c>
      <c r="CE20" s="1141">
        <f t="shared" si="0"/>
        <v>3840000</v>
      </c>
    </row>
    <row r="21" spans="1:84" ht="17.100000000000001" customHeight="1">
      <c r="A21" s="1135"/>
      <c r="B21" s="1136" t="s">
        <v>566</v>
      </c>
      <c r="C21" s="1137"/>
      <c r="D21" s="1138"/>
      <c r="E21" s="1142" t="s">
        <v>810</v>
      </c>
      <c r="F21" s="1143">
        <f>'[3]1. PGO - 2025'!F471</f>
        <v>1837651.28</v>
      </c>
      <c r="G21" s="1143">
        <f>'[3]1. PGO - 2025'!G471</f>
        <v>10997300</v>
      </c>
      <c r="H21" s="1143">
        <f>'[3]1. PGO - 2025'!H471</f>
        <v>11000000</v>
      </c>
      <c r="I21" s="1143"/>
      <c r="J21" s="1143"/>
      <c r="K21" s="1143"/>
      <c r="L21" s="1143"/>
      <c r="M21" s="1143"/>
      <c r="N21" s="1143"/>
      <c r="O21" s="1143"/>
      <c r="P21" s="1143"/>
      <c r="Q21" s="1143"/>
      <c r="R21" s="1143"/>
      <c r="S21" s="1143"/>
      <c r="T21" s="1143"/>
      <c r="U21" s="1143">
        <f>'[3]13. PDRRMO 2025'!F18</f>
        <v>0</v>
      </c>
      <c r="V21" s="1143">
        <f>'[3]13. PDRRMO 2025'!G18</f>
        <v>0</v>
      </c>
      <c r="W21" s="1143">
        <f>'[3]13. PDRRMO 2025'!H18</f>
        <v>0</v>
      </c>
      <c r="X21" s="1143"/>
      <c r="Y21" s="1143"/>
      <c r="Z21" s="1143"/>
      <c r="AA21" s="1143">
        <f>'[3]6.GSO 2025'!F208</f>
        <v>2871232.84</v>
      </c>
      <c r="AB21" s="1143">
        <f>'[3]6.GSO 2025'!G208</f>
        <v>0</v>
      </c>
      <c r="AC21" s="1143">
        <f>'[3]6.GSO 2025'!H208</f>
        <v>0</v>
      </c>
      <c r="AD21" s="1143">
        <f>'[3]7.PBO 2025'!F18</f>
        <v>91578.72</v>
      </c>
      <c r="AE21" s="1143">
        <f>'[3]7.PBO 2025'!G18</f>
        <v>0</v>
      </c>
      <c r="AF21" s="1143">
        <f>'[3]7.PBO 2025'!H18</f>
        <v>0</v>
      </c>
      <c r="AG21" s="1143">
        <f>'[3]8. OPA 2025'!F18</f>
        <v>1649617.55</v>
      </c>
      <c r="AH21" s="1143">
        <f>'[3]8. OPA 2025'!G18</f>
        <v>0</v>
      </c>
      <c r="AI21" s="1143">
        <f>'[3]8. OPA 2025'!H18</f>
        <v>0</v>
      </c>
      <c r="AJ21" s="1143">
        <f>'[3]9. PTO 2025'!F425</f>
        <v>175570.57</v>
      </c>
      <c r="AK21" s="1143">
        <f>'[3]9. PTO 2025'!G425</f>
        <v>0</v>
      </c>
      <c r="AL21" s="1143">
        <f>'[3]9. PTO 2025'!H425</f>
        <v>0</v>
      </c>
      <c r="AM21" s="1143">
        <f>'[3]11.PIMRO 2025'!F19</f>
        <v>287582.12</v>
      </c>
      <c r="AN21" s="1143">
        <f>'[3]11.PIMRO 2025'!G19</f>
        <v>0</v>
      </c>
      <c r="AO21" s="1143">
        <f>'[3]11.PIMRO 2025'!H19</f>
        <v>0</v>
      </c>
      <c r="AP21" s="1143"/>
      <c r="AQ21" s="1143"/>
      <c r="AR21" s="1143"/>
      <c r="AS21" s="1143"/>
      <c r="AT21" s="1143"/>
      <c r="AU21" s="1143"/>
      <c r="AV21" s="1143"/>
      <c r="AW21" s="1143"/>
      <c r="AX21" s="1143"/>
      <c r="AY21" s="1143"/>
      <c r="AZ21" s="1143"/>
      <c r="BA21" s="1143"/>
      <c r="BB21" s="1143"/>
      <c r="BC21" s="1143"/>
      <c r="BD21" s="1143"/>
      <c r="BE21" s="1143"/>
      <c r="BF21" s="1143"/>
      <c r="BG21" s="1143"/>
      <c r="BH21" s="1143">
        <f>'[3]21.PEO 2025'!F20</f>
        <v>1490355.44</v>
      </c>
      <c r="BI21" s="1143">
        <f>'[3]21.PEO 2025'!G20</f>
        <v>0</v>
      </c>
      <c r="BJ21" s="1143">
        <f>'[3]21.PEO 2025'!H20</f>
        <v>0</v>
      </c>
      <c r="BK21" s="1143"/>
      <c r="BL21" s="1143"/>
      <c r="BM21" s="1143"/>
      <c r="BN21" s="1143"/>
      <c r="BO21" s="1143"/>
      <c r="BP21" s="1143"/>
      <c r="BQ21" s="1143"/>
      <c r="BR21" s="1143"/>
      <c r="BS21" s="1143"/>
      <c r="BT21" s="1143"/>
      <c r="BU21" s="1143"/>
      <c r="BV21" s="1143"/>
      <c r="BW21" s="1140"/>
      <c r="BX21" s="1140"/>
      <c r="BY21" s="1140"/>
      <c r="BZ21" s="1140"/>
      <c r="CA21" s="1140"/>
      <c r="CB21" s="1140"/>
      <c r="CC21" s="1141">
        <f t="shared" si="1"/>
        <v>8403588.5199999996</v>
      </c>
      <c r="CD21" s="1141">
        <f t="shared" si="0"/>
        <v>10997300</v>
      </c>
      <c r="CE21" s="1141">
        <f t="shared" si="0"/>
        <v>11000000</v>
      </c>
    </row>
    <row r="22" spans="1:84" ht="17.100000000000001" customHeight="1">
      <c r="A22" s="1135"/>
      <c r="B22" s="1136" t="s">
        <v>811</v>
      </c>
      <c r="C22" s="1137"/>
      <c r="D22" s="1138"/>
      <c r="E22" s="1142" t="s">
        <v>563</v>
      </c>
      <c r="F22" s="1143">
        <f>'[3]1. PGO - 2025'!F472</f>
        <v>3554651.0799999996</v>
      </c>
      <c r="G22" s="1143">
        <f>'[3]1. PGO - 2025'!G472</f>
        <v>5258600</v>
      </c>
      <c r="H22" s="1143">
        <f>'[3]1. PGO - 2025'!H472</f>
        <v>5971354</v>
      </c>
      <c r="I22" s="1143">
        <f>'[3]2. VG-SP 2025'!F221</f>
        <v>5953929.0499999998</v>
      </c>
      <c r="J22" s="1143">
        <f>'[3]2. VG-SP 2025'!G221</f>
        <v>6372700</v>
      </c>
      <c r="K22" s="1143">
        <f>'[3]2. VG-SP 2025'!H221</f>
        <v>6776900</v>
      </c>
      <c r="L22" s="1143">
        <f>'[3]4.HRMDO 2025'!F18</f>
        <v>1036396.2</v>
      </c>
      <c r="M22" s="1143">
        <f>'[3]4.HRMDO 2025'!G18</f>
        <v>1336100</v>
      </c>
      <c r="N22" s="1143">
        <f>'[3]4.HRMDO 2025'!H18</f>
        <v>1524240</v>
      </c>
      <c r="O22" s="1143">
        <f>'[3]15. HOUSING 2025'!F19</f>
        <v>313948.06</v>
      </c>
      <c r="P22" s="1143">
        <f>'[3]15. HOUSING 2025'!G19</f>
        <v>833300</v>
      </c>
      <c r="Q22" s="1143">
        <f>'[3]15. HOUSING 2025'!H19</f>
        <v>882000</v>
      </c>
      <c r="R22" s="1143">
        <f>'[3]3. PTCAO 2025'!F18</f>
        <v>710779.65</v>
      </c>
      <c r="S22" s="1143">
        <f>'[3]3. PTCAO 2025'!G18</f>
        <v>1191730</v>
      </c>
      <c r="T22" s="1143">
        <f>'[3]3. PTCAO 2025'!H18</f>
        <v>1268000</v>
      </c>
      <c r="U22" s="1143">
        <f>'[3]13. PDRRMO 2025'!F19</f>
        <v>450236.88</v>
      </c>
      <c r="V22" s="1143">
        <f>'[3]13. PDRRMO 2025'!G19</f>
        <v>900600</v>
      </c>
      <c r="W22" s="1143">
        <f>'[3]13. PDRRMO 2025'!H19</f>
        <v>960305</v>
      </c>
      <c r="X22" s="1143">
        <f>'[3]5.PPDO 2025'!F18</f>
        <v>1309269.24</v>
      </c>
      <c r="Y22" s="1143">
        <f>'[3]5.PPDO 2025'!G18</f>
        <v>2115700</v>
      </c>
      <c r="Z22" s="1143">
        <f>'[3]5.PPDO 2025'!H18</f>
        <v>2254800</v>
      </c>
      <c r="AA22" s="1143">
        <f>'[3]6.GSO 2025'!F209</f>
        <v>2201948.46</v>
      </c>
      <c r="AB22" s="1143">
        <f>'[3]6.GSO 2025'!G209</f>
        <v>3451700</v>
      </c>
      <c r="AC22" s="1143">
        <f>'[3]6.GSO 2025'!H209</f>
        <v>3643694</v>
      </c>
      <c r="AD22" s="1143">
        <f>'[3]7.PBO 2025'!F19</f>
        <v>666863.04</v>
      </c>
      <c r="AE22" s="1143">
        <f>'[3]7.PBO 2025'!G19</f>
        <v>1292700</v>
      </c>
      <c r="AF22" s="1143">
        <f>'[3]7.PBO 2025'!H19</f>
        <v>1371200</v>
      </c>
      <c r="AG22" s="1143">
        <f>'[3]8. OPA 2025'!F19</f>
        <v>1480684.5</v>
      </c>
      <c r="AH22" s="1143">
        <f>'[3]8. OPA 2025'!G19</f>
        <v>2095400</v>
      </c>
      <c r="AI22" s="1143">
        <f>'[3]8. OPA 2025'!H19</f>
        <v>2223050</v>
      </c>
      <c r="AJ22" s="1143">
        <f>'[3]9. PTO 2025'!F426</f>
        <v>1608598.74</v>
      </c>
      <c r="AK22" s="1143">
        <f>'[3]9. PTO 2025'!G426</f>
        <v>2691700</v>
      </c>
      <c r="AL22" s="1143">
        <f>'[3]9. PTO 2025'!H426</f>
        <v>2850350</v>
      </c>
      <c r="AM22" s="1143">
        <f>'[3]11.PIMRO 2025'!F20</f>
        <v>370927.37</v>
      </c>
      <c r="AN22" s="1143">
        <f>'[3]11.PIMRO 2025'!G20</f>
        <v>990700</v>
      </c>
      <c r="AO22" s="1143">
        <f>'[3]11.PIMRO 2025'!H20</f>
        <v>1048500</v>
      </c>
      <c r="AP22" s="1143">
        <f>'[3]12. PLO 2025'!F17</f>
        <v>713180.04</v>
      </c>
      <c r="AQ22" s="1143">
        <f>'[3]12. PLO 2025'!G17</f>
        <v>916800</v>
      </c>
      <c r="AR22" s="1143">
        <f>'[3]12. PLO 2025'!H17</f>
        <v>975500</v>
      </c>
      <c r="AS22" s="1143">
        <f>'[3]10. PAsO 2025'!F18</f>
        <v>1374129.05</v>
      </c>
      <c r="AT22" s="1143">
        <f>'[3]10. PAsO 2025'!G18</f>
        <v>2615600</v>
      </c>
      <c r="AU22" s="1143">
        <f>'[3]10. PAsO 2025'!H18</f>
        <v>2770750</v>
      </c>
      <c r="AV22" s="1143">
        <f>'[3]17.PPCLDO 2025'!F19</f>
        <v>951755.19</v>
      </c>
      <c r="AW22" s="1143">
        <f>'[3]17.PPCLDO 2025'!G19</f>
        <v>1447100</v>
      </c>
      <c r="AX22" s="1143">
        <f>'[3]17.PPCLDO 2025'!H19</f>
        <v>1539600</v>
      </c>
      <c r="AY22" s="1143">
        <f>'[3]14.PESO 2025'!F17</f>
        <v>609387.96</v>
      </c>
      <c r="AZ22" s="1143">
        <f>'[3]14.PESO 2025'!G17</f>
        <v>919600</v>
      </c>
      <c r="BA22" s="1143">
        <f>'[3]14.PESO 2025'!H17</f>
        <v>976131</v>
      </c>
      <c r="BB22" s="1143">
        <f>'[3]18.OPAG 2025'!F15</f>
        <v>4593315.8099999996</v>
      </c>
      <c r="BC22" s="1143">
        <f>'[3]18.OPAG 2025'!G15</f>
        <v>7720549</v>
      </c>
      <c r="BD22" s="1143">
        <f>'[3]18.OPAG 2025'!H15</f>
        <v>8223700</v>
      </c>
      <c r="BE22" s="1143">
        <f>'[3]19.OPVET 2025'!F21</f>
        <v>1077423.3600000001</v>
      </c>
      <c r="BF22" s="1143">
        <f>'[3]19.OPVET 2025'!G21</f>
        <v>1782200</v>
      </c>
      <c r="BG22" s="1143">
        <f>'[3]19.OPVET 2025'!H21</f>
        <v>1885000</v>
      </c>
      <c r="BH22" s="1143">
        <f>'[3]21.PEO 2025'!F21</f>
        <v>5940236.6699999999</v>
      </c>
      <c r="BI22" s="1143">
        <f>'[3]21.PEO 2025'!G21</f>
        <v>8694600</v>
      </c>
      <c r="BJ22" s="1143">
        <f>'[3]21.PEO 2025'!H21</f>
        <v>9212000</v>
      </c>
      <c r="BK22" s="1143">
        <f>'[3]16.PSWDO 2025'!F18</f>
        <v>1340230.8</v>
      </c>
      <c r="BL22" s="1143">
        <f>'[3]16.PSWDO 2025'!G18</f>
        <v>1783600</v>
      </c>
      <c r="BM22" s="1143">
        <f>'[3]16.PSWDO 2025'!H18</f>
        <v>1932900</v>
      </c>
      <c r="BN22" s="1143">
        <f>'[3]20.PG-ENRO 2025'!F20</f>
        <v>639831.04000000004</v>
      </c>
      <c r="BO22" s="1143">
        <f>'[3]20.PG-ENRO 2025'!G20</f>
        <v>1281400</v>
      </c>
      <c r="BP22" s="1143">
        <f>'[3]20.PG-ENRO 2025'!H20</f>
        <v>1358000</v>
      </c>
      <c r="BQ22" s="1143">
        <f>'[3]25. PHO 2025'!F21</f>
        <v>1575246</v>
      </c>
      <c r="BR22" s="1143">
        <f>'[3]25. PHO 2025'!G21</f>
        <v>3427900</v>
      </c>
      <c r="BS22" s="1143">
        <f>'[3]25. PHO 2025'!H21</f>
        <v>3649000</v>
      </c>
      <c r="BT22" s="1143">
        <f>'[3]22. PEDIPO 2025'!F15</f>
        <v>125889.64</v>
      </c>
      <c r="BU22" s="1143">
        <f>'[3]22. PEDIPO 2025'!G15</f>
        <v>436300</v>
      </c>
      <c r="BV22" s="1143">
        <f>'[3]22. PEDIPO 2025'!H15</f>
        <v>464808</v>
      </c>
      <c r="BW22" s="1140">
        <f>'[3]23. PIA 2025'!F15</f>
        <v>0</v>
      </c>
      <c r="BX22" s="1140">
        <f>'[3]23. PIA 2025'!G15</f>
        <v>510700</v>
      </c>
      <c r="BY22" s="1140">
        <f>'[3]23. PIA 2025'!H15</f>
        <v>542025</v>
      </c>
      <c r="BZ22" s="1140">
        <f>'[3]24. PPC 2025'!F19</f>
        <v>0</v>
      </c>
      <c r="CA22" s="1140">
        <f>'[3]24. PPC 2025'!G19</f>
        <v>1766400</v>
      </c>
      <c r="CB22" s="1140">
        <f>'[3]24. PPC 2025'!H19</f>
        <v>2492000</v>
      </c>
      <c r="CC22" s="1141">
        <f t="shared" si="1"/>
        <v>38598857.829999998</v>
      </c>
      <c r="CD22" s="1141">
        <f t="shared" si="0"/>
        <v>61833679</v>
      </c>
      <c r="CE22" s="1141">
        <f t="shared" si="0"/>
        <v>66795807</v>
      </c>
    </row>
    <row r="23" spans="1:84" ht="17.100000000000001" customHeight="1">
      <c r="A23" s="1135"/>
      <c r="B23" s="1136" t="s">
        <v>812</v>
      </c>
      <c r="C23" s="1137"/>
      <c r="D23" s="1138"/>
      <c r="E23" s="1142" t="s">
        <v>813</v>
      </c>
      <c r="F23" s="1143">
        <f>'[3]1. PGO - 2025'!F473</f>
        <v>4309956.0200000005</v>
      </c>
      <c r="G23" s="1143">
        <f>'[3]1. PGO - 2025'!G473</f>
        <v>5613860</v>
      </c>
      <c r="H23" s="1143">
        <f>'[3]1. PGO - 2025'!H473</f>
        <v>6475800</v>
      </c>
      <c r="I23" s="1143">
        <f>'[3]2. VG-SP 2025'!F222</f>
        <v>4124083.0900000003</v>
      </c>
      <c r="J23" s="1143">
        <f>'[3]2. VG-SP 2025'!G222</f>
        <v>4772500</v>
      </c>
      <c r="K23" s="1143">
        <f>'[3]2. VG-SP 2025'!H222</f>
        <v>5031800</v>
      </c>
      <c r="L23" s="1143">
        <f>'[3]4.HRMDO 2025'!F19</f>
        <v>235810.02</v>
      </c>
      <c r="M23" s="1143">
        <f>'[3]4.HRMDO 2025'!G19</f>
        <v>280800</v>
      </c>
      <c r="N23" s="1143">
        <f>'[3]4.HRMDO 2025'!H19</f>
        <v>296100</v>
      </c>
      <c r="O23" s="1143">
        <f>'[3]15. HOUSING 2025'!F20</f>
        <v>59279.32</v>
      </c>
      <c r="P23" s="1143">
        <f>'[3]15. HOUSING 2025'!G20</f>
        <v>93600</v>
      </c>
      <c r="Q23" s="1143">
        <f>'[3]15. HOUSING 2025'!H20</f>
        <v>175350</v>
      </c>
      <c r="R23" s="1143">
        <f>'[3]3. PTCAO 2025'!F19</f>
        <v>45239.48</v>
      </c>
      <c r="S23" s="1143">
        <f>'[3]3. PTCAO 2025'!G19</f>
        <v>280800</v>
      </c>
      <c r="T23" s="1143">
        <f>'[3]3. PTCAO 2025'!H19</f>
        <v>296071</v>
      </c>
      <c r="U23" s="1143">
        <f>'[3]13. PDRRMO 2025'!F20</f>
        <v>720110.27</v>
      </c>
      <c r="V23" s="1143">
        <f>'[3]13. PDRRMO 2025'!G20</f>
        <v>748800</v>
      </c>
      <c r="W23" s="1143">
        <f>'[3]13. PDRRMO 2025'!H20</f>
        <v>1037900</v>
      </c>
      <c r="X23" s="1143">
        <f>'[3]5.PPDO 2025'!F19</f>
        <v>37439.56</v>
      </c>
      <c r="Y23" s="1143">
        <f>'[3]5.PPDO 2025'!G19</f>
        <v>37500</v>
      </c>
      <c r="Z23" s="1143">
        <f>'[3]5.PPDO 2025'!H19</f>
        <v>118500</v>
      </c>
      <c r="AA23" s="1143">
        <f>'[3]6.GSO 2025'!F210</f>
        <v>2494318.96</v>
      </c>
      <c r="AB23" s="1143">
        <f>'[3]6.GSO 2025'!G210</f>
        <v>5669200</v>
      </c>
      <c r="AC23" s="1143">
        <f>'[3]6.GSO 2025'!H210</f>
        <v>6295788</v>
      </c>
      <c r="AD23" s="1143">
        <f>'[3]7.PBO 2025'!F20</f>
        <v>115438.64</v>
      </c>
      <c r="AE23" s="1143">
        <f>'[3]7.PBO 2025'!G20</f>
        <v>150000</v>
      </c>
      <c r="AF23" s="1143">
        <f>'[3]7.PBO 2025'!H20</f>
        <v>118500</v>
      </c>
      <c r="AG23" s="1143">
        <f>'[3]8. OPA 2025'!F20</f>
        <v>253496.95999999999</v>
      </c>
      <c r="AH23" s="1143">
        <f>'[3]8. OPA 2025'!G20</f>
        <v>411900</v>
      </c>
      <c r="AI23" s="1143">
        <f>'[3]8. OPA 2025'!H20</f>
        <v>640390</v>
      </c>
      <c r="AJ23" s="1143">
        <f>'[3]9. PTO 2025'!F427</f>
        <v>68639.199999999997</v>
      </c>
      <c r="AK23" s="1143">
        <f>'[3]9. PTO 2025'!G427</f>
        <v>168500</v>
      </c>
      <c r="AL23" s="1143">
        <f>'[3]9. PTO 2025'!H427</f>
        <v>296100</v>
      </c>
      <c r="AM23" s="1143">
        <f>'[3]11.PIMRO 2025'!F21</f>
        <v>85799</v>
      </c>
      <c r="AN23" s="1143">
        <f>'[3]11.PIMRO 2025'!G21</f>
        <v>112400</v>
      </c>
      <c r="AO23" s="1143">
        <f>'[3]11.PIMRO 2025'!H21</f>
        <v>117196</v>
      </c>
      <c r="AP23" s="1143">
        <f>'[3]12. PLO 2025'!F18</f>
        <v>67279.22</v>
      </c>
      <c r="AQ23" s="1143">
        <f>'[3]12. PLO 2025'!G18</f>
        <v>74900</v>
      </c>
      <c r="AR23" s="1143">
        <f>'[3]12. PLO 2025'!H18</f>
        <v>78960</v>
      </c>
      <c r="AS23" s="1143">
        <f>'[3]10. PAsO 2025'!F19</f>
        <v>166918.07999999999</v>
      </c>
      <c r="AT23" s="1143">
        <f>'[3]10. PAsO 2025'!G19</f>
        <v>187200</v>
      </c>
      <c r="AU23" s="1143">
        <f>'[3]10. PAsO 2025'!H19</f>
        <v>296100</v>
      </c>
      <c r="AV23" s="1143">
        <f>'[3]17.PPCLDO 2025'!F20</f>
        <v>191877.76000000001</v>
      </c>
      <c r="AW23" s="1143">
        <f>'[3]17.PPCLDO 2025'!G20</f>
        <v>187200</v>
      </c>
      <c r="AX23" s="1143">
        <f>'[3]17.PPCLDO 2025'!H20</f>
        <v>197400</v>
      </c>
      <c r="AY23" s="1143">
        <f>'[3]14.PESO 2025'!F18</f>
        <v>74879.12</v>
      </c>
      <c r="AZ23" s="1143">
        <f>'[3]14.PESO 2025'!G18</f>
        <v>74900</v>
      </c>
      <c r="BA23" s="1143">
        <f>'[3]14.PESO 2025'!H18</f>
        <v>199381</v>
      </c>
      <c r="BB23" s="1143"/>
      <c r="BC23" s="1143"/>
      <c r="BD23" s="1143"/>
      <c r="BE23" s="1143">
        <f>'[3]19.OPVET 2025'!F22</f>
        <v>68639.12</v>
      </c>
      <c r="BF23" s="1143">
        <f>'[3]19.OPVET 2025'!G22</f>
        <v>74900</v>
      </c>
      <c r="BG23" s="1143">
        <f>'[3]19.OPVET 2025'!H22</f>
        <v>315810</v>
      </c>
      <c r="BH23" s="1143">
        <f>'[3]21.PEO 2025'!F22</f>
        <v>3410476.16</v>
      </c>
      <c r="BI23" s="1143">
        <f>'[3]21.PEO 2025'!G22</f>
        <v>3444800</v>
      </c>
      <c r="BJ23" s="1143">
        <f>'[3]21.PEO 2025'!H22</f>
        <v>4813194</v>
      </c>
      <c r="BK23" s="1143">
        <f>'[3]16.PSWDO 2025'!F19</f>
        <v>245261.97</v>
      </c>
      <c r="BL23" s="1143">
        <f>'[3]16.PSWDO 2025'!G19</f>
        <v>168500</v>
      </c>
      <c r="BM23" s="1143">
        <f>'[3]16.PSWDO 2025'!H19</f>
        <v>410150</v>
      </c>
      <c r="BN23" s="1143">
        <f>'[3]20.PG-ENRO 2025'!F21</f>
        <v>379075.56</v>
      </c>
      <c r="BO23" s="1143">
        <f>'[3]20.PG-ENRO 2025'!G21</f>
        <v>318300</v>
      </c>
      <c r="BP23" s="1143">
        <f>'[3]20.PG-ENRO 2025'!H21</f>
        <v>434300</v>
      </c>
      <c r="BQ23" s="1143">
        <f>'[3]25. PHO 2025'!F22</f>
        <v>250739.52</v>
      </c>
      <c r="BR23" s="1143">
        <f>'[3]25. PHO 2025'!G22</f>
        <v>337000</v>
      </c>
      <c r="BS23" s="1143">
        <f>'[3]25. PHO 2025'!H22</f>
        <v>355320</v>
      </c>
      <c r="BT23" s="1143"/>
      <c r="BU23" s="1143"/>
      <c r="BV23" s="1143"/>
      <c r="BW23" s="1140"/>
      <c r="BX23" s="1140"/>
      <c r="BY23" s="1140"/>
      <c r="BZ23" s="1140">
        <f>'[3]24. PPC 2025'!F20</f>
        <v>0</v>
      </c>
      <c r="CA23" s="1140">
        <f>'[3]24. PPC 2025'!G20</f>
        <v>0</v>
      </c>
      <c r="CB23" s="1140">
        <f>'[3]24. PPC 2025'!H20</f>
        <v>79800</v>
      </c>
      <c r="CC23" s="1141">
        <f t="shared" si="1"/>
        <v>17404757.030000001</v>
      </c>
      <c r="CD23" s="1141">
        <f t="shared" si="0"/>
        <v>23207560</v>
      </c>
      <c r="CE23" s="1141">
        <f t="shared" si="0"/>
        <v>28079910</v>
      </c>
    </row>
    <row r="24" spans="1:84" ht="17.100000000000001" customHeight="1">
      <c r="A24" s="1135"/>
      <c r="B24" s="1136" t="s">
        <v>814</v>
      </c>
      <c r="C24" s="1137"/>
      <c r="D24" s="1138"/>
      <c r="E24" s="1142" t="s">
        <v>559</v>
      </c>
      <c r="F24" s="1143">
        <f>'[3]1. PGO - 2025'!F474</f>
        <v>97900</v>
      </c>
      <c r="G24" s="1143">
        <f>'[3]1. PGO - 2025'!G474</f>
        <v>336000</v>
      </c>
      <c r="H24" s="1143">
        <f>'[3]1. PGO - 2025'!H474</f>
        <v>340800</v>
      </c>
      <c r="I24" s="1143">
        <f>'[3]2. VG-SP 2025'!F223</f>
        <v>116100</v>
      </c>
      <c r="J24" s="1143">
        <f>'[3]2. VG-SP 2025'!G223</f>
        <v>240000</v>
      </c>
      <c r="K24" s="1143">
        <f>'[3]2. VG-SP 2025'!H223</f>
        <v>240000</v>
      </c>
      <c r="L24" s="1143">
        <f>'[3]4.HRMDO 2025'!F20</f>
        <v>26100</v>
      </c>
      <c r="M24" s="1143">
        <f>'[3]4.HRMDO 2025'!G20</f>
        <v>67200</v>
      </c>
      <c r="N24" s="1143">
        <f>'[3]4.HRMDO 2025'!H20</f>
        <v>69600</v>
      </c>
      <c r="O24" s="1143">
        <f>'[3]15. HOUSING 2025'!F21</f>
        <v>7100</v>
      </c>
      <c r="P24" s="1143">
        <f>'[3]15. HOUSING 2025'!G21</f>
        <v>31200</v>
      </c>
      <c r="Q24" s="1143">
        <f>'[3]15. HOUSING 2025'!H21</f>
        <v>31200</v>
      </c>
      <c r="R24" s="1143">
        <f>'[3]3. PTCAO 2025'!F20</f>
        <v>14900</v>
      </c>
      <c r="S24" s="1143">
        <f>'[3]3. PTCAO 2025'!G20</f>
        <v>60000</v>
      </c>
      <c r="T24" s="1143">
        <f>'[3]3. PTCAO 2025'!H20</f>
        <v>60000</v>
      </c>
      <c r="U24" s="1143">
        <f>'[3]13. PDRRMO 2025'!F21</f>
        <v>5600</v>
      </c>
      <c r="V24" s="1143">
        <f>'[3]13. PDRRMO 2025'!G21</f>
        <v>40800</v>
      </c>
      <c r="W24" s="1143">
        <f>'[3]13. PDRRMO 2025'!H21</f>
        <v>40800</v>
      </c>
      <c r="X24" s="1143">
        <f>'[3]5.PPDO 2025'!F20</f>
        <v>29900</v>
      </c>
      <c r="Y24" s="1143">
        <f>'[3]5.PPDO 2025'!G20</f>
        <v>100800</v>
      </c>
      <c r="Z24" s="1143">
        <f>'[3]5.PPDO 2025'!H20</f>
        <v>100800</v>
      </c>
      <c r="AA24" s="1143">
        <f>'[3]6.GSO 2025'!F211</f>
        <v>88300</v>
      </c>
      <c r="AB24" s="1143">
        <f>'[3]6.GSO 2025'!G211</f>
        <v>273600</v>
      </c>
      <c r="AC24" s="1143">
        <f>'[3]6.GSO 2025'!H211</f>
        <v>273600</v>
      </c>
      <c r="AD24" s="1143">
        <f>'[3]7.PBO 2025'!F21</f>
        <v>18000</v>
      </c>
      <c r="AE24" s="1143">
        <f>'[3]7.PBO 2025'!G21</f>
        <v>57600</v>
      </c>
      <c r="AF24" s="1143">
        <f>'[3]7.PBO 2025'!H21</f>
        <v>57600</v>
      </c>
      <c r="AG24" s="1143">
        <f>'[3]8. OPA 2025'!F21</f>
        <v>42400</v>
      </c>
      <c r="AH24" s="1143">
        <f>'[3]8. OPA 2025'!G21</f>
        <v>120000</v>
      </c>
      <c r="AI24" s="1143">
        <f>'[3]8. OPA 2025'!H21</f>
        <v>117600</v>
      </c>
      <c r="AJ24" s="1143">
        <f>'[3]9. PTO 2025'!F428</f>
        <v>48900</v>
      </c>
      <c r="AK24" s="1143">
        <f>'[3]9. PTO 2025'!G428</f>
        <v>146400</v>
      </c>
      <c r="AL24" s="1143">
        <f>'[3]9. PTO 2025'!H428</f>
        <v>146400</v>
      </c>
      <c r="AM24" s="1143">
        <f>'[3]11.PIMRO 2025'!F22</f>
        <v>10600</v>
      </c>
      <c r="AN24" s="1143">
        <f>'[3]11.PIMRO 2025'!G22</f>
        <v>50400</v>
      </c>
      <c r="AO24" s="1143">
        <f>'[3]11.PIMRO 2025'!H22</f>
        <v>50400</v>
      </c>
      <c r="AP24" s="1143">
        <f>'[3]12. PLO 2025'!F19</f>
        <v>14100</v>
      </c>
      <c r="AQ24" s="1143">
        <f>'[3]12. PLO 2025'!G19</f>
        <v>38400</v>
      </c>
      <c r="AR24" s="1143">
        <f>'[3]12. PLO 2025'!H19</f>
        <v>38400</v>
      </c>
      <c r="AS24" s="1143">
        <f>'[3]10. PAsO 2025'!F20</f>
        <v>38800</v>
      </c>
      <c r="AT24" s="1143">
        <f>'[3]10. PAsO 2025'!G20</f>
        <v>139200</v>
      </c>
      <c r="AU24" s="1143">
        <f>'[3]10. PAsO 2025'!H20</f>
        <v>139200</v>
      </c>
      <c r="AV24" s="1143">
        <f>'[3]17.PPCLDO 2025'!F21</f>
        <v>21400</v>
      </c>
      <c r="AW24" s="1143">
        <f>'[3]17.PPCLDO 2025'!G21</f>
        <v>69600</v>
      </c>
      <c r="AX24" s="1143">
        <f>'[3]17.PPCLDO 2025'!H21</f>
        <v>69600</v>
      </c>
      <c r="AY24" s="1143">
        <f>'[3]14.PESO 2025'!F19</f>
        <v>16800</v>
      </c>
      <c r="AZ24" s="1143">
        <f>'[3]14.PESO 2025'!G19</f>
        <v>50400</v>
      </c>
      <c r="BA24" s="1143">
        <f>'[3]14.PESO 2025'!H19</f>
        <v>50400</v>
      </c>
      <c r="BB24" s="1143">
        <f>'[3]18.OPAG 2025'!F16</f>
        <v>181300</v>
      </c>
      <c r="BC24" s="1143">
        <f>'[3]18.OPAG 2025'!G16</f>
        <v>446400</v>
      </c>
      <c r="BD24" s="1143">
        <f>'[3]18.OPAG 2025'!H16</f>
        <v>446400</v>
      </c>
      <c r="BE24" s="1143">
        <f>'[3]19.OPVET 2025'!F23</f>
        <v>31200</v>
      </c>
      <c r="BF24" s="1143">
        <f>'[3]19.OPVET 2025'!G23</f>
        <v>100800</v>
      </c>
      <c r="BG24" s="1143">
        <f>'[3]19.OPVET 2025'!H23</f>
        <v>100800</v>
      </c>
      <c r="BH24" s="1143">
        <f>'[3]21.PEO 2025'!F23</f>
        <v>257400</v>
      </c>
      <c r="BI24" s="1143">
        <f>'[3]21.PEO 2025'!G23</f>
        <v>703200</v>
      </c>
      <c r="BJ24" s="1143">
        <f>'[3]21.PEO 2025'!H23</f>
        <v>703200</v>
      </c>
      <c r="BK24" s="1143">
        <f>'[3]16.PSWDO 2025'!F20</f>
        <v>40300</v>
      </c>
      <c r="BL24" s="1143">
        <f>'[3]16.PSWDO 2025'!G20</f>
        <v>93600</v>
      </c>
      <c r="BM24" s="1143">
        <f>'[3]16.PSWDO 2025'!H20</f>
        <v>91200</v>
      </c>
      <c r="BN24" s="1143">
        <f>'[3]20.PG-ENRO 2025'!F22</f>
        <v>23300</v>
      </c>
      <c r="BO24" s="1143">
        <f>'[3]20.PG-ENRO 2025'!G22</f>
        <v>81600</v>
      </c>
      <c r="BP24" s="1143">
        <f>'[3]20.PG-ENRO 2025'!H22</f>
        <v>81600</v>
      </c>
      <c r="BQ24" s="1143">
        <f>'[3]25. PHO 2025'!F23</f>
        <v>37900</v>
      </c>
      <c r="BR24" s="1143">
        <f>'[3]25. PHO 2025'!G23</f>
        <v>172800</v>
      </c>
      <c r="BS24" s="1143">
        <f>'[3]25. PHO 2025'!H23</f>
        <v>168000</v>
      </c>
      <c r="BT24" s="1143">
        <f>'[3]22. PEDIPO 2025'!F16</f>
        <v>900</v>
      </c>
      <c r="BU24" s="1143">
        <f>'[3]22. PEDIPO 2025'!G16</f>
        <v>12000</v>
      </c>
      <c r="BV24" s="1143">
        <f>'[3]22. PEDIPO 2025'!H16</f>
        <v>12000</v>
      </c>
      <c r="BW24" s="1140">
        <f>'[3]23. PIA 2025'!F16</f>
        <v>0</v>
      </c>
      <c r="BX24" s="1140">
        <f>'[3]23. PIA 2025'!G16</f>
        <v>14400</v>
      </c>
      <c r="BY24" s="1140">
        <f>'[3]23. PIA 2025'!H16</f>
        <v>14400</v>
      </c>
      <c r="BZ24" s="1140">
        <f>'[3]24. PPC 2025'!F21</f>
        <v>0</v>
      </c>
      <c r="CA24" s="1140">
        <f>'[3]24. PPC 2025'!G21</f>
        <v>58600</v>
      </c>
      <c r="CB24" s="1140">
        <f>'[3]24. PPC 2025'!H21</f>
        <v>81600</v>
      </c>
      <c r="CC24" s="1141">
        <f t="shared" si="1"/>
        <v>1169200</v>
      </c>
      <c r="CD24" s="1141">
        <f t="shared" si="0"/>
        <v>3505000</v>
      </c>
      <c r="CE24" s="1141">
        <f t="shared" si="0"/>
        <v>3525600</v>
      </c>
    </row>
    <row r="25" spans="1:84" ht="17.100000000000001" customHeight="1">
      <c r="A25" s="1135"/>
      <c r="B25" s="1136" t="s">
        <v>815</v>
      </c>
      <c r="C25" s="1137"/>
      <c r="D25" s="1138"/>
      <c r="E25" s="1142" t="s">
        <v>816</v>
      </c>
      <c r="F25" s="1143">
        <f>'[3]1. PGO - 2025'!F475</f>
        <v>430200</v>
      </c>
      <c r="G25" s="1143">
        <f>'[3]1. PGO - 2025'!G475</f>
        <v>727200</v>
      </c>
      <c r="H25" s="1143">
        <f>'[3]1. PGO - 2025'!H475</f>
        <v>760800</v>
      </c>
      <c r="I25" s="1143">
        <f>'[3]2. VG-SP 2025'!F224</f>
        <v>262100</v>
      </c>
      <c r="J25" s="1143">
        <f>'[3]2. VG-SP 2025'!G224</f>
        <v>607200</v>
      </c>
      <c r="K25" s="1143">
        <f>'[3]2. VG-SP 2025'!H224</f>
        <v>607200</v>
      </c>
      <c r="L25" s="1143">
        <f>'[3]4.HRMDO 2025'!F21</f>
        <v>14400</v>
      </c>
      <c r="M25" s="1143">
        <f>'[3]4.HRMDO 2025'!G21</f>
        <v>36000</v>
      </c>
      <c r="N25" s="1143">
        <f>'[3]4.HRMDO 2025'!H21</f>
        <v>36000</v>
      </c>
      <c r="O25" s="1143">
        <f>'[3]15. HOUSING 2025'!F22</f>
        <v>3800</v>
      </c>
      <c r="P25" s="1143">
        <f>'[3]15. HOUSING 2025'!G22</f>
        <v>12000</v>
      </c>
      <c r="Q25" s="1143">
        <f>'[3]15. HOUSING 2025'!H22</f>
        <v>21600</v>
      </c>
      <c r="R25" s="1143">
        <f>'[3]3. PTCAO 2025'!F21</f>
        <v>10500</v>
      </c>
      <c r="S25" s="1143">
        <f>'[3]3. PTCAO 2025'!G21</f>
        <v>36000</v>
      </c>
      <c r="T25" s="1143">
        <f>'[3]3. PTCAO 2025'!H21</f>
        <v>36000</v>
      </c>
      <c r="U25" s="1143">
        <f>'[3]13. PDRRMO 2025'!F22</f>
        <v>45600</v>
      </c>
      <c r="V25" s="1143">
        <f>'[3]13. PDRRMO 2025'!G22</f>
        <v>96000</v>
      </c>
      <c r="W25" s="1143">
        <f>'[3]13. PDRRMO 2025'!H22</f>
        <v>110400</v>
      </c>
      <c r="X25" s="1143">
        <f>'[3]5.PPDO 2025'!F21</f>
        <v>2400</v>
      </c>
      <c r="Y25" s="1143">
        <f>'[3]5.PPDO 2025'!G21</f>
        <v>4800</v>
      </c>
      <c r="Z25" s="1143">
        <f>'[3]5.PPDO 2025'!H21</f>
        <v>14400</v>
      </c>
      <c r="AA25" s="1143">
        <f>'[3]6.GSO 2025'!F212</f>
        <v>158500</v>
      </c>
      <c r="AB25" s="1143">
        <f>'[3]6.GSO 2025'!G212</f>
        <v>720000</v>
      </c>
      <c r="AC25" s="1143">
        <f>'[3]6.GSO 2025'!H212</f>
        <v>768000</v>
      </c>
      <c r="AD25" s="1143">
        <f>'[3]7.PBO 2025'!F22</f>
        <v>9100</v>
      </c>
      <c r="AE25" s="1143">
        <f>'[3]7.PBO 2025'!G22</f>
        <v>19200</v>
      </c>
      <c r="AF25" s="1143">
        <f>'[3]7.PBO 2025'!H22</f>
        <v>14400</v>
      </c>
      <c r="AG25" s="1143">
        <f>'[3]8. OPA 2025'!F22</f>
        <v>16600</v>
      </c>
      <c r="AH25" s="1143">
        <f>'[3]8. OPA 2025'!G22</f>
        <v>52800</v>
      </c>
      <c r="AI25" s="1143">
        <f>'[3]8. OPA 2025'!H22</f>
        <v>72000</v>
      </c>
      <c r="AJ25" s="1143">
        <f>'[3]9. PTO 2025'!F429</f>
        <v>4400</v>
      </c>
      <c r="AK25" s="1143">
        <f>'[3]9. PTO 2025'!G429</f>
        <v>21600</v>
      </c>
      <c r="AL25" s="1143">
        <f>'[3]9. PTO 2025'!H429</f>
        <v>36000</v>
      </c>
      <c r="AM25" s="1143">
        <f>'[3]11.PIMRO 2025'!F23</f>
        <v>5900</v>
      </c>
      <c r="AN25" s="1143">
        <f>'[3]11.PIMRO 2025'!G23</f>
        <v>14400</v>
      </c>
      <c r="AO25" s="1143">
        <f>'[3]11.PIMRO 2025'!H23</f>
        <v>14400</v>
      </c>
      <c r="AP25" s="1143">
        <f>'[3]12. PLO 2025'!F20</f>
        <v>4300</v>
      </c>
      <c r="AQ25" s="1143">
        <f>'[3]12. PLO 2025'!G20</f>
        <v>9600</v>
      </c>
      <c r="AR25" s="1143">
        <f>'[3]12. PLO 2025'!H20</f>
        <v>9600</v>
      </c>
      <c r="AS25" s="1143">
        <f>'[3]10. PAsO 2025'!F21</f>
        <v>10700</v>
      </c>
      <c r="AT25" s="1143">
        <f>'[3]10. PAsO 2025'!G21</f>
        <v>24000</v>
      </c>
      <c r="AU25" s="1143">
        <f>'[3]10. PAsO 2025'!H21</f>
        <v>36000</v>
      </c>
      <c r="AV25" s="1143">
        <f>'[3]17.PPCLDO 2025'!F22</f>
        <v>12300</v>
      </c>
      <c r="AW25" s="1143">
        <f>'[3]17.PPCLDO 2025'!G22</f>
        <v>24000</v>
      </c>
      <c r="AX25" s="1143">
        <f>'[3]17.PPCLDO 2025'!H22</f>
        <v>24000</v>
      </c>
      <c r="AY25" s="1143">
        <f>'[3]14.PESO 2025'!F20</f>
        <v>4800</v>
      </c>
      <c r="AZ25" s="1143">
        <f>'[3]14.PESO 2025'!G20</f>
        <v>9600</v>
      </c>
      <c r="BA25" s="1143">
        <f>'[3]14.PESO 2025'!H20</f>
        <v>24000</v>
      </c>
      <c r="BB25" s="1143"/>
      <c r="BC25" s="1143"/>
      <c r="BD25" s="1143"/>
      <c r="BE25" s="1143">
        <f>'[3]19.OPVET 2025'!F24</f>
        <v>4400</v>
      </c>
      <c r="BF25" s="1143">
        <f>'[3]19.OPVET 2025'!G24</f>
        <v>9600</v>
      </c>
      <c r="BG25" s="1143">
        <f>'[3]19.OPVET 2025'!H24</f>
        <v>38400</v>
      </c>
      <c r="BH25" s="1143">
        <f>'[3]21.PEO 2025'!F24</f>
        <v>206000</v>
      </c>
      <c r="BI25" s="1143">
        <f>'[3]21.PEO 2025'!G24</f>
        <v>415200</v>
      </c>
      <c r="BJ25" s="1143">
        <f>'[3]21.PEO 2025'!H24</f>
        <v>540000</v>
      </c>
      <c r="BK25" s="1143">
        <f>'[3]16.PSWDO 2025'!F21</f>
        <v>14800</v>
      </c>
      <c r="BL25" s="1143">
        <f>'[3]16.PSWDO 2025'!G21</f>
        <v>21600</v>
      </c>
      <c r="BM25" s="1143">
        <f>'[3]16.PSWDO 2025'!H21</f>
        <v>45600</v>
      </c>
      <c r="BN25" s="1143">
        <f>'[3]20.PG-ENRO 2025'!F23</f>
        <v>24300</v>
      </c>
      <c r="BO25" s="1143">
        <f>'[3]20.PG-ENRO 2025'!G23</f>
        <v>40800</v>
      </c>
      <c r="BP25" s="1143">
        <f>'[3]20.PG-ENRO 2025'!H23</f>
        <v>52800</v>
      </c>
      <c r="BQ25" s="1143">
        <f>'[3]25. PHO 2025'!F24</f>
        <v>14800</v>
      </c>
      <c r="BR25" s="1143">
        <f>'[3]25. PHO 2025'!G24</f>
        <v>43200</v>
      </c>
      <c r="BS25" s="1143">
        <f>'[3]25. PHO 2025'!H24</f>
        <v>43200</v>
      </c>
      <c r="BT25" s="1143"/>
      <c r="BU25" s="1143"/>
      <c r="BV25" s="1143"/>
      <c r="BW25" s="1140"/>
      <c r="BX25" s="1140"/>
      <c r="BY25" s="1140"/>
      <c r="BZ25" s="1140">
        <f>'[3]24. PPC 2025'!F22</f>
        <v>0</v>
      </c>
      <c r="CA25" s="1140">
        <f>'[3]24. PPC 2025'!G22</f>
        <v>0</v>
      </c>
      <c r="CB25" s="1140">
        <f>'[3]24. PPC 2025'!H22</f>
        <v>9600</v>
      </c>
      <c r="CC25" s="1141">
        <f t="shared" si="1"/>
        <v>1259900</v>
      </c>
      <c r="CD25" s="1141">
        <f t="shared" si="1"/>
        <v>2944800</v>
      </c>
      <c r="CE25" s="1141">
        <f t="shared" si="1"/>
        <v>3314400</v>
      </c>
    </row>
    <row r="26" spans="1:84" ht="17.100000000000001" customHeight="1">
      <c r="A26" s="1135"/>
      <c r="B26" s="1136" t="s">
        <v>599</v>
      </c>
      <c r="C26" s="1137"/>
      <c r="D26" s="1138"/>
      <c r="E26" s="1142" t="s">
        <v>555</v>
      </c>
      <c r="F26" s="1143">
        <f>'[3]1. PGO - 2025'!F476</f>
        <v>546366.55000000005</v>
      </c>
      <c r="G26" s="1143">
        <f>'[3]1. PGO - 2025'!G476</f>
        <v>1188400</v>
      </c>
      <c r="H26" s="1143">
        <f>'[3]1. PGO - 2025'!H476</f>
        <v>1206950</v>
      </c>
      <c r="I26" s="1143">
        <f>'[3]2. VG-SP 2025'!F225</f>
        <v>818472.64000000013</v>
      </c>
      <c r="J26" s="1143">
        <f>'[3]2. VG-SP 2025'!G225</f>
        <v>1157800</v>
      </c>
      <c r="K26" s="1143">
        <f>'[3]2. VG-SP 2025'!H225</f>
        <v>1199000</v>
      </c>
      <c r="L26" s="1143">
        <f>'[3]4.HRMDO 2025'!F22</f>
        <v>159801.74</v>
      </c>
      <c r="M26" s="1143">
        <f>'[3]4.HRMDO 2025'!G22</f>
        <v>273500</v>
      </c>
      <c r="N26" s="1143">
        <f>'[3]4.HRMDO 2025'!H22</f>
        <v>308900</v>
      </c>
      <c r="O26" s="1143">
        <f>'[3]15. HOUSING 2025'!F23</f>
        <v>47365.89</v>
      </c>
      <c r="P26" s="1143">
        <f>'[3]15. HOUSING 2025'!G23</f>
        <v>168600</v>
      </c>
      <c r="Q26" s="1143">
        <f>'[3]15. HOUSING 2025'!H23</f>
        <v>174900</v>
      </c>
      <c r="R26" s="1143">
        <f>'[3]3. PTCAO 2025'!F22</f>
        <v>108897.35</v>
      </c>
      <c r="S26" s="1143">
        <f>'[3]3. PTCAO 2025'!G22</f>
        <v>242000</v>
      </c>
      <c r="T26" s="1143">
        <f>'[3]3. PTCAO 2025'!H22</f>
        <v>255000</v>
      </c>
      <c r="U26" s="1143">
        <f>'[3]13. PDRRMO 2025'!F23</f>
        <v>63516.84</v>
      </c>
      <c r="V26" s="1143">
        <f>'[3]13. PDRRMO 2025'!G23</f>
        <v>182300</v>
      </c>
      <c r="W26" s="1143">
        <f>'[3]13. PDRRMO 2025'!H23</f>
        <v>192860</v>
      </c>
      <c r="X26" s="1143">
        <f>'[3]5.PPDO 2025'!F22</f>
        <v>215440.02</v>
      </c>
      <c r="Y26" s="1143">
        <f>'[3]5.PPDO 2025'!G22</f>
        <v>436700</v>
      </c>
      <c r="Z26" s="1143">
        <f>'[3]5.PPDO 2025'!H22</f>
        <v>470000</v>
      </c>
      <c r="AA26" s="1143">
        <f>'[3]6.GSO 2025'!F213</f>
        <v>357862.1</v>
      </c>
      <c r="AB26" s="1143">
        <f>'[3]6.GSO 2025'!G213</f>
        <v>714200</v>
      </c>
      <c r="AC26" s="1143">
        <f>'[3]6.GSO 2025'!H213</f>
        <v>751010</v>
      </c>
      <c r="AD26" s="1143">
        <f>'[3]7.PBO 2025'!F23</f>
        <v>111143.84</v>
      </c>
      <c r="AE26" s="1143">
        <f>'[3]7.PBO 2025'!G23</f>
        <v>266100</v>
      </c>
      <c r="AF26" s="1143">
        <f>'[3]7.PBO 2025'!H23</f>
        <v>279000</v>
      </c>
      <c r="AG26" s="1143">
        <f>'[3]8. OPA 2025'!F23</f>
        <v>234537.08</v>
      </c>
      <c r="AH26" s="1143">
        <f>'[3]8. OPA 2025'!G23</f>
        <v>423000</v>
      </c>
      <c r="AI26" s="1143">
        <f>'[3]8. OPA 2025'!H23</f>
        <v>456000</v>
      </c>
      <c r="AJ26" s="1143">
        <f>'[3]9. PTO 2025'!F430</f>
        <v>266879.77</v>
      </c>
      <c r="AK26" s="1143">
        <f>'[3]9. PTO 2025'!G430</f>
        <v>553140</v>
      </c>
      <c r="AL26" s="1143">
        <f>'[3]9. PTO 2025'!H430</f>
        <v>587000</v>
      </c>
      <c r="AM26" s="1143">
        <f>'[3]11.PIMRO 2025'!F24</f>
        <v>58091.519999999997</v>
      </c>
      <c r="AN26" s="1143">
        <f>'[3]11.PIMRO 2025'!G24</f>
        <v>201600</v>
      </c>
      <c r="AO26" s="1143">
        <f>'[3]11.PIMRO 2025'!H24</f>
        <v>211600</v>
      </c>
      <c r="AP26" s="1143">
        <f>'[3]12. PLO 2025'!F21</f>
        <v>109947.78</v>
      </c>
      <c r="AQ26" s="1143">
        <f>'[3]12. PLO 2025'!G21</f>
        <v>186300</v>
      </c>
      <c r="AR26" s="1143">
        <f>'[3]12. PLO 2025'!H21</f>
        <v>196062</v>
      </c>
      <c r="AS26" s="1143">
        <f>'[3]10. PAsO 2025'!F22</f>
        <v>222201.62</v>
      </c>
      <c r="AT26" s="1143">
        <f>'[3]10. PAsO 2025'!G22</f>
        <v>540100</v>
      </c>
      <c r="AU26" s="1143">
        <f>'[3]10. PAsO 2025'!H22</f>
        <v>570400</v>
      </c>
      <c r="AV26" s="1143">
        <f>'[3]17.PPCLDO 2025'!F23</f>
        <v>148531.81</v>
      </c>
      <c r="AW26" s="1143">
        <f>'[3]17.PPCLDO 2025'!G23</f>
        <v>296500</v>
      </c>
      <c r="AX26" s="1143">
        <f>'[3]17.PPCLDO 2025'!H23</f>
        <v>312700</v>
      </c>
      <c r="AY26" s="1143">
        <f>'[3]14.PESO 2025'!F21</f>
        <v>92915.199999999997</v>
      </c>
      <c r="AZ26" s="1143">
        <f>'[3]14.PESO 2025'!G21</f>
        <v>186900</v>
      </c>
      <c r="BA26" s="1143">
        <f>'[3]14.PESO 2025'!H21</f>
        <v>194410</v>
      </c>
      <c r="BB26" s="1143">
        <f>'[3]18.OPAG 2025'!F17</f>
        <v>753701.68</v>
      </c>
      <c r="BC26" s="1143">
        <f>'[3]18.OPAG 2025'!G17</f>
        <v>1406400</v>
      </c>
      <c r="BD26" s="1143">
        <f>'[3]18.OPAG 2025'!H17</f>
        <v>1706000</v>
      </c>
      <c r="BE26" s="1143">
        <f>'[3]19.OPVET 2025'!F25</f>
        <v>176440.24</v>
      </c>
      <c r="BF26" s="1143">
        <f>'[3]19.OPVET 2025'!G25</f>
        <v>366700</v>
      </c>
      <c r="BG26" s="1143">
        <f>'[3]19.OPVET 2025'!H25</f>
        <v>386000</v>
      </c>
      <c r="BH26" s="1143">
        <f>'[3]21.PEO 2025'!F25</f>
        <v>978799.86</v>
      </c>
      <c r="BI26" s="1143">
        <f>'[3]21.PEO 2025'!G25</f>
        <v>1805790</v>
      </c>
      <c r="BJ26" s="1143">
        <f>'[3]21.PEO 2025'!H25</f>
        <v>1913000</v>
      </c>
      <c r="BK26" s="1143">
        <f>'[3]16.PSWDO 2025'!F22</f>
        <v>214765.18</v>
      </c>
      <c r="BL26" s="1143">
        <f>'[3]16.PSWDO 2025'!G22</f>
        <v>366800</v>
      </c>
      <c r="BM26" s="1143">
        <f>'[3]16.PSWDO 2025'!H22</f>
        <v>395530</v>
      </c>
      <c r="BN26" s="1143">
        <f>'[3]20.PG-ENRO 2025'!F24</f>
        <v>106639.22</v>
      </c>
      <c r="BO26" s="1143">
        <f>'[3]20.PG-ENRO 2025'!G24</f>
        <v>267100</v>
      </c>
      <c r="BP26" s="1143">
        <f>'[3]20.PG-ENRO 2025'!H24</f>
        <v>283000</v>
      </c>
      <c r="BQ26" s="1143">
        <f>'[3]25. PHO 2025'!F25</f>
        <v>245417.81</v>
      </c>
      <c r="BR26" s="1143">
        <f>'[3]25. PHO 2025'!G25</f>
        <v>705900</v>
      </c>
      <c r="BS26" s="1143">
        <f>'[3]25. PHO 2025'!H25</f>
        <v>743200</v>
      </c>
      <c r="BT26" s="1143">
        <f>'[3]22. PEDIPO 2025'!F17</f>
        <v>14400</v>
      </c>
      <c r="BU26" s="1143">
        <f>'[3]22. PEDIPO 2025'!G17</f>
        <v>86100</v>
      </c>
      <c r="BV26" s="1143">
        <f>'[3]22. PEDIPO 2025'!H17</f>
        <v>89740</v>
      </c>
      <c r="BW26" s="1140">
        <f>'[3]23. PIA 2025'!F17</f>
        <v>0</v>
      </c>
      <c r="BX26" s="1140">
        <f>'[3]23. PIA 2025'!G17</f>
        <v>92600</v>
      </c>
      <c r="BY26" s="1140">
        <f>'[3]23. PIA 2025'!H17</f>
        <v>106100</v>
      </c>
      <c r="BZ26" s="1140">
        <f>'[3]24. PPC 2025'!F23</f>
        <v>0</v>
      </c>
      <c r="CA26" s="1140">
        <f>'[3]24. PPC 2025'!G23</f>
        <v>376750</v>
      </c>
      <c r="CB26" s="1140">
        <f>'[3]24. PPC 2025'!H23</f>
        <v>486100</v>
      </c>
      <c r="CC26" s="1141">
        <f t="shared" si="1"/>
        <v>6052135.7400000002</v>
      </c>
      <c r="CD26" s="1141">
        <f t="shared" si="1"/>
        <v>12491280</v>
      </c>
      <c r="CE26" s="1141">
        <f t="shared" si="1"/>
        <v>13474462</v>
      </c>
    </row>
    <row r="27" spans="1:84" ht="17.100000000000001" customHeight="1">
      <c r="A27" s="1135"/>
      <c r="B27" s="1136" t="s">
        <v>817</v>
      </c>
      <c r="C27" s="1137"/>
      <c r="D27" s="1138"/>
      <c r="E27" s="1142" t="s">
        <v>818</v>
      </c>
      <c r="F27" s="1143">
        <f>'[3]1. PGO - 2025'!F477</f>
        <v>720910.94</v>
      </c>
      <c r="G27" s="1143">
        <f>'[3]1. PGO - 2025'!G477</f>
        <v>1183100</v>
      </c>
      <c r="H27" s="1143">
        <f>'[3]1. PGO - 2025'!H477</f>
        <v>1349263</v>
      </c>
      <c r="I27" s="1143">
        <f>'[3]2. VG-SP 2025'!F226</f>
        <v>687902.71999999997</v>
      </c>
      <c r="J27" s="1143">
        <f>'[3]2. VG-SP 2025'!G226</f>
        <v>994300</v>
      </c>
      <c r="K27" s="1143">
        <f>'[3]2. VG-SP 2025'!H226</f>
        <v>1048305</v>
      </c>
      <c r="L27" s="1143">
        <f>'[3]4.HRMDO 2025'!F23</f>
        <v>39301.919999999998</v>
      </c>
      <c r="M27" s="1143">
        <f>'[3]4.HRMDO 2025'!G23</f>
        <v>58500</v>
      </c>
      <c r="N27" s="1143">
        <f>'[3]4.HRMDO 2025'!H23</f>
        <v>61700</v>
      </c>
      <c r="O27" s="1143">
        <f>'[3]15. HOUSING 2025'!F24</f>
        <v>9880</v>
      </c>
      <c r="P27" s="1143">
        <f>'[3]15. HOUSING 2025'!G24</f>
        <v>19500</v>
      </c>
      <c r="Q27" s="1143">
        <f>'[3]15. HOUSING 2025'!H24</f>
        <v>36531</v>
      </c>
      <c r="R27" s="1143">
        <f>'[3]3. PTCAO 2025'!F23</f>
        <v>7540</v>
      </c>
      <c r="S27" s="1143">
        <f>'[3]3. PTCAO 2025'!G23</f>
        <v>58500</v>
      </c>
      <c r="T27" s="1143">
        <f>'[3]3. PTCAO 2025'!H23</f>
        <v>61682</v>
      </c>
      <c r="U27" s="1143">
        <f>'[3]13. PDRRMO 2025'!F24</f>
        <v>120019.64</v>
      </c>
      <c r="V27" s="1143">
        <f>'[3]13. PDRRMO 2025'!G24</f>
        <v>156000</v>
      </c>
      <c r="W27" s="1143">
        <f>'[3]13. PDRRMO 2025'!H24</f>
        <v>216300</v>
      </c>
      <c r="X27" s="1143">
        <f>'[3]5.PPDO 2025'!F23</f>
        <v>6240</v>
      </c>
      <c r="Y27" s="1143">
        <f>'[3]5.PPDO 2025'!G23</f>
        <v>7800</v>
      </c>
      <c r="Z27" s="1143">
        <f>'[3]5.PPDO 2025'!H23</f>
        <v>24700</v>
      </c>
      <c r="AA27" s="1143">
        <f>'[3]6.GSO 2025'!F214</f>
        <v>415274.48</v>
      </c>
      <c r="AB27" s="1143">
        <f>'[3]6.GSO 2025'!G214</f>
        <v>1181100</v>
      </c>
      <c r="AC27" s="1143">
        <f>'[3]6.GSO 2025'!H214</f>
        <v>1311622</v>
      </c>
      <c r="AD27" s="1143">
        <f>'[3]7.PBO 2025'!F24</f>
        <v>19240</v>
      </c>
      <c r="AE27" s="1143">
        <f>'[3]7.PBO 2025'!G24</f>
        <v>31200</v>
      </c>
      <c r="AF27" s="1143">
        <f>'[3]7.PBO 2025'!H24</f>
        <v>24700</v>
      </c>
      <c r="AG27" s="1143">
        <f>'[3]8. OPA 2025'!F24</f>
        <v>43159.94</v>
      </c>
      <c r="AH27" s="1143">
        <f>'[3]8. OPA 2025'!G24</f>
        <v>85800</v>
      </c>
      <c r="AI27" s="1143">
        <f>'[3]8. OPA 2025'!H24</f>
        <v>133420</v>
      </c>
      <c r="AJ27" s="1143">
        <f>'[3]9. PTO 2025'!F431</f>
        <v>11440</v>
      </c>
      <c r="AK27" s="1143">
        <f>'[3]9. PTO 2025'!G431</f>
        <v>35100</v>
      </c>
      <c r="AL27" s="1143">
        <f>'[3]9. PTO 2025'!H431</f>
        <v>61700</v>
      </c>
      <c r="AM27" s="1143">
        <f>'[3]11.PIMRO 2025'!F25</f>
        <v>14300</v>
      </c>
      <c r="AN27" s="1143">
        <f>'[3]11.PIMRO 2025'!G25</f>
        <v>23400</v>
      </c>
      <c r="AO27" s="1143">
        <f>'[3]11.PIMRO 2025'!H25</f>
        <v>24416</v>
      </c>
      <c r="AP27" s="1143">
        <f>'[3]12. PLO 2025'!F22</f>
        <v>11180</v>
      </c>
      <c r="AQ27" s="1143">
        <f>'[3]12. PLO 2025'!G22</f>
        <v>15600</v>
      </c>
      <c r="AR27" s="1143">
        <f>'[3]12. PLO 2025'!H22</f>
        <v>16450</v>
      </c>
      <c r="AS27" s="1143">
        <f>'[3]10. PAsO 2025'!F23</f>
        <v>27820</v>
      </c>
      <c r="AT27" s="1143">
        <f>'[3]10. PAsO 2025'!G23</f>
        <v>39000</v>
      </c>
      <c r="AU27" s="1143">
        <f>'[3]10. PAsO 2025'!H23</f>
        <v>61700</v>
      </c>
      <c r="AV27" s="1143">
        <f>'[3]17.PPCLDO 2025'!F24</f>
        <v>31980</v>
      </c>
      <c r="AW27" s="1143">
        <f>'[3]17.PPCLDO 2025'!G24</f>
        <v>39000</v>
      </c>
      <c r="AX27" s="1143">
        <f>'[3]17.PPCLDO 2025'!H24</f>
        <v>42000</v>
      </c>
      <c r="AY27" s="1143">
        <f>'[3]14.PESO 2025'!F22</f>
        <v>12480</v>
      </c>
      <c r="AZ27" s="1143">
        <f>'[3]14.PESO 2025'!G22</f>
        <v>15600</v>
      </c>
      <c r="BA27" s="1143">
        <f>'[3]14.PESO 2025'!H22</f>
        <v>41121</v>
      </c>
      <c r="BB27" s="1143"/>
      <c r="BC27" s="1143"/>
      <c r="BD27" s="1143"/>
      <c r="BE27" s="1143">
        <f>'[3]19.OPVET 2025'!F26</f>
        <v>11440</v>
      </c>
      <c r="BF27" s="1143">
        <f>'[3]19.OPVET 2025'!G26</f>
        <v>15600</v>
      </c>
      <c r="BG27" s="1143">
        <f>'[3]19.OPVET 2025'!H26</f>
        <v>65800</v>
      </c>
      <c r="BH27" s="1143">
        <f>'[3]21.PEO 2025'!F26</f>
        <v>568724.34</v>
      </c>
      <c r="BI27" s="1143">
        <f>'[3]21.PEO 2025'!G26</f>
        <v>717408</v>
      </c>
      <c r="BJ27" s="1143">
        <f>'[3]21.PEO 2025'!H26</f>
        <v>1002749</v>
      </c>
      <c r="BK27" s="1143">
        <f>'[3]16.PSWDO 2025'!F23</f>
        <v>40548.800000000003</v>
      </c>
      <c r="BL27" s="1143">
        <f>'[3]16.PSWDO 2025'!G23</f>
        <v>35100</v>
      </c>
      <c r="BM27" s="1143">
        <f>'[3]16.PSWDO 2025'!H23</f>
        <v>85447</v>
      </c>
      <c r="BN27" s="1143">
        <f>'[3]20.PG-ENRO 2025'!F25</f>
        <v>63180</v>
      </c>
      <c r="BO27" s="1143">
        <f>'[3]20.PG-ENRO 2025'!G25</f>
        <v>66300</v>
      </c>
      <c r="BP27" s="1143">
        <f>'[3]20.PG-ENRO 2025'!H25</f>
        <v>90500</v>
      </c>
      <c r="BQ27" s="1143">
        <f>'[3]25. PHO 2025'!F26</f>
        <v>41790.01</v>
      </c>
      <c r="BR27" s="1143">
        <f>'[3]25. PHO 2025'!G26</f>
        <v>70200</v>
      </c>
      <c r="BS27" s="1143">
        <f>'[3]25. PHO 2025'!H26</f>
        <v>74025</v>
      </c>
      <c r="BT27" s="1143"/>
      <c r="BU27" s="1143"/>
      <c r="BV27" s="1143"/>
      <c r="BW27" s="1140"/>
      <c r="BX27" s="1140"/>
      <c r="BY27" s="1140"/>
      <c r="BZ27" s="1140">
        <f>'[3]24. PPC 2025'!F24</f>
        <v>0</v>
      </c>
      <c r="CA27" s="1140">
        <f>'[3]24. PPC 2025'!G24</f>
        <v>0</v>
      </c>
      <c r="CB27" s="1140">
        <f>'[3]24. PPC 2025'!H24</f>
        <v>16650</v>
      </c>
      <c r="CC27" s="1141">
        <f t="shared" si="1"/>
        <v>2904352.7899999991</v>
      </c>
      <c r="CD27" s="1141">
        <f t="shared" si="1"/>
        <v>4848108</v>
      </c>
      <c r="CE27" s="1141">
        <f t="shared" si="1"/>
        <v>5850781</v>
      </c>
    </row>
    <row r="28" spans="1:84" ht="17.100000000000001" customHeight="1">
      <c r="A28" s="1135"/>
      <c r="B28" s="1136" t="s">
        <v>600</v>
      </c>
      <c r="C28" s="1137"/>
      <c r="D28" s="1138"/>
      <c r="E28" s="1142" t="s">
        <v>551</v>
      </c>
      <c r="F28" s="1143">
        <f>'[3]1. PGO - 2025'!F478</f>
        <v>97700</v>
      </c>
      <c r="G28" s="1143">
        <f>'[3]1. PGO - 2025'!G478</f>
        <v>168000</v>
      </c>
      <c r="H28" s="1143">
        <f>'[3]1. PGO - 2025'!H478</f>
        <v>170400</v>
      </c>
      <c r="I28" s="1143">
        <f>'[3]2. VG-SP 2025'!F227</f>
        <v>116100</v>
      </c>
      <c r="J28" s="1143">
        <f>'[3]2. VG-SP 2025'!G227</f>
        <v>120000</v>
      </c>
      <c r="K28" s="1143">
        <f>'[3]2. VG-SP 2025'!H227</f>
        <v>120000</v>
      </c>
      <c r="L28" s="1143">
        <f>'[3]4.HRMDO 2025'!F24</f>
        <v>26100</v>
      </c>
      <c r="M28" s="1143">
        <f>'[3]4.HRMDO 2025'!G24</f>
        <v>33600</v>
      </c>
      <c r="N28" s="1143">
        <f>'[3]4.HRMDO 2025'!H24</f>
        <v>34800</v>
      </c>
      <c r="O28" s="1143">
        <f>'[3]15. HOUSING 2025'!F25</f>
        <v>7100</v>
      </c>
      <c r="P28" s="1143">
        <f>'[3]15. HOUSING 2025'!G25</f>
        <v>15600</v>
      </c>
      <c r="Q28" s="1143">
        <f>'[3]15. HOUSING 2025'!H25</f>
        <v>15600</v>
      </c>
      <c r="R28" s="1143">
        <f>'[3]3. PTCAO 2025'!F24</f>
        <v>14900</v>
      </c>
      <c r="S28" s="1143">
        <f>'[3]3. PTCAO 2025'!G24</f>
        <v>30000</v>
      </c>
      <c r="T28" s="1143">
        <f>'[3]3. PTCAO 2025'!H24</f>
        <v>30000</v>
      </c>
      <c r="U28" s="1143">
        <f>'[3]13. PDRRMO 2025'!F25</f>
        <v>5600</v>
      </c>
      <c r="V28" s="1143">
        <f>'[3]13. PDRRMO 2025'!G25</f>
        <v>20400</v>
      </c>
      <c r="W28" s="1143">
        <f>'[3]13. PDRRMO 2025'!H25</f>
        <v>20400</v>
      </c>
      <c r="X28" s="1143">
        <f>'[3]5.PPDO 2025'!F24</f>
        <v>29900</v>
      </c>
      <c r="Y28" s="1143">
        <f>'[3]5.PPDO 2025'!G24</f>
        <v>50400</v>
      </c>
      <c r="Z28" s="1143">
        <f>'[3]5.PPDO 2025'!H24</f>
        <v>50400</v>
      </c>
      <c r="AA28" s="1143">
        <f>'[3]6.GSO 2025'!F215</f>
        <v>88300</v>
      </c>
      <c r="AB28" s="1143">
        <f>'[3]6.GSO 2025'!G215</f>
        <v>136800</v>
      </c>
      <c r="AC28" s="1143">
        <f>'[3]6.GSO 2025'!H215</f>
        <v>136800</v>
      </c>
      <c r="AD28" s="1143">
        <f>'[3]7.PBO 2025'!F25</f>
        <v>18000</v>
      </c>
      <c r="AE28" s="1143">
        <f>'[3]7.PBO 2025'!G25</f>
        <v>28800</v>
      </c>
      <c r="AF28" s="1143">
        <f>'[3]7.PBO 2025'!H25</f>
        <v>28800</v>
      </c>
      <c r="AG28" s="1143">
        <f>'[3]8. OPA 2025'!F25</f>
        <v>42500</v>
      </c>
      <c r="AH28" s="1143">
        <f>'[3]8. OPA 2025'!G25</f>
        <v>60000</v>
      </c>
      <c r="AI28" s="1143">
        <f>'[3]8. OPA 2025'!H25</f>
        <v>58800</v>
      </c>
      <c r="AJ28" s="1143">
        <f>'[3]9. PTO 2025'!F432</f>
        <v>48899.99</v>
      </c>
      <c r="AK28" s="1143">
        <f>'[3]9. PTO 2025'!G432</f>
        <v>73200</v>
      </c>
      <c r="AL28" s="1143">
        <f>'[3]9. PTO 2025'!H432</f>
        <v>73200</v>
      </c>
      <c r="AM28" s="1143">
        <f>'[3]11.PIMRO 2025'!F26</f>
        <v>10600</v>
      </c>
      <c r="AN28" s="1143">
        <f>'[3]11.PIMRO 2025'!G26</f>
        <v>25200</v>
      </c>
      <c r="AO28" s="1143">
        <f>'[3]11.PIMRO 2025'!H26</f>
        <v>25200</v>
      </c>
      <c r="AP28" s="1143">
        <f>'[3]12. PLO 2025'!F23</f>
        <v>14100</v>
      </c>
      <c r="AQ28" s="1143">
        <f>'[3]12. PLO 2025'!G23</f>
        <v>19200</v>
      </c>
      <c r="AR28" s="1143">
        <f>'[3]12. PLO 2025'!H23</f>
        <v>19200</v>
      </c>
      <c r="AS28" s="1143">
        <f>'[3]10. PAsO 2025'!F24</f>
        <v>38800</v>
      </c>
      <c r="AT28" s="1143">
        <f>'[3]10. PAsO 2025'!G24</f>
        <v>69600</v>
      </c>
      <c r="AU28" s="1143">
        <f>'[3]10. PAsO 2025'!H24</f>
        <v>69600</v>
      </c>
      <c r="AV28" s="1143">
        <f>'[3]17.PPCLDO 2025'!F25</f>
        <v>21400</v>
      </c>
      <c r="AW28" s="1143">
        <f>'[3]17.PPCLDO 2025'!G25</f>
        <v>34800</v>
      </c>
      <c r="AX28" s="1143">
        <f>'[3]17.PPCLDO 2025'!H25</f>
        <v>34800</v>
      </c>
      <c r="AY28" s="1143">
        <f>'[3]14.PESO 2025'!F23</f>
        <v>16800</v>
      </c>
      <c r="AZ28" s="1143">
        <f>'[3]14.PESO 2025'!G23</f>
        <v>25200</v>
      </c>
      <c r="BA28" s="1143">
        <f>'[3]14.PESO 2025'!H23</f>
        <v>25200</v>
      </c>
      <c r="BB28" s="1143">
        <f>'[3]18.OPAG 2025'!F18</f>
        <v>131600</v>
      </c>
      <c r="BC28" s="1143">
        <f>'[3]18.OPAG 2025'!G18</f>
        <v>223200</v>
      </c>
      <c r="BD28" s="1143">
        <f>'[3]18.OPAG 2025'!H18</f>
        <v>223200</v>
      </c>
      <c r="BE28" s="1143">
        <f>'[3]19.OPVET 2025'!F27</f>
        <v>31200</v>
      </c>
      <c r="BF28" s="1143">
        <f>'[3]19.OPVET 2025'!G27</f>
        <v>50400</v>
      </c>
      <c r="BG28" s="1143">
        <f>'[3]19.OPVET 2025'!H27</f>
        <v>50400</v>
      </c>
      <c r="BH28" s="1143">
        <f>'[3]21.PEO 2025'!F27</f>
        <v>257500</v>
      </c>
      <c r="BI28" s="1143">
        <f>'[3]21.PEO 2025'!G27</f>
        <v>351600</v>
      </c>
      <c r="BJ28" s="1143">
        <f>'[3]21.PEO 2025'!H27</f>
        <v>351600</v>
      </c>
      <c r="BK28" s="1143">
        <f>'[3]16.PSWDO 2025'!F24</f>
        <v>32600</v>
      </c>
      <c r="BL28" s="1143">
        <f>'[3]16.PSWDO 2025'!G24</f>
        <v>46800</v>
      </c>
      <c r="BM28" s="1143">
        <f>'[3]16.PSWDO 2025'!H24</f>
        <v>45600</v>
      </c>
      <c r="BN28" s="1143">
        <f>'[3]20.PG-ENRO 2025'!F26</f>
        <v>23300</v>
      </c>
      <c r="BO28" s="1143">
        <f>'[3]20.PG-ENRO 2025'!G26</f>
        <v>40800</v>
      </c>
      <c r="BP28" s="1143">
        <f>'[3]20.PG-ENRO 2025'!H26</f>
        <v>40800</v>
      </c>
      <c r="BQ28" s="1143">
        <f>'[3]25. PHO 2025'!F27</f>
        <v>37900</v>
      </c>
      <c r="BR28" s="1143">
        <f>'[3]25. PHO 2025'!G27</f>
        <v>86400</v>
      </c>
      <c r="BS28" s="1143">
        <f>'[3]25. PHO 2025'!H27</f>
        <v>84000</v>
      </c>
      <c r="BT28" s="1143">
        <f>'[3]22. PEDIPO 2025'!F18</f>
        <v>900</v>
      </c>
      <c r="BU28" s="1143">
        <f>'[3]22. PEDIPO 2025'!G18</f>
        <v>6000</v>
      </c>
      <c r="BV28" s="1143">
        <f>'[3]22. PEDIPO 2025'!H18</f>
        <v>6000</v>
      </c>
      <c r="BW28" s="1140">
        <f>'[3]23. PIA 2025'!F18</f>
        <v>0</v>
      </c>
      <c r="BX28" s="1140">
        <f>'[3]23. PIA 2025'!G18</f>
        <v>7200</v>
      </c>
      <c r="BY28" s="1140">
        <f>'[3]23. PIA 2025'!H18</f>
        <v>7200</v>
      </c>
      <c r="BZ28" s="1140">
        <f>'[3]24. PPC 2025'!F25</f>
        <v>0</v>
      </c>
      <c r="CA28" s="1140">
        <f>'[3]24. PPC 2025'!G25</f>
        <v>29300</v>
      </c>
      <c r="CB28" s="1140">
        <f>'[3]24. PPC 2025'!H25</f>
        <v>40800</v>
      </c>
      <c r="CC28" s="1141">
        <f t="shared" si="1"/>
        <v>1111799.99</v>
      </c>
      <c r="CD28" s="1141">
        <f t="shared" si="1"/>
        <v>1752500</v>
      </c>
      <c r="CE28" s="1141">
        <f t="shared" si="1"/>
        <v>1762800</v>
      </c>
    </row>
    <row r="29" spans="1:84" ht="17.100000000000001" customHeight="1">
      <c r="A29" s="1135"/>
      <c r="B29" s="1136" t="s">
        <v>819</v>
      </c>
      <c r="C29" s="1137"/>
      <c r="D29" s="1138"/>
      <c r="E29" s="1142" t="s">
        <v>820</v>
      </c>
      <c r="F29" s="1143">
        <f>'[3]1. PGO - 2025'!F479</f>
        <v>274400</v>
      </c>
      <c r="G29" s="1143">
        <f>'[3]1. PGO - 2025'!G479</f>
        <v>363600</v>
      </c>
      <c r="H29" s="1143">
        <f>'[3]1. PGO - 2025'!H479</f>
        <v>380400</v>
      </c>
      <c r="I29" s="1143">
        <f>'[3]2. VG-SP 2025'!F228</f>
        <v>261900</v>
      </c>
      <c r="J29" s="1143">
        <f>'[3]2. VG-SP 2025'!G228</f>
        <v>303600</v>
      </c>
      <c r="K29" s="1143">
        <f>'[3]2. VG-SP 2025'!H228</f>
        <v>303600</v>
      </c>
      <c r="L29" s="1143">
        <f>'[3]4.HRMDO 2025'!F25</f>
        <v>14400</v>
      </c>
      <c r="M29" s="1143">
        <f>'[3]4.HRMDO 2025'!G25</f>
        <v>18000</v>
      </c>
      <c r="N29" s="1143">
        <f>'[3]4.HRMDO 2025'!H25</f>
        <v>18000</v>
      </c>
      <c r="O29" s="1143">
        <f>'[3]15. HOUSING 2025'!F26</f>
        <v>3800</v>
      </c>
      <c r="P29" s="1143">
        <f>'[3]15. HOUSING 2025'!G26</f>
        <v>6000</v>
      </c>
      <c r="Q29" s="1143">
        <f>'[3]15. HOUSING 2025'!H26</f>
        <v>10800</v>
      </c>
      <c r="R29" s="1143">
        <f>'[3]3. PTCAO 2025'!F25</f>
        <v>2900</v>
      </c>
      <c r="S29" s="1143">
        <f>'[3]3. PTCAO 2025'!G25</f>
        <v>18000</v>
      </c>
      <c r="T29" s="1143">
        <f>'[3]3. PTCAO 2025'!H25</f>
        <v>18000</v>
      </c>
      <c r="U29" s="1143">
        <f>'[3]13. PDRRMO 2025'!F26</f>
        <v>45600</v>
      </c>
      <c r="V29" s="1143">
        <f>'[3]13. PDRRMO 2025'!G26</f>
        <v>48000</v>
      </c>
      <c r="W29" s="1143">
        <f>'[3]13. PDRRMO 2025'!H26</f>
        <v>55200</v>
      </c>
      <c r="X29" s="1143">
        <f>'[3]5.PPDO 2025'!F25</f>
        <v>2400</v>
      </c>
      <c r="Y29" s="1143">
        <f>'[3]5.PPDO 2025'!G25</f>
        <v>2400</v>
      </c>
      <c r="Z29" s="1143">
        <f>'[3]5.PPDO 2025'!H25</f>
        <v>7200</v>
      </c>
      <c r="AA29" s="1143">
        <f>'[3]6.GSO 2025'!F216</f>
        <v>158500</v>
      </c>
      <c r="AB29" s="1143">
        <f>'[3]6.GSO 2025'!G216</f>
        <v>360000</v>
      </c>
      <c r="AC29" s="1143">
        <f>'[3]6.GSO 2025'!H216</f>
        <v>384000</v>
      </c>
      <c r="AD29" s="1143">
        <f>'[3]7.PBO 2025'!F26</f>
        <v>7400</v>
      </c>
      <c r="AE29" s="1143">
        <f>'[3]7.PBO 2025'!G26</f>
        <v>9600</v>
      </c>
      <c r="AF29" s="1143">
        <f>'[3]7.PBO 2025'!H26</f>
        <v>7200</v>
      </c>
      <c r="AG29" s="1143">
        <f>'[3]8. OPA 2025'!F26</f>
        <v>16600</v>
      </c>
      <c r="AH29" s="1143">
        <f>'[3]8. OPA 2025'!G26</f>
        <v>26400</v>
      </c>
      <c r="AI29" s="1143">
        <f>'[3]8. OPA 2025'!H26</f>
        <v>36000</v>
      </c>
      <c r="AJ29" s="1143">
        <f>'[3]9. PTO 2025'!F433</f>
        <v>4400</v>
      </c>
      <c r="AK29" s="1143">
        <f>'[3]9. PTO 2025'!G433</f>
        <v>10800</v>
      </c>
      <c r="AL29" s="1143">
        <f>'[3]9. PTO 2025'!H433</f>
        <v>18000</v>
      </c>
      <c r="AM29" s="1143">
        <f>'[3]11.PIMRO 2025'!F27</f>
        <v>5500</v>
      </c>
      <c r="AN29" s="1143">
        <f>'[3]11.PIMRO 2025'!G27</f>
        <v>7200</v>
      </c>
      <c r="AO29" s="1143">
        <f>'[3]11.PIMRO 2025'!H27</f>
        <v>7200</v>
      </c>
      <c r="AP29" s="1143">
        <f>'[3]12. PLO 2025'!F24</f>
        <v>4300</v>
      </c>
      <c r="AQ29" s="1143">
        <f>'[3]12. PLO 2025'!G24</f>
        <v>4800</v>
      </c>
      <c r="AR29" s="1143">
        <f>'[3]12. PLO 2025'!H24</f>
        <v>4800</v>
      </c>
      <c r="AS29" s="1143">
        <f>'[3]10. PAsO 2025'!F25</f>
        <v>10700</v>
      </c>
      <c r="AT29" s="1143">
        <f>'[3]10. PAsO 2025'!G25</f>
        <v>12000</v>
      </c>
      <c r="AU29" s="1143">
        <f>'[3]10. PAsO 2025'!H25</f>
        <v>18000</v>
      </c>
      <c r="AV29" s="1143">
        <f>'[3]17.PPCLDO 2025'!F26</f>
        <v>12300</v>
      </c>
      <c r="AW29" s="1143">
        <f>'[3]17.PPCLDO 2025'!G26</f>
        <v>12000</v>
      </c>
      <c r="AX29" s="1143">
        <f>'[3]17.PPCLDO 2025'!H26</f>
        <v>12000</v>
      </c>
      <c r="AY29" s="1143">
        <f>'[3]14.PESO 2025'!F24</f>
        <v>4800</v>
      </c>
      <c r="AZ29" s="1143">
        <f>'[3]14.PESO 2025'!G24</f>
        <v>4800</v>
      </c>
      <c r="BA29" s="1143">
        <f>'[3]14.PESO 2025'!H24</f>
        <v>12000</v>
      </c>
      <c r="BB29" s="1143"/>
      <c r="BC29" s="1143"/>
      <c r="BD29" s="1143"/>
      <c r="BE29" s="1143">
        <f>'[3]19.OPVET 2025'!F28</f>
        <v>4400</v>
      </c>
      <c r="BF29" s="1143">
        <f>'[3]19.OPVET 2025'!G28</f>
        <v>4800</v>
      </c>
      <c r="BG29" s="1143">
        <f>'[3]19.OPVET 2025'!H28</f>
        <v>19200</v>
      </c>
      <c r="BH29" s="1143">
        <f>'[3]21.PEO 2025'!F28</f>
        <v>205900</v>
      </c>
      <c r="BI29" s="1143">
        <f>'[3]21.PEO 2025'!G28</f>
        <v>207600</v>
      </c>
      <c r="BJ29" s="1143">
        <f>'[3]21.PEO 2025'!H28</f>
        <v>270000</v>
      </c>
      <c r="BK29" s="1143">
        <f>'[3]16.PSWDO 2025'!F25</f>
        <v>14900</v>
      </c>
      <c r="BL29" s="1143">
        <f>'[3]16.PSWDO 2025'!G25</f>
        <v>10800</v>
      </c>
      <c r="BM29" s="1143">
        <f>'[3]16.PSWDO 2025'!H25</f>
        <v>22800</v>
      </c>
      <c r="BN29" s="1143">
        <f>'[3]20.PG-ENRO 2025'!F27</f>
        <v>24300</v>
      </c>
      <c r="BO29" s="1143">
        <f>'[3]20.PG-ENRO 2025'!G27</f>
        <v>20400</v>
      </c>
      <c r="BP29" s="1143">
        <f>'[3]20.PG-ENRO 2025'!H27</f>
        <v>26400</v>
      </c>
      <c r="BQ29" s="1143">
        <f>'[3]25. PHO 2025'!F28</f>
        <v>14800</v>
      </c>
      <c r="BR29" s="1143">
        <f>'[3]25. PHO 2025'!G28</f>
        <v>21600</v>
      </c>
      <c r="BS29" s="1143">
        <f>'[3]25. PHO 2025'!H28</f>
        <v>21600</v>
      </c>
      <c r="BT29" s="1143"/>
      <c r="BU29" s="1143"/>
      <c r="BV29" s="1143"/>
      <c r="BW29" s="1140"/>
      <c r="BX29" s="1140"/>
      <c r="BY29" s="1140"/>
      <c r="BZ29" s="1140">
        <f>'[3]24. PPC 2025'!F26</f>
        <v>0</v>
      </c>
      <c r="CA29" s="1140">
        <f>'[3]24. PPC 2025'!G26</f>
        <v>0</v>
      </c>
      <c r="CB29" s="1140">
        <f>'[3]24. PPC 2025'!H26</f>
        <v>4800</v>
      </c>
      <c r="CC29" s="1141">
        <f t="shared" si="1"/>
        <v>1094200</v>
      </c>
      <c r="CD29" s="1141">
        <f t="shared" si="1"/>
        <v>1472400</v>
      </c>
      <c r="CE29" s="1141">
        <f t="shared" si="1"/>
        <v>1657200</v>
      </c>
    </row>
    <row r="30" spans="1:84" ht="17.100000000000001" customHeight="1">
      <c r="A30" s="1135"/>
      <c r="B30" s="1136" t="s">
        <v>821</v>
      </c>
      <c r="C30" s="1137"/>
      <c r="D30" s="1138"/>
      <c r="E30" s="1142" t="s">
        <v>822</v>
      </c>
      <c r="F30" s="1143"/>
      <c r="G30" s="1143"/>
      <c r="H30" s="1143"/>
      <c r="I30" s="1140"/>
      <c r="J30" s="1140"/>
      <c r="K30" s="1140"/>
      <c r="L30" s="1140"/>
      <c r="M30" s="1140"/>
      <c r="N30" s="1140"/>
      <c r="O30" s="1140"/>
      <c r="P30" s="1140"/>
      <c r="Q30" s="1140"/>
      <c r="R30" s="1140"/>
      <c r="S30" s="1140"/>
      <c r="T30" s="1140"/>
      <c r="U30" s="1140"/>
      <c r="V30" s="1140"/>
      <c r="W30" s="1140"/>
      <c r="X30" s="1140"/>
      <c r="Y30" s="1140"/>
      <c r="Z30" s="1140"/>
      <c r="AA30" s="1140"/>
      <c r="AB30" s="1140"/>
      <c r="AC30" s="1140"/>
      <c r="AD30" s="1143">
        <f>'[3]7.PBO 2025'!F27</f>
        <v>0</v>
      </c>
      <c r="AE30" s="1143">
        <f>'[3]7.PBO 2025'!G27</f>
        <v>1000000</v>
      </c>
      <c r="AF30" s="1143">
        <f>'[3]7.PBO 2025'!H27</f>
        <v>0</v>
      </c>
      <c r="AG30" s="1143"/>
      <c r="AH30" s="1143"/>
      <c r="AI30" s="1143"/>
      <c r="AJ30" s="1143">
        <f>'[3]9. PTO 2025'!F434</f>
        <v>0</v>
      </c>
      <c r="AK30" s="1143">
        <f>'[3]9. PTO 2025'!G434</f>
        <v>1756000</v>
      </c>
      <c r="AL30" s="1143">
        <f>'[3]9. PTO 2025'!H434</f>
        <v>500000</v>
      </c>
      <c r="AM30" s="1140"/>
      <c r="AN30" s="1140"/>
      <c r="AO30" s="1140"/>
      <c r="AP30" s="1140"/>
      <c r="AQ30" s="1140"/>
      <c r="AR30" s="1140"/>
      <c r="AS30" s="1140"/>
      <c r="AT30" s="1140"/>
      <c r="AU30" s="1140"/>
      <c r="AV30" s="1140"/>
      <c r="AW30" s="1140"/>
      <c r="AX30" s="1140"/>
      <c r="AY30" s="1140"/>
      <c r="AZ30" s="1140"/>
      <c r="BA30" s="1140"/>
      <c r="BB30" s="1140"/>
      <c r="BC30" s="1140"/>
      <c r="BD30" s="1140"/>
      <c r="BE30" s="1143"/>
      <c r="BF30" s="1140"/>
      <c r="BG30" s="1140"/>
      <c r="BH30" s="1140"/>
      <c r="BI30" s="1140"/>
      <c r="BJ30" s="1140"/>
      <c r="BK30" s="1140"/>
      <c r="BL30" s="1140"/>
      <c r="BM30" s="1140"/>
      <c r="BN30" s="1140"/>
      <c r="BO30" s="1140"/>
      <c r="BP30" s="1140"/>
      <c r="BQ30" s="1140"/>
      <c r="BR30" s="1140"/>
      <c r="BS30" s="1140"/>
      <c r="BT30" s="1140"/>
      <c r="BU30" s="1140"/>
      <c r="BV30" s="1140"/>
      <c r="BW30" s="1140"/>
      <c r="BX30" s="1140"/>
      <c r="BY30" s="1140"/>
      <c r="BZ30" s="1140"/>
      <c r="CA30" s="1140"/>
      <c r="CB30" s="1140"/>
      <c r="CC30" s="1141">
        <f t="shared" si="1"/>
        <v>0</v>
      </c>
      <c r="CD30" s="1141">
        <f t="shared" si="1"/>
        <v>2756000</v>
      </c>
      <c r="CE30" s="1141">
        <f t="shared" si="1"/>
        <v>500000</v>
      </c>
    </row>
    <row r="31" spans="1:84" s="1168" customFormat="1" ht="18" customHeight="1">
      <c r="A31" s="1161" t="s">
        <v>601</v>
      </c>
      <c r="B31" s="1162"/>
      <c r="C31" s="1163"/>
      <c r="D31" s="1164"/>
      <c r="E31" s="1165"/>
      <c r="F31" s="1166">
        <f t="shared" ref="F31:BQ31" si="2">SUM(F9:F30)</f>
        <v>114966684.09264</v>
      </c>
      <c r="G31" s="1166">
        <f t="shared" si="2"/>
        <v>143051568</v>
      </c>
      <c r="H31" s="1166">
        <f t="shared" si="2"/>
        <v>147143807</v>
      </c>
      <c r="I31" s="1166">
        <f t="shared" si="2"/>
        <v>108734121.68000001</v>
      </c>
      <c r="J31" s="1166">
        <f t="shared" si="2"/>
        <v>120696724</v>
      </c>
      <c r="K31" s="1166">
        <f t="shared" si="2"/>
        <v>127649352</v>
      </c>
      <c r="L31" s="1166">
        <f t="shared" si="2"/>
        <v>13333478.140000001</v>
      </c>
      <c r="M31" s="1166">
        <f t="shared" si="2"/>
        <v>17149322</v>
      </c>
      <c r="N31" s="1166">
        <f t="shared" si="2"/>
        <v>19200588</v>
      </c>
      <c r="O31" s="1166">
        <f t="shared" si="2"/>
        <v>3899056.96</v>
      </c>
      <c r="P31" s="1166">
        <f t="shared" si="2"/>
        <v>9737277</v>
      </c>
      <c r="Q31" s="1166">
        <f t="shared" si="2"/>
        <v>11273093</v>
      </c>
      <c r="R31" s="1166">
        <f t="shared" si="2"/>
        <v>8983207</v>
      </c>
      <c r="S31" s="1166">
        <f t="shared" si="2"/>
        <v>15089579</v>
      </c>
      <c r="T31" s="1166">
        <f t="shared" si="2"/>
        <v>16411983</v>
      </c>
      <c r="U31" s="1166">
        <f t="shared" si="2"/>
        <v>12949758.41</v>
      </c>
      <c r="V31" s="1166">
        <f t="shared" si="2"/>
        <v>17929273</v>
      </c>
      <c r="W31" s="1166">
        <f t="shared" si="2"/>
        <v>21556844</v>
      </c>
      <c r="X31" s="1166">
        <f t="shared" si="2"/>
        <v>13738379.66</v>
      </c>
      <c r="Y31" s="1166">
        <f t="shared" si="2"/>
        <v>22300532</v>
      </c>
      <c r="Z31" s="1166">
        <f t="shared" si="2"/>
        <v>24623368</v>
      </c>
      <c r="AA31" s="1166">
        <f t="shared" si="2"/>
        <v>57575290.25</v>
      </c>
      <c r="AB31" s="1166">
        <f t="shared" si="2"/>
        <v>101496458</v>
      </c>
      <c r="AC31" s="1166">
        <f t="shared" si="2"/>
        <v>110482022</v>
      </c>
      <c r="AD31" s="1166">
        <f t="shared" si="2"/>
        <v>8520787.9399999995</v>
      </c>
      <c r="AE31" s="1166">
        <f t="shared" si="2"/>
        <v>16219539</v>
      </c>
      <c r="AF31" s="1166">
        <f t="shared" si="2"/>
        <v>15676344</v>
      </c>
      <c r="AG31" s="1166">
        <f t="shared" si="2"/>
        <v>19970753.469999999</v>
      </c>
      <c r="AH31" s="1166">
        <f t="shared" si="2"/>
        <v>26712219</v>
      </c>
      <c r="AI31" s="1166">
        <f t="shared" si="2"/>
        <v>30366086</v>
      </c>
      <c r="AJ31" s="1166">
        <f t="shared" si="2"/>
        <v>17889517.649999999</v>
      </c>
      <c r="AK31" s="1166">
        <f t="shared" si="2"/>
        <v>31761826</v>
      </c>
      <c r="AL31" s="1166">
        <f t="shared" si="2"/>
        <v>33666689</v>
      </c>
      <c r="AM31" s="1166">
        <f t="shared" si="2"/>
        <v>5227432.2799999993</v>
      </c>
      <c r="AN31" s="1166">
        <f t="shared" si="2"/>
        <v>11810972</v>
      </c>
      <c r="AO31" s="1166">
        <f t="shared" si="2"/>
        <v>12481900</v>
      </c>
      <c r="AP31" s="1166">
        <f t="shared" si="2"/>
        <v>7982256.1199999992</v>
      </c>
      <c r="AQ31" s="1166">
        <f t="shared" si="2"/>
        <v>10231238</v>
      </c>
      <c r="AR31" s="1166">
        <f t="shared" si="2"/>
        <v>10859424</v>
      </c>
      <c r="AS31" s="1166">
        <f t="shared" si="2"/>
        <v>16099004.889999999</v>
      </c>
      <c r="AT31" s="1166">
        <f t="shared" si="2"/>
        <v>29406656</v>
      </c>
      <c r="AU31" s="1166">
        <f t="shared" si="2"/>
        <v>32213504</v>
      </c>
      <c r="AV31" s="1166">
        <f t="shared" si="2"/>
        <v>11832110.469999999</v>
      </c>
      <c r="AW31" s="1166">
        <f t="shared" si="2"/>
        <v>17180651</v>
      </c>
      <c r="AX31" s="1166">
        <f t="shared" si="2"/>
        <v>18347807</v>
      </c>
      <c r="AY31" s="1166">
        <f t="shared" si="2"/>
        <v>7137917.2599999998</v>
      </c>
      <c r="AZ31" s="1166">
        <f t="shared" si="2"/>
        <v>10425825</v>
      </c>
      <c r="BA31" s="1166">
        <f t="shared" si="2"/>
        <v>12376908</v>
      </c>
      <c r="BB31" s="1166">
        <f t="shared" si="2"/>
        <v>56100748.210000001</v>
      </c>
      <c r="BC31" s="1166">
        <f t="shared" si="2"/>
        <v>79996204</v>
      </c>
      <c r="BD31" s="1166">
        <f t="shared" si="2"/>
        <v>85213608</v>
      </c>
      <c r="BE31" s="1166">
        <f t="shared" si="2"/>
        <v>13397148.51</v>
      </c>
      <c r="BF31" s="1166">
        <f t="shared" si="2"/>
        <v>21633729</v>
      </c>
      <c r="BG31" s="1166">
        <f t="shared" si="2"/>
        <v>25515520</v>
      </c>
      <c r="BH31" s="1166">
        <f t="shared" si="2"/>
        <v>101796006.21000001</v>
      </c>
      <c r="BI31" s="1166">
        <f t="shared" si="2"/>
        <v>132044750</v>
      </c>
      <c r="BJ31" s="1166">
        <f t="shared" si="2"/>
        <v>152371108</v>
      </c>
      <c r="BK31" s="1166">
        <f t="shared" si="2"/>
        <v>16490707.580000002</v>
      </c>
      <c r="BL31" s="1166">
        <f t="shared" si="2"/>
        <v>20738128</v>
      </c>
      <c r="BM31" s="1166">
        <f t="shared" si="2"/>
        <v>25455326</v>
      </c>
      <c r="BN31" s="1166">
        <f t="shared" si="2"/>
        <v>12701984.98</v>
      </c>
      <c r="BO31" s="1166">
        <f t="shared" si="2"/>
        <v>17156902</v>
      </c>
      <c r="BP31" s="1166">
        <f t="shared" si="2"/>
        <v>19242516</v>
      </c>
      <c r="BQ31" s="1166">
        <f t="shared" si="2"/>
        <v>20816898.510000002</v>
      </c>
      <c r="BR31" s="1166">
        <f t="shared" ref="BR31:CE31" si="3">SUM(BR9:BR30)</f>
        <v>42986126</v>
      </c>
      <c r="BS31" s="1166">
        <f t="shared" si="3"/>
        <v>45243753</v>
      </c>
      <c r="BT31" s="1166">
        <f t="shared" si="3"/>
        <v>1368169.99</v>
      </c>
      <c r="BU31" s="1166">
        <f t="shared" si="3"/>
        <v>4529680</v>
      </c>
      <c r="BV31" s="1166">
        <f t="shared" si="3"/>
        <v>4714948</v>
      </c>
      <c r="BW31" s="1166">
        <f t="shared" si="3"/>
        <v>0</v>
      </c>
      <c r="BX31" s="1166">
        <f t="shared" si="3"/>
        <v>5444364</v>
      </c>
      <c r="BY31" s="1166">
        <f t="shared" si="3"/>
        <v>5804593</v>
      </c>
      <c r="BZ31" s="1166">
        <f t="shared" si="3"/>
        <v>0</v>
      </c>
      <c r="CA31" s="1166">
        <f t="shared" si="3"/>
        <v>18486747</v>
      </c>
      <c r="CB31" s="1166">
        <f t="shared" si="3"/>
        <v>29089510</v>
      </c>
      <c r="CC31" s="1166">
        <f t="shared" si="3"/>
        <v>651511420.26264</v>
      </c>
      <c r="CD31" s="1166">
        <f t="shared" si="3"/>
        <v>944216289</v>
      </c>
      <c r="CE31" s="1166">
        <f t="shared" si="3"/>
        <v>1036980601</v>
      </c>
      <c r="CF31" s="1167">
        <f>1034254358-CE31</f>
        <v>-2726243</v>
      </c>
    </row>
    <row r="32" spans="1:84" ht="5.25" customHeight="1">
      <c r="A32" s="1169"/>
      <c r="B32" s="1170"/>
      <c r="C32" s="1171"/>
      <c r="D32" s="1171"/>
      <c r="E32" s="1172"/>
      <c r="F32" s="1173"/>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4"/>
      <c r="AD32" s="1174"/>
      <c r="AE32" s="1174"/>
      <c r="AF32" s="1174"/>
      <c r="AG32" s="1174"/>
      <c r="AH32" s="1174"/>
      <c r="AI32" s="1174"/>
      <c r="AJ32" s="1174"/>
      <c r="AK32" s="1174"/>
      <c r="AL32" s="1174"/>
      <c r="AM32" s="1174"/>
      <c r="AN32" s="1174"/>
      <c r="AO32" s="1174"/>
      <c r="AP32" s="1174"/>
      <c r="AQ32" s="1174"/>
      <c r="AR32" s="1174"/>
      <c r="AS32" s="1174"/>
      <c r="AT32" s="1174"/>
      <c r="AU32" s="1174"/>
      <c r="AV32" s="1174"/>
      <c r="AW32" s="1174"/>
      <c r="AX32" s="1174"/>
      <c r="AY32" s="1174"/>
      <c r="AZ32" s="1174"/>
      <c r="BA32" s="1174"/>
      <c r="BB32" s="1174"/>
      <c r="BC32" s="1174"/>
      <c r="BD32" s="1174"/>
      <c r="BE32" s="1174"/>
      <c r="BF32" s="1174"/>
      <c r="BG32" s="1174"/>
      <c r="BH32" s="1174"/>
      <c r="BI32" s="1174"/>
      <c r="BJ32" s="1174"/>
      <c r="BK32" s="1174"/>
      <c r="BL32" s="1174"/>
      <c r="BM32" s="1174"/>
      <c r="BN32" s="1174"/>
      <c r="BO32" s="1174"/>
      <c r="BP32" s="1174"/>
      <c r="BQ32" s="1174"/>
      <c r="BR32" s="1174"/>
      <c r="BS32" s="1174"/>
      <c r="BT32" s="1174"/>
      <c r="BU32" s="1174"/>
      <c r="BV32" s="1174"/>
      <c r="BW32" s="1174"/>
      <c r="BX32" s="1174"/>
      <c r="BY32" s="1174"/>
      <c r="BZ32" s="1174"/>
      <c r="CA32" s="1174"/>
      <c r="CB32" s="1174"/>
      <c r="CC32" s="1174"/>
      <c r="CD32" s="1174"/>
      <c r="CE32" s="1174"/>
    </row>
    <row r="33" spans="1:83" ht="5.25" customHeight="1">
      <c r="A33" s="1135"/>
      <c r="B33" s="1175"/>
      <c r="C33" s="1176"/>
      <c r="D33" s="1176"/>
      <c r="E33" s="1177"/>
      <c r="F33" s="1178"/>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1179"/>
      <c r="AM33" s="1179"/>
      <c r="AN33" s="1179"/>
      <c r="AO33" s="1179"/>
      <c r="AP33" s="1179"/>
      <c r="AQ33" s="1179"/>
      <c r="AR33" s="1179"/>
      <c r="AS33" s="1179"/>
      <c r="AT33" s="1179"/>
      <c r="AU33" s="1179"/>
      <c r="AV33" s="1179"/>
      <c r="AW33" s="1179"/>
      <c r="AX33" s="1179"/>
      <c r="AY33" s="1179"/>
      <c r="AZ33" s="1179"/>
      <c r="BA33" s="1179"/>
      <c r="BB33" s="1179"/>
      <c r="BC33" s="1179"/>
      <c r="BD33" s="1179"/>
      <c r="BE33" s="1179"/>
      <c r="BF33" s="1179"/>
      <c r="BG33" s="1179"/>
      <c r="BH33" s="1179"/>
      <c r="BI33" s="1179"/>
      <c r="BJ33" s="1179"/>
      <c r="BK33" s="1179"/>
      <c r="BL33" s="1179"/>
      <c r="BM33" s="1179"/>
      <c r="BN33" s="1179"/>
      <c r="BO33" s="1179"/>
      <c r="BP33" s="1179"/>
      <c r="BQ33" s="1179"/>
      <c r="BR33" s="1179"/>
      <c r="BS33" s="1179"/>
      <c r="BT33" s="1179"/>
      <c r="BU33" s="1179"/>
      <c r="BV33" s="1179"/>
      <c r="BW33" s="1179"/>
      <c r="BX33" s="1179"/>
      <c r="BY33" s="1179"/>
      <c r="BZ33" s="1179"/>
      <c r="CA33" s="1179"/>
      <c r="CB33" s="1179"/>
      <c r="CC33" s="1179"/>
      <c r="CD33" s="1179"/>
      <c r="CE33" s="1179"/>
    </row>
    <row r="34" spans="1:83" ht="15.95" customHeight="1">
      <c r="A34" s="1180" t="s">
        <v>602</v>
      </c>
      <c r="B34" s="1181"/>
      <c r="C34" s="1182"/>
      <c r="D34" s="1182"/>
      <c r="E34" s="1183"/>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1184"/>
      <c r="BB34" s="1184"/>
      <c r="BC34" s="1184"/>
      <c r="BD34" s="1184"/>
      <c r="BE34" s="1184"/>
      <c r="BF34" s="1184"/>
      <c r="BG34" s="1184"/>
      <c r="BH34" s="1184"/>
      <c r="BI34" s="1184"/>
      <c r="BJ34" s="1184"/>
      <c r="BK34" s="1184"/>
      <c r="BL34" s="1184"/>
      <c r="BM34" s="1184"/>
      <c r="BN34" s="1184"/>
      <c r="BO34" s="1184"/>
      <c r="BP34" s="1184"/>
      <c r="BQ34" s="1184"/>
      <c r="BR34" s="1184"/>
      <c r="BS34" s="1184"/>
      <c r="BT34" s="1184"/>
      <c r="BU34" s="1184"/>
      <c r="BV34" s="1184"/>
      <c r="BW34" s="1184"/>
      <c r="BX34" s="1184"/>
      <c r="BY34" s="1184"/>
      <c r="BZ34" s="1184"/>
      <c r="CA34" s="1184"/>
      <c r="CB34" s="1184"/>
      <c r="CC34" s="1184"/>
      <c r="CD34" s="1184"/>
      <c r="CE34" s="1184"/>
    </row>
    <row r="35" spans="1:83" ht="17.100000000000001" customHeight="1">
      <c r="A35" s="1185"/>
      <c r="B35" s="1175" t="s">
        <v>467</v>
      </c>
      <c r="C35" s="1176"/>
      <c r="D35" s="1176"/>
      <c r="E35" s="1139" t="s">
        <v>823</v>
      </c>
      <c r="F35" s="1184"/>
      <c r="G35" s="1184"/>
      <c r="H35" s="1184"/>
      <c r="I35" s="1186">
        <f>'[3]2. VG-SP 2025'!F232</f>
        <v>1841371</v>
      </c>
      <c r="J35" s="1186">
        <f>'[3]2. VG-SP 2025'!G232</f>
        <v>6000000</v>
      </c>
      <c r="K35" s="1186">
        <f>'[3]2. VG-SP 2025'!H232</f>
        <v>6600000</v>
      </c>
      <c r="L35" s="1186"/>
      <c r="M35" s="1186"/>
      <c r="N35" s="1186"/>
      <c r="O35" s="1186"/>
      <c r="P35" s="1186"/>
      <c r="Q35" s="1186"/>
      <c r="R35" s="1186"/>
      <c r="S35" s="1186"/>
      <c r="T35" s="1186"/>
      <c r="U35" s="1186"/>
      <c r="V35" s="1186"/>
      <c r="W35" s="1186"/>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186"/>
      <c r="AS35" s="1186"/>
      <c r="AT35" s="1186"/>
      <c r="AU35" s="1186"/>
      <c r="AV35" s="1186"/>
      <c r="AW35" s="1186"/>
      <c r="AX35" s="1186"/>
      <c r="AY35" s="1186"/>
      <c r="AZ35" s="1186"/>
      <c r="BA35" s="1186"/>
      <c r="BB35" s="1186"/>
      <c r="BC35" s="1186"/>
      <c r="BD35" s="1186"/>
      <c r="BE35" s="1186"/>
      <c r="BF35" s="1186"/>
      <c r="BG35" s="1186"/>
      <c r="BH35" s="1186"/>
      <c r="BI35" s="1186"/>
      <c r="BJ35" s="1186"/>
      <c r="BK35" s="1186"/>
      <c r="BL35" s="1186"/>
      <c r="BM35" s="1186"/>
      <c r="BN35" s="1186"/>
      <c r="BO35" s="1186"/>
      <c r="BP35" s="1186"/>
      <c r="BQ35" s="1186"/>
      <c r="BR35" s="1186"/>
      <c r="BS35" s="1186"/>
      <c r="BT35" s="1186"/>
      <c r="BU35" s="1186"/>
      <c r="BV35" s="1186"/>
      <c r="BW35" s="1186"/>
      <c r="BX35" s="1186"/>
      <c r="BY35" s="1186"/>
      <c r="BZ35" s="1186"/>
      <c r="CA35" s="1186"/>
      <c r="CB35" s="1186"/>
      <c r="CC35" s="1141">
        <f>F35+I35+L35+R35+U35+X35+AA35+AD35+AG35+AJ35+AM35+AP35+AS35+AV35+AY35+BB35+BE35+BH35+BK35+BN35+BQ35+BT35+O35</f>
        <v>1841371</v>
      </c>
      <c r="CD35" s="1141">
        <f>G35+J35+M35+S35+V35+Y35+AB35+AE35+AH35+AK35+AN35+AQ35+AT35+AW35+AZ35+BC35+BF35+BI35+BL35+BO35+BR35+BU35+P35</f>
        <v>6000000</v>
      </c>
      <c r="CE35" s="1141">
        <f>H35+K35+N35+T35+W35+Z35+AC35+AF35+AI35+AL35+AO35+AR35+AU35+AX35+BA35+BD35+BG35+BJ35+BM35+BP35+BS35+BV35+Q35</f>
        <v>6600000</v>
      </c>
    </row>
    <row r="36" spans="1:83" ht="17.100000000000001" customHeight="1">
      <c r="A36" s="1135"/>
      <c r="B36" s="1175" t="s">
        <v>538</v>
      </c>
      <c r="C36" s="1176"/>
      <c r="D36" s="1176"/>
      <c r="E36" s="1142" t="s">
        <v>537</v>
      </c>
      <c r="F36" s="1187">
        <f>'[3]1. PGO - 2025'!F483</f>
        <v>4331312.0599999996</v>
      </c>
      <c r="G36" s="1187">
        <f>'[3]1. PGO - 2025'!G483</f>
        <v>18653266</v>
      </c>
      <c r="H36" s="1187">
        <f>'[3]1. PGO - 2025'!H483</f>
        <v>22800000</v>
      </c>
      <c r="I36" s="1186">
        <f>'[3]2. VG-SP 2025'!F233</f>
        <v>1531044.17</v>
      </c>
      <c r="J36" s="1186">
        <f>'[3]2. VG-SP 2025'!G233</f>
        <v>5618000</v>
      </c>
      <c r="K36" s="1186">
        <f>'[3]2. VG-SP 2025'!H233</f>
        <v>5678000</v>
      </c>
      <c r="L36" s="1187">
        <f>'[3]4.HRMDO 2025'!F29</f>
        <v>214548</v>
      </c>
      <c r="M36" s="1187">
        <f>'[3]4.HRMDO 2025'!G29</f>
        <v>0</v>
      </c>
      <c r="N36" s="1187">
        <f>'[3]4.HRMDO 2025'!H29</f>
        <v>0</v>
      </c>
      <c r="O36" s="1187">
        <f>'[3]15. HOUSING 2025'!F30</f>
        <v>59335</v>
      </c>
      <c r="P36" s="1187">
        <f>'[3]15. HOUSING 2025'!G30</f>
        <v>0</v>
      </c>
      <c r="Q36" s="1187">
        <f>'[3]15. HOUSING 2025'!H30</f>
        <v>0</v>
      </c>
      <c r="R36" s="1187">
        <f>'[3]3. PTCAO 2025'!F29</f>
        <v>392460</v>
      </c>
      <c r="S36" s="1187">
        <f>'[3]3. PTCAO 2025'!G29</f>
        <v>0</v>
      </c>
      <c r="T36" s="1187">
        <f>'[3]3. PTCAO 2025'!H29</f>
        <v>0</v>
      </c>
      <c r="U36" s="1187">
        <f>'[3]13. PDRRMO 2025'!F30</f>
        <v>333696.59999999998</v>
      </c>
      <c r="V36" s="1187">
        <f>'[3]13. PDRRMO 2025'!G30</f>
        <v>0</v>
      </c>
      <c r="W36" s="1187">
        <f>'[3]13. PDRRMO 2025'!H30</f>
        <v>0</v>
      </c>
      <c r="X36" s="1187">
        <f>'[3]5.PPDO 2025'!F29</f>
        <v>177881</v>
      </c>
      <c r="Y36" s="1187">
        <f>'[3]5.PPDO 2025'!G29</f>
        <v>0</v>
      </c>
      <c r="Z36" s="1187">
        <f>'[3]5.PPDO 2025'!H29</f>
        <v>0</v>
      </c>
      <c r="AA36" s="1187">
        <f>'[3]6.GSO 2025'!F220</f>
        <v>1644680</v>
      </c>
      <c r="AB36" s="1187">
        <f>'[3]6.GSO 2025'!G220</f>
        <v>0</v>
      </c>
      <c r="AC36" s="1187">
        <f>'[3]6.GSO 2025'!H220</f>
        <v>0</v>
      </c>
      <c r="AD36" s="1187">
        <f>'[3]7.PBO 2025'!F31</f>
        <v>144585.68</v>
      </c>
      <c r="AE36" s="1187">
        <f>'[3]7.PBO 2025'!G31</f>
        <v>0</v>
      </c>
      <c r="AF36" s="1187">
        <f>'[3]7.PBO 2025'!H31</f>
        <v>0</v>
      </c>
      <c r="AG36" s="1187">
        <f>'[3]8. OPA 2025'!F30</f>
        <v>920806.12</v>
      </c>
      <c r="AH36" s="1187">
        <f>'[3]8. OPA 2025'!G30</f>
        <v>0</v>
      </c>
      <c r="AI36" s="1187">
        <f>'[3]8. OPA 2025'!H30</f>
        <v>0</v>
      </c>
      <c r="AJ36" s="1187">
        <f>'[3]9. PTO 2025'!F238</f>
        <v>731426.48</v>
      </c>
      <c r="AK36" s="1187">
        <f>'[3]9. PTO 2025'!G238</f>
        <v>0</v>
      </c>
      <c r="AL36" s="1187">
        <f>'[3]9. PTO 2025'!H238</f>
        <v>0</v>
      </c>
      <c r="AM36" s="1187">
        <f>'[3]11.PIMRO 2025'!F31</f>
        <v>201990</v>
      </c>
      <c r="AN36" s="1187">
        <f>'[3]11.PIMRO 2025'!G31</f>
        <v>0</v>
      </c>
      <c r="AO36" s="1187">
        <f>'[3]11.PIMRO 2025'!H31</f>
        <v>0</v>
      </c>
      <c r="AP36" s="1187">
        <f>'[3]12. PLO 2025'!F28</f>
        <v>256275</v>
      </c>
      <c r="AQ36" s="1187">
        <f>'[3]12. PLO 2025'!G28</f>
        <v>0</v>
      </c>
      <c r="AR36" s="1187">
        <f>'[3]12. PLO 2025'!H28</f>
        <v>0</v>
      </c>
      <c r="AS36" s="1187">
        <f>'[3]10. PAsO 2025'!F29</f>
        <v>166499.38</v>
      </c>
      <c r="AT36" s="1187">
        <f>'[3]10. PAsO 2025'!G29</f>
        <v>0</v>
      </c>
      <c r="AU36" s="1187">
        <f>'[3]10. PAsO 2025'!H29</f>
        <v>0</v>
      </c>
      <c r="AV36" s="1187">
        <f>'[3]17.PPCLDO 2025'!F30</f>
        <v>493261.08</v>
      </c>
      <c r="AW36" s="1187">
        <f>'[3]17.PPCLDO 2025'!G30</f>
        <v>0</v>
      </c>
      <c r="AX36" s="1187">
        <f>'[3]17.PPCLDO 2025'!H30</f>
        <v>0</v>
      </c>
      <c r="AY36" s="1187">
        <f>'[3]14.PESO 2025'!F28</f>
        <v>335855</v>
      </c>
      <c r="AZ36" s="1187">
        <f>'[3]14.PESO 2025'!G28</f>
        <v>0</v>
      </c>
      <c r="BA36" s="1187">
        <f>'[3]14.PESO 2025'!H28</f>
        <v>0</v>
      </c>
      <c r="BB36" s="1187">
        <f>'[3]18.OPAG 2025'!F22</f>
        <v>1778912.68</v>
      </c>
      <c r="BC36" s="1187">
        <f>'[3]18.OPAG 2025'!G22</f>
        <v>0</v>
      </c>
      <c r="BD36" s="1187">
        <f>'[3]18.OPAG 2025'!H22</f>
        <v>0</v>
      </c>
      <c r="BE36" s="1188">
        <f>'[3]19.OPVET 2025'!F32</f>
        <v>71838</v>
      </c>
      <c r="BF36" s="1188">
        <f>'[3]19.OPVET 2025'!G32</f>
        <v>0</v>
      </c>
      <c r="BG36" s="1188">
        <f>'[3]19.OPVET 2025'!H32</f>
        <v>0</v>
      </c>
      <c r="BH36" s="1187">
        <f>'[3]21.PEO 2025'!F32</f>
        <v>6118697.9000000004</v>
      </c>
      <c r="BI36" s="1187">
        <f>'[3]21.PEO 2025'!G32</f>
        <v>0</v>
      </c>
      <c r="BJ36" s="1187">
        <f>'[3]21.PEO 2025'!H32</f>
        <v>0</v>
      </c>
      <c r="BK36" s="1187">
        <f>'[3]16.PSWDO 2025'!F31</f>
        <v>884046.5</v>
      </c>
      <c r="BL36" s="1187">
        <f>'[3]16.PSWDO 2025'!G31</f>
        <v>0</v>
      </c>
      <c r="BM36" s="1187">
        <f>'[3]16.PSWDO 2025'!H31</f>
        <v>0</v>
      </c>
      <c r="BN36" s="1187">
        <f>'[3]20.PG-ENRO 2025'!F31</f>
        <v>1096165</v>
      </c>
      <c r="BO36" s="1187">
        <f>'[3]20.PG-ENRO 2025'!G31</f>
        <v>0</v>
      </c>
      <c r="BP36" s="1187">
        <f>'[3]20.PG-ENRO 2025'!H31</f>
        <v>0</v>
      </c>
      <c r="BQ36" s="1187">
        <f>'[3]25. PHO 2025'!F32</f>
        <v>1588677.16</v>
      </c>
      <c r="BR36" s="1187">
        <f>'[3]25. PHO 2025'!G32</f>
        <v>0</v>
      </c>
      <c r="BS36" s="1187">
        <f>'[3]25. PHO 2025'!H32</f>
        <v>0</v>
      </c>
      <c r="BT36" s="1187">
        <f>'[3]22. PEDIPO 2025'!F22</f>
        <v>73873</v>
      </c>
      <c r="BU36" s="1187">
        <f>'[3]22. PEDIPO 2025'!G22</f>
        <v>0</v>
      </c>
      <c r="BV36" s="1187">
        <f>'[3]22. PEDIPO 2025'!H22</f>
        <v>0</v>
      </c>
      <c r="BW36" s="1186"/>
      <c r="BX36" s="1186"/>
      <c r="BY36" s="1186"/>
      <c r="BZ36" s="1186">
        <f>'[3]24. PPC 2025'!F29</f>
        <v>0</v>
      </c>
      <c r="CA36" s="1186">
        <f>'[3]24. PPC 2025'!G29</f>
        <v>0</v>
      </c>
      <c r="CB36" s="1186">
        <f>'[3]24. PPC 2025'!H29</f>
        <v>0</v>
      </c>
      <c r="CC36" s="1141">
        <f t="shared" ref="CC36:CE82" si="4">F36+I36+L36+R36+U36+X36+AA36+AD36+AG36+AJ36+AM36+AP36+AS36+AV36+AY36+BB36+BE36+BH36+BK36+BN36+BQ36+BT36+O36</f>
        <v>23547865.809999999</v>
      </c>
      <c r="CD36" s="1141">
        <f t="shared" si="4"/>
        <v>24271266</v>
      </c>
      <c r="CE36" s="1141">
        <f>H36+K36+N36+T36+W36+Z36+AC36+AF36+AI36+AL36+AO36+AR36+AU36+AX36+BA36+BD36+BG36+BJ36+BM36+BP36+BS36+BV36+Q36</f>
        <v>28478000</v>
      </c>
    </row>
    <row r="37" spans="1:83" ht="17.100000000000001" customHeight="1">
      <c r="A37" s="1135"/>
      <c r="B37" s="1175" t="s">
        <v>824</v>
      </c>
      <c r="C37" s="1176"/>
      <c r="D37" s="1176"/>
      <c r="E37" s="1142" t="s">
        <v>825</v>
      </c>
      <c r="F37" s="1187"/>
      <c r="G37" s="1187"/>
      <c r="H37" s="1187"/>
      <c r="I37" s="1188"/>
      <c r="J37" s="1188"/>
      <c r="K37" s="1188"/>
      <c r="L37" s="1187"/>
      <c r="M37" s="1187"/>
      <c r="N37" s="1187"/>
      <c r="O37" s="1187"/>
      <c r="P37" s="1187"/>
      <c r="Q37" s="1187"/>
      <c r="R37" s="1187"/>
      <c r="S37" s="1187"/>
      <c r="T37" s="1187"/>
      <c r="U37" s="1187"/>
      <c r="V37" s="1187"/>
      <c r="W37" s="1187"/>
      <c r="X37" s="1187"/>
      <c r="Y37" s="1187"/>
      <c r="Z37" s="1187"/>
      <c r="AA37" s="1187"/>
      <c r="AB37" s="1187"/>
      <c r="AC37" s="1187"/>
      <c r="AD37" s="1187"/>
      <c r="AE37" s="1187"/>
      <c r="AF37" s="1187"/>
      <c r="AG37" s="1187"/>
      <c r="AH37" s="1187"/>
      <c r="AI37" s="1187"/>
      <c r="AJ37" s="1187">
        <f>'[3]9. PTO 2025'!F239</f>
        <v>175920</v>
      </c>
      <c r="AK37" s="1187">
        <f>'[3]9. PTO 2025'!G239</f>
        <v>0</v>
      </c>
      <c r="AL37" s="1187">
        <f>'[3]9. PTO 2025'!H239</f>
        <v>0</v>
      </c>
      <c r="AM37" s="1187"/>
      <c r="AN37" s="1187"/>
      <c r="AO37" s="1187"/>
      <c r="AP37" s="1187">
        <f>'[3]12. PLO 2025'!F29</f>
        <v>679535</v>
      </c>
      <c r="AQ37" s="1187">
        <f>'[3]12. PLO 2025'!G29</f>
        <v>0</v>
      </c>
      <c r="AR37" s="1187">
        <f>'[3]12. PLO 2025'!H29</f>
        <v>0</v>
      </c>
      <c r="AS37" s="1187"/>
      <c r="AT37" s="1187"/>
      <c r="AU37" s="1187"/>
      <c r="AV37" s="1187"/>
      <c r="AW37" s="1187"/>
      <c r="AX37" s="1187"/>
      <c r="AY37" s="1187"/>
      <c r="AZ37" s="1187"/>
      <c r="BA37" s="1187"/>
      <c r="BB37" s="1187"/>
      <c r="BC37" s="1187"/>
      <c r="BD37" s="1187"/>
      <c r="BE37" s="1188"/>
      <c r="BF37" s="1188"/>
      <c r="BG37" s="1188"/>
      <c r="BH37" s="1187"/>
      <c r="BI37" s="1187"/>
      <c r="BJ37" s="1187"/>
      <c r="BK37" s="1187"/>
      <c r="BL37" s="1187"/>
      <c r="BM37" s="1187"/>
      <c r="BN37" s="1187"/>
      <c r="BO37" s="1187"/>
      <c r="BP37" s="1187"/>
      <c r="BQ37" s="1187"/>
      <c r="BR37" s="1187"/>
      <c r="BS37" s="1187"/>
      <c r="BT37" s="1187"/>
      <c r="BU37" s="1187"/>
      <c r="BV37" s="1187"/>
      <c r="BW37" s="1186"/>
      <c r="BX37" s="1186"/>
      <c r="BY37" s="1186"/>
      <c r="BZ37" s="1186"/>
      <c r="CA37" s="1186"/>
      <c r="CB37" s="1186"/>
      <c r="CC37" s="1141">
        <f t="shared" si="4"/>
        <v>855455</v>
      </c>
      <c r="CD37" s="1141">
        <f t="shared" si="4"/>
        <v>0</v>
      </c>
      <c r="CE37" s="1141">
        <f t="shared" si="4"/>
        <v>0</v>
      </c>
    </row>
    <row r="38" spans="1:83" ht="17.100000000000001" customHeight="1">
      <c r="A38" s="1135"/>
      <c r="B38" s="1175" t="s">
        <v>826</v>
      </c>
      <c r="C38" s="1176"/>
      <c r="D38" s="1176"/>
      <c r="E38" s="1142" t="s">
        <v>825</v>
      </c>
      <c r="F38" s="1187"/>
      <c r="G38" s="1187"/>
      <c r="H38" s="1187"/>
      <c r="I38" s="1188"/>
      <c r="J38" s="1188"/>
      <c r="K38" s="1188"/>
      <c r="L38" s="1187"/>
      <c r="M38" s="1187"/>
      <c r="N38" s="1187"/>
      <c r="O38" s="1187"/>
      <c r="P38" s="1187"/>
      <c r="Q38" s="1187"/>
      <c r="R38" s="1187"/>
      <c r="S38" s="1187"/>
      <c r="T38" s="1187"/>
      <c r="U38" s="1187"/>
      <c r="V38" s="1187"/>
      <c r="W38" s="1187"/>
      <c r="X38" s="1187">
        <f>'[3]5.PPDO 2025'!F30</f>
        <v>0</v>
      </c>
      <c r="Y38" s="1187">
        <f>'[3]5.PPDO 2025'!G30</f>
        <v>0</v>
      </c>
      <c r="Z38" s="1187">
        <f>'[3]5.PPDO 2025'!H30</f>
        <v>0</v>
      </c>
      <c r="AA38" s="1187"/>
      <c r="AB38" s="1187"/>
      <c r="AC38" s="1187"/>
      <c r="AD38" s="1187"/>
      <c r="AE38" s="1187"/>
      <c r="AF38" s="1187"/>
      <c r="AG38" s="1187"/>
      <c r="AH38" s="1187"/>
      <c r="AI38" s="1187"/>
      <c r="AJ38" s="1187"/>
      <c r="AK38" s="1187"/>
      <c r="AL38" s="1187"/>
      <c r="AM38" s="1187"/>
      <c r="AN38" s="1187"/>
      <c r="AO38" s="1187"/>
      <c r="AP38" s="1187"/>
      <c r="AQ38" s="1187"/>
      <c r="AR38" s="1187"/>
      <c r="AS38" s="1187"/>
      <c r="AT38" s="1187"/>
      <c r="AU38" s="1187"/>
      <c r="AV38" s="1187">
        <f>'[3]17.PPCLDO 2025'!F31</f>
        <v>189853</v>
      </c>
      <c r="AW38" s="1187">
        <f>'[3]17.PPCLDO 2025'!G31</f>
        <v>0</v>
      </c>
      <c r="AX38" s="1187">
        <f>'[3]17.PPCLDO 2025'!H31</f>
        <v>0</v>
      </c>
      <c r="AY38" s="1187"/>
      <c r="AZ38" s="1187"/>
      <c r="BA38" s="1187"/>
      <c r="BB38" s="1187"/>
      <c r="BC38" s="1187"/>
      <c r="BD38" s="1187"/>
      <c r="BE38" s="1188"/>
      <c r="BF38" s="1188"/>
      <c r="BG38" s="1188"/>
      <c r="BH38" s="1187"/>
      <c r="BI38" s="1187"/>
      <c r="BJ38" s="1187"/>
      <c r="BK38" s="1187"/>
      <c r="BL38" s="1187"/>
      <c r="BM38" s="1187"/>
      <c r="BN38" s="1187"/>
      <c r="BO38" s="1187"/>
      <c r="BP38" s="1187"/>
      <c r="BQ38" s="1187"/>
      <c r="BR38" s="1187"/>
      <c r="BS38" s="1187"/>
      <c r="BT38" s="1187"/>
      <c r="BU38" s="1187"/>
      <c r="BV38" s="1187"/>
      <c r="BW38" s="1186"/>
      <c r="BX38" s="1186"/>
      <c r="BY38" s="1186"/>
      <c r="BZ38" s="1186"/>
      <c r="CA38" s="1186"/>
      <c r="CB38" s="1186"/>
      <c r="CC38" s="1141">
        <f t="shared" si="4"/>
        <v>189853</v>
      </c>
      <c r="CD38" s="1141">
        <f t="shared" si="4"/>
        <v>0</v>
      </c>
      <c r="CE38" s="1141">
        <f t="shared" si="4"/>
        <v>0</v>
      </c>
    </row>
    <row r="39" spans="1:83" ht="17.100000000000001" customHeight="1">
      <c r="A39" s="1135"/>
      <c r="B39" s="1175" t="s">
        <v>827</v>
      </c>
      <c r="C39" s="1176"/>
      <c r="D39" s="1176"/>
      <c r="E39" s="1142" t="s">
        <v>535</v>
      </c>
      <c r="F39" s="1187">
        <f>'[3]1. PGO - 2025'!F484</f>
        <v>49189.2</v>
      </c>
      <c r="G39" s="1187">
        <f>'[3]1. PGO - 2025'!G484</f>
        <v>11296000</v>
      </c>
      <c r="H39" s="1187">
        <f>'[3]1. PGO - 2025'!H484</f>
        <v>10000000</v>
      </c>
      <c r="I39" s="1188">
        <f>'[3]2. VG-SP 2025'!F234</f>
        <v>261500</v>
      </c>
      <c r="J39" s="1188">
        <f>'[3]2. VG-SP 2025'!G234</f>
        <v>7720000</v>
      </c>
      <c r="K39" s="1188">
        <f>'[3]2. VG-SP 2025'!H234</f>
        <v>7740000</v>
      </c>
      <c r="L39" s="1187"/>
      <c r="M39" s="1187"/>
      <c r="N39" s="1187"/>
      <c r="O39" s="1187"/>
      <c r="P39" s="1187"/>
      <c r="Q39" s="1187"/>
      <c r="R39" s="1187"/>
      <c r="S39" s="1187"/>
      <c r="T39" s="1187"/>
      <c r="U39" s="1187"/>
      <c r="V39" s="1187"/>
      <c r="W39" s="1187"/>
      <c r="X39" s="1187"/>
      <c r="Y39" s="1187"/>
      <c r="Z39" s="1187"/>
      <c r="AA39" s="1187">
        <f>'[3]6.GSO 2025'!F221</f>
        <v>10800</v>
      </c>
      <c r="AB39" s="1187">
        <f>'[3]6.GSO 2025'!G221</f>
        <v>0</v>
      </c>
      <c r="AC39" s="1187">
        <f>'[3]6.GSO 2025'!H221</f>
        <v>0</v>
      </c>
      <c r="AD39" s="1187"/>
      <c r="AE39" s="1187"/>
      <c r="AF39" s="1187"/>
      <c r="AG39" s="1187">
        <f>'[3]8. OPA 2025'!F31</f>
        <v>181510</v>
      </c>
      <c r="AH39" s="1187">
        <f>'[3]8. OPA 2025'!G31</f>
        <v>0</v>
      </c>
      <c r="AI39" s="1187">
        <f>'[3]8. OPA 2025'!H31</f>
        <v>0</v>
      </c>
      <c r="AJ39" s="1187"/>
      <c r="AK39" s="1187"/>
      <c r="AL39" s="1187"/>
      <c r="AM39" s="1187">
        <f>'[3]11.PIMRO 2025'!F32</f>
        <v>0</v>
      </c>
      <c r="AN39" s="1187">
        <f>'[3]11.PIMRO 2025'!G32</f>
        <v>0</v>
      </c>
      <c r="AO39" s="1187">
        <f>'[3]11.PIMRO 2025'!H32</f>
        <v>0</v>
      </c>
      <c r="AP39" s="1187"/>
      <c r="AQ39" s="1187"/>
      <c r="AR39" s="1187"/>
      <c r="AS39" s="1187">
        <f>'[3]10. PAsO 2025'!F30</f>
        <v>31500</v>
      </c>
      <c r="AT39" s="1187">
        <f>'[3]10. PAsO 2025'!G30</f>
        <v>0</v>
      </c>
      <c r="AU39" s="1187">
        <f>'[3]10. PAsO 2025'!H30</f>
        <v>0</v>
      </c>
      <c r="AV39" s="1187"/>
      <c r="AW39" s="1187"/>
      <c r="AX39" s="1187"/>
      <c r="AY39" s="1187"/>
      <c r="AZ39" s="1187"/>
      <c r="BA39" s="1187"/>
      <c r="BB39" s="1187"/>
      <c r="BC39" s="1187"/>
      <c r="BD39" s="1187"/>
      <c r="BE39" s="1188">
        <f>'[3]19.OPVET 2025'!F33</f>
        <v>2000</v>
      </c>
      <c r="BF39" s="1188">
        <f>'[3]19.OPVET 2025'!G33</f>
        <v>0</v>
      </c>
      <c r="BG39" s="1188">
        <f>'[3]19.OPVET 2025'!H33</f>
        <v>0</v>
      </c>
      <c r="BH39" s="1187"/>
      <c r="BI39" s="1187"/>
      <c r="BJ39" s="1187"/>
      <c r="BK39" s="1187"/>
      <c r="BL39" s="1187"/>
      <c r="BM39" s="1187"/>
      <c r="BN39" s="1187">
        <f>'[3]20.PG-ENRO 2025'!F32</f>
        <v>0</v>
      </c>
      <c r="BO39" s="1187">
        <f>'[3]20.PG-ENRO 2025'!G32</f>
        <v>0</v>
      </c>
      <c r="BP39" s="1187">
        <f>'[3]20.PG-ENRO 2025'!H32</f>
        <v>0</v>
      </c>
      <c r="BQ39" s="1187">
        <f>'[3]25. PHO 2025'!F33</f>
        <v>20000</v>
      </c>
      <c r="BR39" s="1187">
        <f>'[3]25. PHO 2025'!G33</f>
        <v>0</v>
      </c>
      <c r="BS39" s="1187">
        <f>'[3]25. PHO 2025'!H33</f>
        <v>0</v>
      </c>
      <c r="BT39" s="1187">
        <f>'[3]22. PEDIPO 2025'!F23</f>
        <v>142164.99</v>
      </c>
      <c r="BU39" s="1187">
        <f>'[3]22. PEDIPO 2025'!G23</f>
        <v>0</v>
      </c>
      <c r="BV39" s="1187">
        <f>'[3]22. PEDIPO 2025'!H23</f>
        <v>0</v>
      </c>
      <c r="BW39" s="1186"/>
      <c r="BX39" s="1186"/>
      <c r="BY39" s="1186"/>
      <c r="BZ39" s="1186">
        <f>'[3]24. PPC 2025'!G30</f>
        <v>0</v>
      </c>
      <c r="CA39" s="1186">
        <f>'[3]24. PPC 2025'!H30</f>
        <v>0</v>
      </c>
      <c r="CB39" s="1186">
        <f>'[3]24. PPC 2025'!I30</f>
        <v>0</v>
      </c>
      <c r="CC39" s="1141">
        <f t="shared" si="4"/>
        <v>698664.19</v>
      </c>
      <c r="CD39" s="1141">
        <f t="shared" si="4"/>
        <v>19016000</v>
      </c>
      <c r="CE39" s="1141">
        <f t="shared" si="4"/>
        <v>17740000</v>
      </c>
    </row>
    <row r="40" spans="1:83" ht="17.100000000000001" customHeight="1">
      <c r="A40" s="1135"/>
      <c r="B40" s="1175" t="s">
        <v>534</v>
      </c>
      <c r="C40" s="1176"/>
      <c r="D40" s="1176"/>
      <c r="E40" s="1142" t="s">
        <v>533</v>
      </c>
      <c r="F40" s="1187">
        <f>'[3]1. PGO - 2025'!F485</f>
        <v>10812661.470000001</v>
      </c>
      <c r="G40" s="1187">
        <f>'[3]1. PGO - 2025'!G485</f>
        <v>82945009</v>
      </c>
      <c r="H40" s="1187">
        <f>'[3]1. PGO - 2025'!H485</f>
        <v>90000000</v>
      </c>
      <c r="I40" s="1188">
        <f>'[3]2. VG-SP 2025'!F235</f>
        <v>14102451.619999999</v>
      </c>
      <c r="J40" s="1188">
        <f>'[3]2. VG-SP 2025'!G235</f>
        <v>8718000</v>
      </c>
      <c r="K40" s="1188">
        <f>'[3]2. VG-SP 2025'!H235</f>
        <v>9585000</v>
      </c>
      <c r="L40" s="1187">
        <f>'[3]4.HRMDO 2025'!F30</f>
        <v>2807060.5</v>
      </c>
      <c r="M40" s="1187">
        <f>'[3]4.HRMDO 2025'!G30</f>
        <v>0</v>
      </c>
      <c r="N40" s="1187">
        <f>'[3]4.HRMDO 2025'!H30</f>
        <v>0</v>
      </c>
      <c r="O40" s="1187">
        <f>'[3]15. HOUSING 2025'!F31</f>
        <v>173812.05</v>
      </c>
      <c r="P40" s="1187">
        <f>'[3]15. HOUSING 2025'!G31</f>
        <v>0</v>
      </c>
      <c r="Q40" s="1187">
        <f>'[3]15. HOUSING 2025'!H31</f>
        <v>0</v>
      </c>
      <c r="R40" s="1187">
        <f>'[3]3. PTCAO 2025'!F30</f>
        <v>522157.9</v>
      </c>
      <c r="S40" s="1187">
        <f>'[3]3. PTCAO 2025'!G30</f>
        <v>0</v>
      </c>
      <c r="T40" s="1187">
        <f>'[3]3. PTCAO 2025'!H30</f>
        <v>0</v>
      </c>
      <c r="U40" s="1187">
        <f>'[3]13. PDRRMO 2025'!F31</f>
        <v>199237.8</v>
      </c>
      <c r="V40" s="1187">
        <f>'[3]13. PDRRMO 2025'!G31</f>
        <v>0</v>
      </c>
      <c r="W40" s="1187">
        <f>'[3]13. PDRRMO 2025'!H31</f>
        <v>0</v>
      </c>
      <c r="X40" s="1187">
        <f>'[3]5.PPDO 2025'!F31</f>
        <v>397843.75</v>
      </c>
      <c r="Y40" s="1187">
        <f>'[3]5.PPDO 2025'!G31</f>
        <v>0</v>
      </c>
      <c r="Z40" s="1187">
        <f>'[3]5.PPDO 2025'!H31</f>
        <v>0</v>
      </c>
      <c r="AA40" s="1187">
        <f>'[3]6.GSO 2025'!F222</f>
        <v>5166618.8</v>
      </c>
      <c r="AB40" s="1187">
        <f>'[3]6.GSO 2025'!G222</f>
        <v>0</v>
      </c>
      <c r="AC40" s="1187">
        <f>'[3]6.GSO 2025'!H222</f>
        <v>0</v>
      </c>
      <c r="AD40" s="1187">
        <f>'[3]7.PBO 2025'!F32</f>
        <v>522008.1</v>
      </c>
      <c r="AE40" s="1187">
        <f>'[3]7.PBO 2025'!G32</f>
        <v>0</v>
      </c>
      <c r="AF40" s="1187">
        <f>'[3]7.PBO 2025'!H32</f>
        <v>0</v>
      </c>
      <c r="AG40" s="1187">
        <f>'[3]8. OPA 2025'!F32</f>
        <v>1375328.45</v>
      </c>
      <c r="AH40" s="1187">
        <f>'[3]8. OPA 2025'!G32</f>
        <v>0</v>
      </c>
      <c r="AI40" s="1187">
        <f>'[3]8. OPA 2025'!H32</f>
        <v>0</v>
      </c>
      <c r="AJ40" s="1187">
        <f>'[3]9. PTO 2025'!F240</f>
        <v>960324.86</v>
      </c>
      <c r="AK40" s="1187">
        <f>'[3]9. PTO 2025'!G240</f>
        <v>0</v>
      </c>
      <c r="AL40" s="1187">
        <f>'[3]9. PTO 2025'!H240</f>
        <v>0</v>
      </c>
      <c r="AM40" s="1187">
        <f>'[3]11.PIMRO 2025'!F33</f>
        <v>97240.08</v>
      </c>
      <c r="AN40" s="1187">
        <f>'[3]11.PIMRO 2025'!G33</f>
        <v>0</v>
      </c>
      <c r="AO40" s="1187">
        <f>'[3]11.PIMRO 2025'!H33</f>
        <v>0</v>
      </c>
      <c r="AP40" s="1187">
        <f>'[3]12. PLO 2025'!F30</f>
        <v>679825.97</v>
      </c>
      <c r="AQ40" s="1187">
        <f>'[3]12. PLO 2025'!G30</f>
        <v>0</v>
      </c>
      <c r="AR40" s="1187">
        <f>'[3]12. PLO 2025'!H30</f>
        <v>0</v>
      </c>
      <c r="AS40" s="1187">
        <f>'[3]10. PAsO 2025'!F31</f>
        <v>212173.45</v>
      </c>
      <c r="AT40" s="1187">
        <f>'[3]10. PAsO 2025'!G31</f>
        <v>0</v>
      </c>
      <c r="AU40" s="1187">
        <f>'[3]10. PAsO 2025'!H31</f>
        <v>0</v>
      </c>
      <c r="AV40" s="1187">
        <f>'[3]17.PPCLDO 2025'!F32</f>
        <v>179482.2</v>
      </c>
      <c r="AW40" s="1187">
        <f>'[3]17.PPCLDO 2025'!G32</f>
        <v>0</v>
      </c>
      <c r="AX40" s="1187">
        <f>'[3]17.PPCLDO 2025'!H32</f>
        <v>0</v>
      </c>
      <c r="AY40" s="1187">
        <f>'[3]14.PESO 2025'!F29</f>
        <v>344758.35</v>
      </c>
      <c r="AZ40" s="1187">
        <f>'[3]14.PESO 2025'!G29</f>
        <v>0</v>
      </c>
      <c r="BA40" s="1187">
        <f>'[3]14.PESO 2025'!H29</f>
        <v>0</v>
      </c>
      <c r="BB40" s="1187">
        <f>'[3]18.OPAG 2025'!F23</f>
        <v>683478.21</v>
      </c>
      <c r="BC40" s="1187">
        <f>'[3]18.OPAG 2025'!G23</f>
        <v>0</v>
      </c>
      <c r="BD40" s="1187">
        <f>'[3]18.OPAG 2025'!H23</f>
        <v>0</v>
      </c>
      <c r="BE40" s="1188">
        <f>'[3]19.OPVET 2025'!F34</f>
        <v>425492.04</v>
      </c>
      <c r="BF40" s="1188">
        <f>'[3]19.OPVET 2025'!G34</f>
        <v>0</v>
      </c>
      <c r="BG40" s="1188">
        <f>'[3]19.OPVET 2025'!H34</f>
        <v>0</v>
      </c>
      <c r="BH40" s="1187">
        <f>'[3]21.PEO 2025'!F33</f>
        <v>1573134.6</v>
      </c>
      <c r="BI40" s="1187">
        <f>'[3]21.PEO 2025'!G33</f>
        <v>0</v>
      </c>
      <c r="BJ40" s="1187">
        <f>'[3]21.PEO 2025'!H33</f>
        <v>0</v>
      </c>
      <c r="BK40" s="1187">
        <f>'[3]16.PSWDO 2025'!F32</f>
        <v>117286.42</v>
      </c>
      <c r="BL40" s="1187">
        <f>'[3]16.PSWDO 2025'!G32</f>
        <v>0</v>
      </c>
      <c r="BM40" s="1187">
        <f>'[3]16.PSWDO 2025'!H32</f>
        <v>0</v>
      </c>
      <c r="BN40" s="1187">
        <f>'[3]20.PG-ENRO 2025'!F33</f>
        <v>378166.05</v>
      </c>
      <c r="BO40" s="1187">
        <f>'[3]20.PG-ENRO 2025'!G33</f>
        <v>0</v>
      </c>
      <c r="BP40" s="1187">
        <f>'[3]20.PG-ENRO 2025'!H33</f>
        <v>0</v>
      </c>
      <c r="BQ40" s="1187">
        <f>'[3]25. PHO 2025'!F34</f>
        <v>912109.71</v>
      </c>
      <c r="BR40" s="1187">
        <f>'[3]25. PHO 2025'!G34</f>
        <v>0</v>
      </c>
      <c r="BS40" s="1187">
        <f>'[3]25. PHO 2025'!H34</f>
        <v>0</v>
      </c>
      <c r="BT40" s="1187">
        <f>'[3]22. PEDIPO 2025'!F24</f>
        <v>102863.25</v>
      </c>
      <c r="BU40" s="1187">
        <f>'[3]22. PEDIPO 2025'!G24</f>
        <v>0</v>
      </c>
      <c r="BV40" s="1187">
        <f>'[3]22. PEDIPO 2025'!H24</f>
        <v>0</v>
      </c>
      <c r="BW40" s="1186"/>
      <c r="BX40" s="1186"/>
      <c r="BY40" s="1186"/>
      <c r="BZ40" s="1186">
        <f>'[3]24. PPC 2025'!G31</f>
        <v>0</v>
      </c>
      <c r="CA40" s="1186">
        <f>'[3]24. PPC 2025'!H31</f>
        <v>0</v>
      </c>
      <c r="CB40" s="1186">
        <f>'[3]24. PPC 2025'!I31</f>
        <v>0</v>
      </c>
      <c r="CC40" s="1141">
        <f t="shared" si="4"/>
        <v>42745515.630000003</v>
      </c>
      <c r="CD40" s="1141">
        <f t="shared" si="4"/>
        <v>91663009</v>
      </c>
      <c r="CE40" s="1141">
        <f t="shared" si="4"/>
        <v>99585000</v>
      </c>
    </row>
    <row r="41" spans="1:83" ht="17.100000000000001" customHeight="1">
      <c r="A41" s="1135"/>
      <c r="B41" s="1175" t="s">
        <v>828</v>
      </c>
      <c r="C41" s="1176"/>
      <c r="D41" s="1176"/>
      <c r="E41" s="1142" t="s">
        <v>829</v>
      </c>
      <c r="F41" s="1187"/>
      <c r="G41" s="1187"/>
      <c r="H41" s="1187"/>
      <c r="I41" s="1187"/>
      <c r="J41" s="1187"/>
      <c r="K41" s="1187"/>
      <c r="L41" s="1187"/>
      <c r="M41" s="1187"/>
      <c r="N41" s="1187"/>
      <c r="O41" s="1187"/>
      <c r="P41" s="1187"/>
      <c r="Q41" s="1187"/>
      <c r="R41" s="1187"/>
      <c r="S41" s="1187"/>
      <c r="T41" s="1187"/>
      <c r="U41" s="1187"/>
      <c r="V41" s="1187"/>
      <c r="W41" s="1187"/>
      <c r="X41" s="1187"/>
      <c r="Y41" s="1187"/>
      <c r="Z41" s="1187"/>
      <c r="AA41" s="1187"/>
      <c r="AB41" s="1187"/>
      <c r="AC41" s="1187"/>
      <c r="AD41" s="1187"/>
      <c r="AE41" s="1187"/>
      <c r="AF41" s="1187"/>
      <c r="AG41" s="1187"/>
      <c r="AH41" s="1187"/>
      <c r="AI41" s="1187"/>
      <c r="AJ41" s="1187">
        <f>'[3]9. PTO 2025'!F241</f>
        <v>123023.85</v>
      </c>
      <c r="AK41" s="1187">
        <f>'[3]9. PTO 2025'!G241</f>
        <v>0</v>
      </c>
      <c r="AL41" s="1187">
        <f>'[3]9. PTO 2025'!H241</f>
        <v>0</v>
      </c>
      <c r="AM41" s="1187"/>
      <c r="AN41" s="1187"/>
      <c r="AO41" s="1187"/>
      <c r="AP41" s="1187">
        <f>'[3]12. PLO 2025'!F31</f>
        <v>0</v>
      </c>
      <c r="AQ41" s="1187">
        <f>'[3]12. PLO 2025'!G31</f>
        <v>0</v>
      </c>
      <c r="AR41" s="1187">
        <f>'[3]12. PLO 2025'!H31</f>
        <v>0</v>
      </c>
      <c r="AS41" s="1187"/>
      <c r="AT41" s="1187"/>
      <c r="AU41" s="1187"/>
      <c r="AV41" s="1187"/>
      <c r="AW41" s="1187"/>
      <c r="AX41" s="1187"/>
      <c r="AY41" s="1187"/>
      <c r="AZ41" s="1187"/>
      <c r="BA41" s="1187"/>
      <c r="BB41" s="1187"/>
      <c r="BC41" s="1187"/>
      <c r="BD41" s="1187"/>
      <c r="BE41" s="1187"/>
      <c r="BF41" s="1187"/>
      <c r="BG41" s="1187"/>
      <c r="BH41" s="1187"/>
      <c r="BI41" s="1187"/>
      <c r="BJ41" s="1187"/>
      <c r="BK41" s="1187"/>
      <c r="BL41" s="1187"/>
      <c r="BM41" s="1187"/>
      <c r="BN41" s="1187"/>
      <c r="BO41" s="1187"/>
      <c r="BP41" s="1187"/>
      <c r="BQ41" s="1187"/>
      <c r="BR41" s="1187"/>
      <c r="BS41" s="1187"/>
      <c r="BT41" s="1187"/>
      <c r="BU41" s="1187"/>
      <c r="BV41" s="1187"/>
      <c r="BW41" s="1186"/>
      <c r="BX41" s="1186"/>
      <c r="BY41" s="1186"/>
      <c r="BZ41" s="1186"/>
      <c r="CA41" s="1186"/>
      <c r="CB41" s="1186"/>
      <c r="CC41" s="1141">
        <f t="shared" si="4"/>
        <v>123023.85</v>
      </c>
      <c r="CD41" s="1141">
        <f t="shared" si="4"/>
        <v>0</v>
      </c>
      <c r="CE41" s="1141">
        <f t="shared" si="4"/>
        <v>0</v>
      </c>
    </row>
    <row r="42" spans="1:83" ht="17.100000000000001" customHeight="1">
      <c r="A42" s="1135"/>
      <c r="B42" s="1175" t="s">
        <v>830</v>
      </c>
      <c r="C42" s="1176"/>
      <c r="D42" s="1176"/>
      <c r="E42" s="1142" t="s">
        <v>831</v>
      </c>
      <c r="F42" s="1187"/>
      <c r="G42" s="1187"/>
      <c r="H42" s="1187"/>
      <c r="I42" s="1187"/>
      <c r="J42" s="1187"/>
      <c r="K42" s="1187"/>
      <c r="L42" s="1187"/>
      <c r="M42" s="1187"/>
      <c r="N42" s="1187"/>
      <c r="O42" s="1187"/>
      <c r="P42" s="1187"/>
      <c r="Q42" s="1187"/>
      <c r="R42" s="1187"/>
      <c r="S42" s="1187"/>
      <c r="T42" s="1187"/>
      <c r="U42" s="1187"/>
      <c r="V42" s="1187"/>
      <c r="W42" s="1187"/>
      <c r="X42" s="1187">
        <f>'[3]5.PPDO 2025'!F32</f>
        <v>7000</v>
      </c>
      <c r="Y42" s="1187">
        <f>'[3]5.PPDO 2025'!G32</f>
        <v>0</v>
      </c>
      <c r="Z42" s="1187">
        <f>'[3]5.PPDO 2025'!H32</f>
        <v>0</v>
      </c>
      <c r="AA42" s="1187"/>
      <c r="AB42" s="1187"/>
      <c r="AC42" s="1187"/>
      <c r="AD42" s="1187"/>
      <c r="AE42" s="1187"/>
      <c r="AF42" s="1187"/>
      <c r="AG42" s="1187"/>
      <c r="AH42" s="1187"/>
      <c r="AI42" s="1187"/>
      <c r="AJ42" s="1187"/>
      <c r="AK42" s="1187"/>
      <c r="AL42" s="1187"/>
      <c r="AM42" s="1187"/>
      <c r="AN42" s="1187"/>
      <c r="AO42" s="1187"/>
      <c r="AP42" s="1187"/>
      <c r="AQ42" s="1187"/>
      <c r="AR42" s="1187"/>
      <c r="AS42" s="1187"/>
      <c r="AT42" s="1187"/>
      <c r="AU42" s="1187"/>
      <c r="AV42" s="1187"/>
      <c r="AW42" s="1187"/>
      <c r="AX42" s="1187"/>
      <c r="AY42" s="1187"/>
      <c r="AZ42" s="1187"/>
      <c r="BA42" s="1187"/>
      <c r="BB42" s="1187"/>
      <c r="BC42" s="1187"/>
      <c r="BD42" s="1187"/>
      <c r="BE42" s="1187"/>
      <c r="BF42" s="1187"/>
      <c r="BG42" s="1187"/>
      <c r="BH42" s="1187"/>
      <c r="BI42" s="1187"/>
      <c r="BJ42" s="1187"/>
      <c r="BK42" s="1187"/>
      <c r="BL42" s="1187"/>
      <c r="BM42" s="1187"/>
      <c r="BN42" s="1187"/>
      <c r="BO42" s="1187"/>
      <c r="BP42" s="1187"/>
      <c r="BQ42" s="1187"/>
      <c r="BR42" s="1187"/>
      <c r="BS42" s="1187"/>
      <c r="BT42" s="1187"/>
      <c r="BU42" s="1187"/>
      <c r="BV42" s="1187"/>
      <c r="BW42" s="1186"/>
      <c r="BX42" s="1186"/>
      <c r="BY42" s="1186"/>
      <c r="BZ42" s="1186"/>
      <c r="CA42" s="1186"/>
      <c r="CB42" s="1186"/>
      <c r="CC42" s="1141">
        <f t="shared" si="4"/>
        <v>7000</v>
      </c>
      <c r="CD42" s="1141">
        <f t="shared" si="4"/>
        <v>0</v>
      </c>
      <c r="CE42" s="1141">
        <f t="shared" si="4"/>
        <v>0</v>
      </c>
    </row>
    <row r="43" spans="1:83" ht="17.100000000000001" customHeight="1">
      <c r="A43" s="1135"/>
      <c r="B43" s="1175" t="s">
        <v>832</v>
      </c>
      <c r="C43" s="1176"/>
      <c r="D43" s="1176"/>
      <c r="E43" s="1142" t="s">
        <v>833</v>
      </c>
      <c r="F43" s="1187"/>
      <c r="G43" s="1187"/>
      <c r="H43" s="1187"/>
      <c r="I43" s="1187"/>
      <c r="J43" s="1187"/>
      <c r="K43" s="1187"/>
      <c r="L43" s="1187"/>
      <c r="M43" s="1187"/>
      <c r="N43" s="1187"/>
      <c r="O43" s="1187"/>
      <c r="P43" s="1187"/>
      <c r="Q43" s="1187"/>
      <c r="R43" s="1187"/>
      <c r="S43" s="1187"/>
      <c r="T43" s="1187"/>
      <c r="U43" s="1187"/>
      <c r="V43" s="1187"/>
      <c r="W43" s="1187"/>
      <c r="X43" s="1187">
        <f>'[3]5.PPDO 2025'!F33</f>
        <v>19650</v>
      </c>
      <c r="Y43" s="1187">
        <f>'[3]5.PPDO 2025'!G33</f>
        <v>0</v>
      </c>
      <c r="Z43" s="1187">
        <f>'[3]5.PPDO 2025'!H33</f>
        <v>0</v>
      </c>
      <c r="AA43" s="1187"/>
      <c r="AB43" s="1187"/>
      <c r="AC43" s="1187"/>
      <c r="AD43" s="1187"/>
      <c r="AE43" s="1187"/>
      <c r="AF43" s="1187"/>
      <c r="AG43" s="1187"/>
      <c r="AH43" s="1187"/>
      <c r="AI43" s="1187"/>
      <c r="AJ43" s="1187"/>
      <c r="AK43" s="1187"/>
      <c r="AL43" s="1187"/>
      <c r="AM43" s="1187"/>
      <c r="AN43" s="1187"/>
      <c r="AO43" s="1187"/>
      <c r="AP43" s="1187"/>
      <c r="AQ43" s="1187"/>
      <c r="AR43" s="1187"/>
      <c r="AS43" s="1187"/>
      <c r="AT43" s="1187"/>
      <c r="AU43" s="1187"/>
      <c r="AV43" s="1187"/>
      <c r="AW43" s="1187"/>
      <c r="AX43" s="1187"/>
      <c r="AY43" s="1187"/>
      <c r="AZ43" s="1187"/>
      <c r="BA43" s="1187"/>
      <c r="BB43" s="1187"/>
      <c r="BC43" s="1187"/>
      <c r="BD43" s="1187"/>
      <c r="BE43" s="1187"/>
      <c r="BF43" s="1187"/>
      <c r="BG43" s="1187"/>
      <c r="BH43" s="1187"/>
      <c r="BI43" s="1187"/>
      <c r="BJ43" s="1187"/>
      <c r="BK43" s="1187"/>
      <c r="BL43" s="1187"/>
      <c r="BM43" s="1187"/>
      <c r="BN43" s="1187"/>
      <c r="BO43" s="1187"/>
      <c r="BP43" s="1187"/>
      <c r="BQ43" s="1187"/>
      <c r="BR43" s="1187"/>
      <c r="BS43" s="1187"/>
      <c r="BT43" s="1187"/>
      <c r="BU43" s="1187"/>
      <c r="BV43" s="1187"/>
      <c r="BW43" s="1186"/>
      <c r="BX43" s="1186"/>
      <c r="BY43" s="1186"/>
      <c r="BZ43" s="1186"/>
      <c r="CA43" s="1186"/>
      <c r="CB43" s="1186"/>
      <c r="CC43" s="1141">
        <f t="shared" si="4"/>
        <v>19650</v>
      </c>
      <c r="CD43" s="1141">
        <f t="shared" si="4"/>
        <v>0</v>
      </c>
      <c r="CE43" s="1141">
        <f t="shared" si="4"/>
        <v>0</v>
      </c>
    </row>
    <row r="44" spans="1:83" ht="17.100000000000001" customHeight="1">
      <c r="A44" s="1135"/>
      <c r="B44" s="1175" t="s">
        <v>834</v>
      </c>
      <c r="C44" s="1176"/>
      <c r="D44" s="1176"/>
      <c r="E44" s="1142" t="s">
        <v>835</v>
      </c>
      <c r="F44" s="1187"/>
      <c r="G44" s="1187"/>
      <c r="H44" s="1187"/>
      <c r="I44" s="1187"/>
      <c r="J44" s="1187"/>
      <c r="K44" s="1187"/>
      <c r="L44" s="1187"/>
      <c r="M44" s="1187"/>
      <c r="N44" s="1187"/>
      <c r="O44" s="1187"/>
      <c r="P44" s="1187"/>
      <c r="Q44" s="1187"/>
      <c r="R44" s="1187"/>
      <c r="S44" s="1187"/>
      <c r="T44" s="1187"/>
      <c r="U44" s="1187"/>
      <c r="V44" s="1187"/>
      <c r="W44" s="1187"/>
      <c r="X44" s="1187">
        <f>'[3]5.PPDO 2025'!F34</f>
        <v>0</v>
      </c>
      <c r="Y44" s="1187">
        <f>'[3]5.PPDO 2025'!G34</f>
        <v>0</v>
      </c>
      <c r="Z44" s="1187">
        <f>'[3]5.PPDO 2025'!H34</f>
        <v>0</v>
      </c>
      <c r="AA44" s="1187"/>
      <c r="AB44" s="1187"/>
      <c r="AC44" s="1187"/>
      <c r="AD44" s="1187"/>
      <c r="AE44" s="1187"/>
      <c r="AF44" s="1187"/>
      <c r="AG44" s="1187"/>
      <c r="AH44" s="1187"/>
      <c r="AI44" s="1187"/>
      <c r="AJ44" s="1187"/>
      <c r="AK44" s="1187"/>
      <c r="AL44" s="1187"/>
      <c r="AM44" s="1187"/>
      <c r="AN44" s="1187"/>
      <c r="AO44" s="1187"/>
      <c r="AP44" s="1187"/>
      <c r="AQ44" s="1187"/>
      <c r="AR44" s="1187"/>
      <c r="AS44" s="1187"/>
      <c r="AT44" s="1187"/>
      <c r="AU44" s="1187"/>
      <c r="AV44" s="1187"/>
      <c r="AW44" s="1187"/>
      <c r="AX44" s="1187"/>
      <c r="AY44" s="1187"/>
      <c r="AZ44" s="1187"/>
      <c r="BA44" s="1187"/>
      <c r="BB44" s="1187"/>
      <c r="BC44" s="1187"/>
      <c r="BD44" s="1187"/>
      <c r="BE44" s="1187"/>
      <c r="BF44" s="1187"/>
      <c r="BG44" s="1187"/>
      <c r="BH44" s="1187"/>
      <c r="BI44" s="1187"/>
      <c r="BJ44" s="1187"/>
      <c r="BK44" s="1187"/>
      <c r="BL44" s="1187"/>
      <c r="BM44" s="1187"/>
      <c r="BN44" s="1187"/>
      <c r="BO44" s="1187"/>
      <c r="BP44" s="1187"/>
      <c r="BQ44" s="1187"/>
      <c r="BR44" s="1187"/>
      <c r="BS44" s="1187"/>
      <c r="BT44" s="1187"/>
      <c r="BU44" s="1187"/>
      <c r="BV44" s="1187"/>
      <c r="BW44" s="1186"/>
      <c r="BX44" s="1186"/>
      <c r="BY44" s="1186"/>
      <c r="BZ44" s="1186"/>
      <c r="CA44" s="1186"/>
      <c r="CB44" s="1186"/>
      <c r="CC44" s="1141">
        <f t="shared" si="4"/>
        <v>0</v>
      </c>
      <c r="CD44" s="1141">
        <f t="shared" si="4"/>
        <v>0</v>
      </c>
      <c r="CE44" s="1141">
        <f t="shared" si="4"/>
        <v>0</v>
      </c>
    </row>
    <row r="45" spans="1:83" ht="17.100000000000001" customHeight="1">
      <c r="A45" s="1135"/>
      <c r="B45" s="1175" t="s">
        <v>532</v>
      </c>
      <c r="C45" s="1176"/>
      <c r="D45" s="1176"/>
      <c r="E45" s="1142" t="s">
        <v>531</v>
      </c>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7"/>
      <c r="AI45" s="1187"/>
      <c r="AJ45" s="1187">
        <f>'[3]9. PTO 2025'!F242</f>
        <v>2788166</v>
      </c>
      <c r="AK45" s="1187">
        <f>'[3]9. PTO 2025'!G242</f>
        <v>16000000</v>
      </c>
      <c r="AL45" s="1187">
        <f>'[3]9. PTO 2025'!H242</f>
        <v>0</v>
      </c>
      <c r="AM45" s="1187"/>
      <c r="AN45" s="1187"/>
      <c r="AO45" s="1187"/>
      <c r="AP45" s="1187"/>
      <c r="AQ45" s="1187"/>
      <c r="AR45" s="1187"/>
      <c r="AS45" s="1187"/>
      <c r="AT45" s="1187"/>
      <c r="AU45" s="1187"/>
      <c r="AV45" s="1187"/>
      <c r="AW45" s="1187"/>
      <c r="AX45" s="1187"/>
      <c r="AY45" s="1187"/>
      <c r="AZ45" s="1187"/>
      <c r="BA45" s="1187"/>
      <c r="BB45" s="1187"/>
      <c r="BC45" s="1187"/>
      <c r="BD45" s="1187"/>
      <c r="BE45" s="1187"/>
      <c r="BF45" s="1187"/>
      <c r="BG45" s="1187"/>
      <c r="BH45" s="1187"/>
      <c r="BI45" s="1187"/>
      <c r="BJ45" s="1187"/>
      <c r="BK45" s="1187"/>
      <c r="BL45" s="1187"/>
      <c r="BM45" s="1187"/>
      <c r="BN45" s="1187"/>
      <c r="BO45" s="1187"/>
      <c r="BP45" s="1187"/>
      <c r="BQ45" s="1187"/>
      <c r="BR45" s="1187"/>
      <c r="BS45" s="1187"/>
      <c r="BT45" s="1187"/>
      <c r="BU45" s="1187"/>
      <c r="BV45" s="1187"/>
      <c r="BW45" s="1186"/>
      <c r="BX45" s="1186"/>
      <c r="BY45" s="1186"/>
      <c r="BZ45" s="1186"/>
      <c r="CA45" s="1186"/>
      <c r="CB45" s="1186"/>
      <c r="CC45" s="1141">
        <f t="shared" si="4"/>
        <v>2788166</v>
      </c>
      <c r="CD45" s="1141">
        <f t="shared" si="4"/>
        <v>16000000</v>
      </c>
      <c r="CE45" s="1141">
        <f t="shared" si="4"/>
        <v>0</v>
      </c>
    </row>
    <row r="46" spans="1:83" ht="17.100000000000001" customHeight="1">
      <c r="A46" s="1135"/>
      <c r="B46" s="1175" t="s">
        <v>836</v>
      </c>
      <c r="C46" s="1176"/>
      <c r="D46" s="1176"/>
      <c r="E46" s="1142" t="s">
        <v>529</v>
      </c>
      <c r="F46" s="1187"/>
      <c r="G46" s="1187"/>
      <c r="H46" s="1187"/>
      <c r="I46" s="1187"/>
      <c r="J46" s="1187"/>
      <c r="K46" s="1187"/>
      <c r="L46" s="1187"/>
      <c r="M46" s="1187"/>
      <c r="N46" s="1187"/>
      <c r="O46" s="1187"/>
      <c r="P46" s="1187"/>
      <c r="Q46" s="1187"/>
      <c r="R46" s="1187"/>
      <c r="S46" s="1187"/>
      <c r="T46" s="1187"/>
      <c r="U46" s="1187"/>
      <c r="V46" s="1187"/>
      <c r="W46" s="1187"/>
      <c r="X46" s="1187"/>
      <c r="Y46" s="1187"/>
      <c r="Z46" s="1187"/>
      <c r="AA46" s="1187"/>
      <c r="AB46" s="1187"/>
      <c r="AC46" s="1187"/>
      <c r="AD46" s="1187"/>
      <c r="AE46" s="1187"/>
      <c r="AF46" s="1187"/>
      <c r="AG46" s="1187">
        <f>'[3]8. OPA 2025'!F33</f>
        <v>0</v>
      </c>
      <c r="AH46" s="1187">
        <f>'[3]8. OPA 2025'!G33</f>
        <v>0</v>
      </c>
      <c r="AI46" s="1187">
        <f>'[3]8. OPA 2025'!H33</f>
        <v>0</v>
      </c>
      <c r="AJ46" s="1187">
        <f>'[3]9. PTO 2025'!F243</f>
        <v>989100</v>
      </c>
      <c r="AK46" s="1187">
        <f>'[3]9. PTO 2025'!G243</f>
        <v>8000000</v>
      </c>
      <c r="AL46" s="1187">
        <f>'[3]9. PTO 2025'!H243</f>
        <v>0</v>
      </c>
      <c r="AM46" s="1187"/>
      <c r="AN46" s="1187"/>
      <c r="AO46" s="1187"/>
      <c r="AP46" s="1187"/>
      <c r="AQ46" s="1187"/>
      <c r="AR46" s="1187"/>
      <c r="AS46" s="1187"/>
      <c r="AT46" s="1187"/>
      <c r="AU46" s="1187"/>
      <c r="AV46" s="1187"/>
      <c r="AW46" s="1187"/>
      <c r="AX46" s="1187"/>
      <c r="AY46" s="1187"/>
      <c r="AZ46" s="1187"/>
      <c r="BA46" s="1187"/>
      <c r="BB46" s="1187"/>
      <c r="BC46" s="1187"/>
      <c r="BD46" s="1187"/>
      <c r="BE46" s="1187"/>
      <c r="BF46" s="1187"/>
      <c r="BG46" s="1187"/>
      <c r="BH46" s="1187"/>
      <c r="BI46" s="1187"/>
      <c r="BJ46" s="1187"/>
      <c r="BK46" s="1187"/>
      <c r="BL46" s="1187"/>
      <c r="BM46" s="1187"/>
      <c r="BN46" s="1187"/>
      <c r="BO46" s="1187"/>
      <c r="BP46" s="1187"/>
      <c r="BQ46" s="1187"/>
      <c r="BR46" s="1187"/>
      <c r="BS46" s="1187"/>
      <c r="BT46" s="1187"/>
      <c r="BU46" s="1187"/>
      <c r="BV46" s="1187"/>
      <c r="BW46" s="1186"/>
      <c r="BX46" s="1186"/>
      <c r="BY46" s="1186"/>
      <c r="BZ46" s="1186"/>
      <c r="CA46" s="1186"/>
      <c r="CB46" s="1186"/>
      <c r="CC46" s="1141">
        <f t="shared" si="4"/>
        <v>989100</v>
      </c>
      <c r="CD46" s="1141">
        <f t="shared" si="4"/>
        <v>8000000</v>
      </c>
      <c r="CE46" s="1141">
        <f t="shared" si="4"/>
        <v>0</v>
      </c>
    </row>
    <row r="47" spans="1:83" ht="17.100000000000001" customHeight="1">
      <c r="A47" s="1135"/>
      <c r="B47" s="1175" t="s">
        <v>837</v>
      </c>
      <c r="C47" s="1176"/>
      <c r="D47" s="1176"/>
      <c r="E47" s="1142" t="s">
        <v>527</v>
      </c>
      <c r="F47" s="1187">
        <f>'[3]1. PGO - 2025'!F486</f>
        <v>26759835.729999997</v>
      </c>
      <c r="G47" s="1187">
        <f>'[3]1. PGO - 2025'!G486</f>
        <v>28023000</v>
      </c>
      <c r="H47" s="1187">
        <f>'[3]1. PGO - 2025'!H486</f>
        <v>30000000</v>
      </c>
      <c r="I47" s="1187"/>
      <c r="J47" s="1187"/>
      <c r="K47" s="1187"/>
      <c r="L47" s="1187"/>
      <c r="M47" s="1187"/>
      <c r="N47" s="1187"/>
      <c r="O47" s="1187"/>
      <c r="P47" s="1187"/>
      <c r="Q47" s="1187"/>
      <c r="R47" s="1187"/>
      <c r="S47" s="1187"/>
      <c r="T47" s="1187"/>
      <c r="U47" s="1187">
        <f>'[3]13. PDRRMO 2025'!F32</f>
        <v>0</v>
      </c>
      <c r="V47" s="1187">
        <f>'[3]13. PDRRMO 2025'!G32</f>
        <v>260000</v>
      </c>
      <c r="W47" s="1187">
        <f>'[3]13. PDRRMO 2025'!H32</f>
        <v>500000</v>
      </c>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187"/>
      <c r="AS47" s="1187"/>
      <c r="AT47" s="1187"/>
      <c r="AU47" s="1187"/>
      <c r="AV47" s="1187"/>
      <c r="AW47" s="1187"/>
      <c r="AX47" s="1187"/>
      <c r="AY47" s="1187"/>
      <c r="AZ47" s="1187"/>
      <c r="BA47" s="1187"/>
      <c r="BB47" s="1187"/>
      <c r="BC47" s="1187"/>
      <c r="BD47" s="1187"/>
      <c r="BE47" s="1187"/>
      <c r="BF47" s="1187"/>
      <c r="BG47" s="1187"/>
      <c r="BH47" s="1187"/>
      <c r="BI47" s="1187"/>
      <c r="BJ47" s="1187"/>
      <c r="BK47" s="1187"/>
      <c r="BL47" s="1187"/>
      <c r="BM47" s="1187"/>
      <c r="BN47" s="1187"/>
      <c r="BO47" s="1187"/>
      <c r="BP47" s="1187"/>
      <c r="BQ47" s="1187"/>
      <c r="BR47" s="1187"/>
      <c r="BS47" s="1187"/>
      <c r="BT47" s="1187"/>
      <c r="BU47" s="1187"/>
      <c r="BV47" s="1187"/>
      <c r="BW47" s="1186"/>
      <c r="BX47" s="1186"/>
      <c r="BY47" s="1186"/>
      <c r="BZ47" s="1186"/>
      <c r="CA47" s="1186"/>
      <c r="CB47" s="1186"/>
      <c r="CC47" s="1141">
        <f t="shared" si="4"/>
        <v>26759835.729999997</v>
      </c>
      <c r="CD47" s="1141">
        <f t="shared" si="4"/>
        <v>28283000</v>
      </c>
      <c r="CE47" s="1141">
        <f t="shared" si="4"/>
        <v>30500000</v>
      </c>
    </row>
    <row r="48" spans="1:83" ht="17.100000000000001" customHeight="1">
      <c r="A48" s="1135"/>
      <c r="B48" s="1175" t="s">
        <v>526</v>
      </c>
      <c r="C48" s="1176"/>
      <c r="D48" s="1176"/>
      <c r="E48" s="1142" t="s">
        <v>525</v>
      </c>
      <c r="F48" s="1187">
        <f>'[3]1. PGO - 2025'!F487</f>
        <v>863026</v>
      </c>
      <c r="G48" s="1187">
        <f>'[3]1. PGO - 2025'!G487</f>
        <v>880000</v>
      </c>
      <c r="H48" s="1187">
        <f>'[3]1. PGO - 2025'!H487</f>
        <v>880000</v>
      </c>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6"/>
      <c r="AI48" s="1186"/>
      <c r="AJ48" s="1186"/>
      <c r="AK48" s="1186"/>
      <c r="AL48" s="1186"/>
      <c r="AM48" s="1186"/>
      <c r="AN48" s="1186"/>
      <c r="AO48" s="1186"/>
      <c r="AP48" s="1186"/>
      <c r="AQ48" s="1186"/>
      <c r="AR48" s="1186"/>
      <c r="AS48" s="1186"/>
      <c r="AT48" s="1186"/>
      <c r="AU48" s="1186"/>
      <c r="AV48" s="1186"/>
      <c r="AW48" s="1186"/>
      <c r="AX48" s="1186"/>
      <c r="AY48" s="1186"/>
      <c r="AZ48" s="1186"/>
      <c r="BA48" s="1186"/>
      <c r="BB48" s="1186"/>
      <c r="BC48" s="1186"/>
      <c r="BD48" s="1186"/>
      <c r="BE48" s="1186"/>
      <c r="BF48" s="1186"/>
      <c r="BG48" s="1186"/>
      <c r="BH48" s="1186"/>
      <c r="BI48" s="1186"/>
      <c r="BJ48" s="1186"/>
      <c r="BK48" s="1186"/>
      <c r="BL48" s="1186"/>
      <c r="BM48" s="1186"/>
      <c r="BN48" s="1186"/>
      <c r="BO48" s="1186"/>
      <c r="BP48" s="1186"/>
      <c r="BQ48" s="1186"/>
      <c r="BR48" s="1186"/>
      <c r="BS48" s="1186"/>
      <c r="BT48" s="1186"/>
      <c r="BU48" s="1186"/>
      <c r="BV48" s="1186"/>
      <c r="BW48" s="1186"/>
      <c r="BX48" s="1186"/>
      <c r="BY48" s="1186"/>
      <c r="BZ48" s="1186"/>
      <c r="CA48" s="1186"/>
      <c r="CB48" s="1186"/>
      <c r="CC48" s="1141">
        <f t="shared" si="4"/>
        <v>863026</v>
      </c>
      <c r="CD48" s="1141">
        <f t="shared" si="4"/>
        <v>880000</v>
      </c>
      <c r="CE48" s="1141">
        <f t="shared" si="4"/>
        <v>880000</v>
      </c>
    </row>
    <row r="49" spans="1:83" ht="17.100000000000001" customHeight="1">
      <c r="A49" s="1135"/>
      <c r="B49" s="1175" t="s">
        <v>622</v>
      </c>
      <c r="C49" s="1176"/>
      <c r="D49" s="1176"/>
      <c r="E49" s="1142" t="s">
        <v>523</v>
      </c>
      <c r="F49" s="1187"/>
      <c r="G49" s="1187"/>
      <c r="H49" s="1187"/>
      <c r="I49" s="1187"/>
      <c r="J49" s="1187"/>
      <c r="K49" s="1187"/>
      <c r="L49" s="1187"/>
      <c r="M49" s="1187"/>
      <c r="N49" s="1187"/>
      <c r="O49" s="1187"/>
      <c r="P49" s="1187"/>
      <c r="Q49" s="1187"/>
      <c r="R49" s="1187"/>
      <c r="S49" s="1187"/>
      <c r="T49" s="1187"/>
      <c r="U49" s="1187"/>
      <c r="V49" s="1187"/>
      <c r="W49" s="1187"/>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187"/>
      <c r="AS49" s="1187"/>
      <c r="AT49" s="1187"/>
      <c r="AU49" s="1187"/>
      <c r="AV49" s="1187"/>
      <c r="AW49" s="1187"/>
      <c r="AX49" s="1187"/>
      <c r="AY49" s="1187"/>
      <c r="AZ49" s="1187"/>
      <c r="BA49" s="1187"/>
      <c r="BB49" s="1187"/>
      <c r="BC49" s="1187"/>
      <c r="BD49" s="1187"/>
      <c r="BE49" s="1187"/>
      <c r="BF49" s="1187"/>
      <c r="BG49" s="1187"/>
      <c r="BH49" s="1187"/>
      <c r="BI49" s="1187"/>
      <c r="BJ49" s="1187"/>
      <c r="BK49" s="1187"/>
      <c r="BL49" s="1187"/>
      <c r="BM49" s="1187"/>
      <c r="BN49" s="1187"/>
      <c r="BO49" s="1187"/>
      <c r="BP49" s="1187"/>
      <c r="BQ49" s="1187">
        <f>'[3]25. PHO 2025'!F35</f>
        <v>698381.26</v>
      </c>
      <c r="BR49" s="1187">
        <f>'[3]25. PHO 2025'!G35</f>
        <v>700000</v>
      </c>
      <c r="BS49" s="1187">
        <f>'[3]25. PHO 2025'!H35</f>
        <v>700000</v>
      </c>
      <c r="BT49" s="1187"/>
      <c r="BU49" s="1187"/>
      <c r="BV49" s="1187"/>
      <c r="BW49" s="1186"/>
      <c r="BX49" s="1186"/>
      <c r="BY49" s="1186"/>
      <c r="BZ49" s="1186"/>
      <c r="CA49" s="1186"/>
      <c r="CB49" s="1186"/>
      <c r="CC49" s="1141">
        <f t="shared" si="4"/>
        <v>698381.26</v>
      </c>
      <c r="CD49" s="1141">
        <f t="shared" si="4"/>
        <v>700000</v>
      </c>
      <c r="CE49" s="1141">
        <f t="shared" si="4"/>
        <v>700000</v>
      </c>
    </row>
    <row r="50" spans="1:83" ht="17.100000000000001" customHeight="1">
      <c r="A50" s="1135"/>
      <c r="B50" s="1175" t="s">
        <v>838</v>
      </c>
      <c r="C50" s="1176"/>
      <c r="D50" s="1176"/>
      <c r="E50" s="1142" t="s">
        <v>521</v>
      </c>
      <c r="F50" s="1187">
        <f>'[3]1. PGO - 2025'!F488</f>
        <v>9302782.540000001</v>
      </c>
      <c r="G50" s="1187">
        <f>'[3]1. PGO - 2025'!G488</f>
        <v>12997000</v>
      </c>
      <c r="H50" s="1187">
        <f>'[3]1. PGO - 2025'!H488</f>
        <v>12519000</v>
      </c>
      <c r="I50" s="1187">
        <f>'[3]2. VG-SP 2025'!F236</f>
        <v>1316462.74</v>
      </c>
      <c r="J50" s="1187">
        <f>'[3]2. VG-SP 2025'!G236</f>
        <v>7050000</v>
      </c>
      <c r="K50" s="1187">
        <f>'[3]2. VG-SP 2025'!H236</f>
        <v>7245000</v>
      </c>
      <c r="L50" s="1187">
        <f>'[3]4.HRMDO 2025'!F31</f>
        <v>468327.79</v>
      </c>
      <c r="M50" s="1187">
        <f>'[3]4.HRMDO 2025'!G31</f>
        <v>300000</v>
      </c>
      <c r="N50" s="1187">
        <f>'[3]4.HRMDO 2025'!H31</f>
        <v>500000</v>
      </c>
      <c r="O50" s="1187">
        <f>'[3]15. HOUSING 2025'!F32</f>
        <v>95346.93</v>
      </c>
      <c r="P50" s="1187">
        <f>'[3]15. HOUSING 2025'!G32</f>
        <v>150000</v>
      </c>
      <c r="Q50" s="1187">
        <f>'[3]15. HOUSING 2025'!H32</f>
        <v>150000</v>
      </c>
      <c r="R50" s="1187">
        <f>'[3]3. PTCAO 2025'!F31</f>
        <v>304938.03999999998</v>
      </c>
      <c r="S50" s="1187">
        <f>'[3]3. PTCAO 2025'!G31</f>
        <v>155000</v>
      </c>
      <c r="T50" s="1187">
        <f>'[3]3. PTCAO 2025'!H31</f>
        <v>170000</v>
      </c>
      <c r="U50" s="1187">
        <f>'[3]13. PDRRMO 2025'!F33</f>
        <v>1106688.57</v>
      </c>
      <c r="V50" s="1187">
        <f>'[3]13. PDRRMO 2025'!G33</f>
        <v>1000000</v>
      </c>
      <c r="W50" s="1187">
        <f>'[3]13. PDRRMO 2025'!H33</f>
        <v>1500000</v>
      </c>
      <c r="X50" s="1187">
        <f>'[3]5.PPDO 2025'!F35</f>
        <v>126266.33</v>
      </c>
      <c r="Y50" s="1187">
        <f>'[3]5.PPDO 2025'!G35</f>
        <v>242000</v>
      </c>
      <c r="Z50" s="1187">
        <f>'[3]5.PPDO 2025'!H35</f>
        <v>250000</v>
      </c>
      <c r="AA50" s="1187">
        <f>'[3]6.GSO 2025'!F223</f>
        <v>2806707.92</v>
      </c>
      <c r="AB50" s="1187">
        <f>'[3]6.GSO 2025'!G223</f>
        <v>2106420</v>
      </c>
      <c r="AC50" s="1187">
        <f>'[3]6.GSO 2025'!H223</f>
        <v>2215000</v>
      </c>
      <c r="AD50" s="1187">
        <f>'[3]7.PBO 2025'!F33</f>
        <v>94576.04</v>
      </c>
      <c r="AE50" s="1187">
        <f>'[3]7.PBO 2025'!G33</f>
        <v>134000</v>
      </c>
      <c r="AF50" s="1187">
        <f>'[3]7.PBO 2025'!H33</f>
        <v>150000</v>
      </c>
      <c r="AG50" s="1187">
        <f>'[3]8. OPA 2025'!F34</f>
        <v>109239.73</v>
      </c>
      <c r="AH50" s="1187">
        <f>'[3]8. OPA 2025'!G34</f>
        <v>150000</v>
      </c>
      <c r="AI50" s="1187">
        <f>'[3]8. OPA 2025'!H34</f>
        <v>165000</v>
      </c>
      <c r="AJ50" s="1187">
        <f>'[3]9. PTO 2025'!F244</f>
        <v>209625.58</v>
      </c>
      <c r="AK50" s="1187">
        <f>'[3]9. PTO 2025'!G244</f>
        <v>367000</v>
      </c>
      <c r="AL50" s="1187">
        <f>'[3]9. PTO 2025'!H244</f>
        <v>0</v>
      </c>
      <c r="AM50" s="1187">
        <f>'[3]11.PIMRO 2025'!F34</f>
        <v>128903.7</v>
      </c>
      <c r="AN50" s="1187">
        <f>'[3]11.PIMRO 2025'!G34</f>
        <v>200000</v>
      </c>
      <c r="AO50" s="1187">
        <f>'[3]11.PIMRO 2025'!H34</f>
        <v>300000</v>
      </c>
      <c r="AP50" s="1187">
        <f>'[3]12. PLO 2025'!F32</f>
        <v>380048.53</v>
      </c>
      <c r="AQ50" s="1187">
        <f>'[3]12. PLO 2025'!G32</f>
        <v>250000</v>
      </c>
      <c r="AR50" s="1187">
        <f>'[3]12. PLO 2025'!H32</f>
        <v>250000</v>
      </c>
      <c r="AS50" s="1187">
        <f>'[3]10. PAsO 2025'!F32</f>
        <v>47794.71</v>
      </c>
      <c r="AT50" s="1187">
        <f>'[3]10. PAsO 2025'!G32</f>
        <v>100000</v>
      </c>
      <c r="AU50" s="1187">
        <f>'[3]10. PAsO 2025'!H32</f>
        <v>100000</v>
      </c>
      <c r="AV50" s="1187">
        <f>'[3]17.PPCLDO 2025'!F33</f>
        <v>412370.54</v>
      </c>
      <c r="AW50" s="1187">
        <f>'[3]17.PPCLDO 2025'!G33</f>
        <v>320000</v>
      </c>
      <c r="AX50" s="1187">
        <f>'[3]17.PPCLDO 2025'!H33</f>
        <v>350000</v>
      </c>
      <c r="AY50" s="1187">
        <f>'[3]14.PESO 2025'!F30</f>
        <v>414465.65</v>
      </c>
      <c r="AZ50" s="1187">
        <f>'[3]14.PESO 2025'!G30</f>
        <v>250000</v>
      </c>
      <c r="BA50" s="1187">
        <f>'[3]14.PESO 2025'!H30</f>
        <v>275000</v>
      </c>
      <c r="BB50" s="1187">
        <f>'[3]18.OPAG 2025'!F24</f>
        <v>1616460.64</v>
      </c>
      <c r="BC50" s="1187">
        <f>'[3]18.OPAG 2025'!G24</f>
        <v>1366000</v>
      </c>
      <c r="BD50" s="1187">
        <f>'[3]18.OPAG 2025'!H24</f>
        <v>1366000</v>
      </c>
      <c r="BE50" s="1187">
        <f>'[3]19.OPVET 2025'!F35</f>
        <v>609842.68000000005</v>
      </c>
      <c r="BF50" s="1187">
        <f>'[3]19.OPVET 2025'!G35</f>
        <v>550000</v>
      </c>
      <c r="BG50" s="1187">
        <f>'[3]19.OPVET 2025'!H35</f>
        <v>550000</v>
      </c>
      <c r="BH50" s="1187">
        <f>'[3]21.PEO 2025'!F34</f>
        <v>33820093.490000002</v>
      </c>
      <c r="BI50" s="1187">
        <f>'[3]21.PEO 2025'!G34</f>
        <v>50000000</v>
      </c>
      <c r="BJ50" s="1187">
        <f>'[3]21.PEO 2025'!H34</f>
        <v>50000000</v>
      </c>
      <c r="BK50" s="1187">
        <f>'[3]16.PSWDO 2025'!F33</f>
        <v>736200.18</v>
      </c>
      <c r="BL50" s="1187">
        <f>'[3]16.PSWDO 2025'!G33</f>
        <v>744000</v>
      </c>
      <c r="BM50" s="1187">
        <f>'[3]16.PSWDO 2025'!H33</f>
        <v>1000000</v>
      </c>
      <c r="BN50" s="1187">
        <f>'[3]20.PG-ENRO 2025'!F34</f>
        <v>383846.89</v>
      </c>
      <c r="BO50" s="1187">
        <f>'[3]20.PG-ENRO 2025'!G34</f>
        <v>300000</v>
      </c>
      <c r="BP50" s="1187">
        <f>'[3]20.PG-ENRO 2025'!H34</f>
        <v>300000</v>
      </c>
      <c r="BQ50" s="1187">
        <f>'[3]25. PHO 2025'!F36</f>
        <v>1576704.36</v>
      </c>
      <c r="BR50" s="1187">
        <f>'[3]25. PHO 2025'!G36</f>
        <v>1500000</v>
      </c>
      <c r="BS50" s="1187">
        <f>'[3]25. PHO 2025'!H36</f>
        <v>1500000</v>
      </c>
      <c r="BT50" s="1187">
        <f>'[3]22. PEDIPO 2025'!F25</f>
        <v>2461.39</v>
      </c>
      <c r="BU50" s="1187">
        <f>'[3]22. PEDIPO 2025'!G25</f>
        <v>100000</v>
      </c>
      <c r="BV50" s="1187">
        <f>'[3]22. PEDIPO 2025'!H25</f>
        <v>100000</v>
      </c>
      <c r="BW50" s="1186"/>
      <c r="BX50" s="1186"/>
      <c r="BY50" s="1186"/>
      <c r="BZ50" s="1186">
        <f>'[3]24. PPC 2025'!F32</f>
        <v>0</v>
      </c>
      <c r="CA50" s="1186">
        <f>'[3]24. PPC 2025'!G32</f>
        <v>0</v>
      </c>
      <c r="CB50" s="1186">
        <f>'[3]24. PPC 2025'!H32</f>
        <v>500000</v>
      </c>
      <c r="CC50" s="1141">
        <f t="shared" si="4"/>
        <v>56070154.969999999</v>
      </c>
      <c r="CD50" s="1141">
        <f t="shared" si="4"/>
        <v>80331420</v>
      </c>
      <c r="CE50" s="1141">
        <f t="shared" si="4"/>
        <v>80955000</v>
      </c>
    </row>
    <row r="51" spans="1:83" ht="17.100000000000001" customHeight="1">
      <c r="A51" s="1135"/>
      <c r="B51" s="1175" t="s">
        <v>839</v>
      </c>
      <c r="C51" s="1176"/>
      <c r="D51" s="1176"/>
      <c r="E51" s="1142" t="s">
        <v>840</v>
      </c>
      <c r="F51" s="1187"/>
      <c r="G51" s="1187"/>
      <c r="H51" s="1187"/>
      <c r="I51" s="1187"/>
      <c r="J51" s="1187"/>
      <c r="K51" s="1187"/>
      <c r="L51" s="1187"/>
      <c r="M51" s="1187"/>
      <c r="N51" s="118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f>'[3]9. PTO 2025'!F245</f>
        <v>77942.67</v>
      </c>
      <c r="AK51" s="1187">
        <f>'[3]9. PTO 2025'!G245</f>
        <v>206000</v>
      </c>
      <c r="AL51" s="1187">
        <f>'[3]9. PTO 2025'!H245</f>
        <v>0</v>
      </c>
      <c r="AM51" s="1187"/>
      <c r="AN51" s="1187"/>
      <c r="AO51" s="1187"/>
      <c r="AP51" s="1187">
        <f>'[3]12. PLO 2025'!F33</f>
        <v>81048.59</v>
      </c>
      <c r="AQ51" s="1187">
        <f>'[3]12. PLO 2025'!G33</f>
        <v>155000</v>
      </c>
      <c r="AR51" s="1187">
        <f>'[3]12. PLO 2025'!H33</f>
        <v>155000</v>
      </c>
      <c r="AS51" s="1187"/>
      <c r="AT51" s="1187"/>
      <c r="AU51" s="1187"/>
      <c r="AV51" s="1187"/>
      <c r="AW51" s="1187"/>
      <c r="AX51" s="1187"/>
      <c r="AY51" s="1187"/>
      <c r="AZ51" s="1187"/>
      <c r="BA51" s="1187"/>
      <c r="BB51" s="1187"/>
      <c r="BC51" s="1187"/>
      <c r="BD51" s="1187"/>
      <c r="BE51" s="1187"/>
      <c r="BF51" s="1187"/>
      <c r="BG51" s="1187"/>
      <c r="BH51" s="1187"/>
      <c r="BI51" s="1187"/>
      <c r="BJ51" s="1187"/>
      <c r="BK51" s="1187"/>
      <c r="BL51" s="1187"/>
      <c r="BM51" s="1187"/>
      <c r="BN51" s="1187"/>
      <c r="BO51" s="1187"/>
      <c r="BP51" s="1187"/>
      <c r="BQ51" s="1187"/>
      <c r="BR51" s="1187"/>
      <c r="BS51" s="1187"/>
      <c r="BT51" s="1187"/>
      <c r="BU51" s="1187"/>
      <c r="BV51" s="1187"/>
      <c r="BW51" s="1186"/>
      <c r="BX51" s="1186"/>
      <c r="BY51" s="1186"/>
      <c r="BZ51" s="1186"/>
      <c r="CA51" s="1186"/>
      <c r="CB51" s="1186"/>
      <c r="CC51" s="1141">
        <f t="shared" si="4"/>
        <v>158991.26</v>
      </c>
      <c r="CD51" s="1141">
        <f t="shared" si="4"/>
        <v>361000</v>
      </c>
      <c r="CE51" s="1141">
        <f t="shared" si="4"/>
        <v>155000</v>
      </c>
    </row>
    <row r="52" spans="1:83" ht="17.100000000000001" customHeight="1">
      <c r="A52" s="1135"/>
      <c r="B52" s="1175" t="s">
        <v>841</v>
      </c>
      <c r="C52" s="1176"/>
      <c r="D52" s="1176"/>
      <c r="E52" s="1142" t="s">
        <v>519</v>
      </c>
      <c r="F52" s="1187"/>
      <c r="G52" s="1187"/>
      <c r="H52" s="1187"/>
      <c r="I52" s="1187"/>
      <c r="J52" s="1187"/>
      <c r="K52" s="1187"/>
      <c r="L52" s="1187"/>
      <c r="M52" s="1187"/>
      <c r="N52" s="1187"/>
      <c r="O52" s="1187"/>
      <c r="P52" s="1187"/>
      <c r="Q52" s="1187"/>
      <c r="R52" s="1187"/>
      <c r="S52" s="1187"/>
      <c r="T52" s="1187"/>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V52" s="1187"/>
      <c r="AW52" s="1187"/>
      <c r="AX52" s="1187"/>
      <c r="AY52" s="1187"/>
      <c r="AZ52" s="1187"/>
      <c r="BA52" s="1187"/>
      <c r="BB52" s="1187"/>
      <c r="BC52" s="1187"/>
      <c r="BD52" s="1187"/>
      <c r="BE52" s="1187">
        <f>'[3]19.OPVET 2025'!F36</f>
        <v>2880027</v>
      </c>
      <c r="BF52" s="1187">
        <f>'[3]19.OPVET 2025'!G36</f>
        <v>2471800</v>
      </c>
      <c r="BG52" s="1187">
        <f>'[3]19.OPVET 2025'!H36</f>
        <v>2700000</v>
      </c>
      <c r="BH52" s="1187"/>
      <c r="BI52" s="1187"/>
      <c r="BJ52" s="1187"/>
      <c r="BK52" s="1187"/>
      <c r="BL52" s="1187"/>
      <c r="BM52" s="1187"/>
      <c r="BN52" s="1187"/>
      <c r="BO52" s="1187"/>
      <c r="BP52" s="1187"/>
      <c r="BQ52" s="1187"/>
      <c r="BR52" s="1187"/>
      <c r="BS52" s="1187"/>
      <c r="BT52" s="1187"/>
      <c r="BU52" s="1187"/>
      <c r="BV52" s="1187"/>
      <c r="BW52" s="1186"/>
      <c r="BX52" s="1186"/>
      <c r="BY52" s="1186"/>
      <c r="BZ52" s="1186"/>
      <c r="CA52" s="1186"/>
      <c r="CB52" s="1186"/>
      <c r="CC52" s="1141">
        <f t="shared" si="4"/>
        <v>2880027</v>
      </c>
      <c r="CD52" s="1141">
        <f t="shared" si="4"/>
        <v>2471800</v>
      </c>
      <c r="CE52" s="1141">
        <f t="shared" si="4"/>
        <v>2700000</v>
      </c>
    </row>
    <row r="53" spans="1:83" ht="17.100000000000001" customHeight="1">
      <c r="A53" s="1135"/>
      <c r="B53" s="1175" t="s">
        <v>842</v>
      </c>
      <c r="C53" s="1176"/>
      <c r="D53" s="1176"/>
      <c r="E53" s="1142" t="s">
        <v>515</v>
      </c>
      <c r="F53" s="1187">
        <f>'[3]1. PGO - 2025'!F490</f>
        <v>225794.5</v>
      </c>
      <c r="G53" s="1187">
        <f>'[3]1. PGO - 2025'!G490</f>
        <v>3404000</v>
      </c>
      <c r="H53" s="1187">
        <f>'[3]1. PGO - 2025'!H490</f>
        <v>4000000</v>
      </c>
      <c r="I53" s="1187"/>
      <c r="J53" s="1187"/>
      <c r="K53" s="1187"/>
      <c r="L53" s="1187"/>
      <c r="M53" s="1187"/>
      <c r="N53" s="1187"/>
      <c r="O53" s="1187"/>
      <c r="P53" s="1187"/>
      <c r="Q53" s="1187"/>
      <c r="R53" s="1187"/>
      <c r="S53" s="1187"/>
      <c r="T53" s="1187"/>
      <c r="U53" s="1187"/>
      <c r="V53" s="1187"/>
      <c r="W53" s="1187"/>
      <c r="X53" s="1187"/>
      <c r="Y53" s="1187"/>
      <c r="Z53" s="1187"/>
      <c r="AA53" s="1187">
        <f>'[3]6.GSO 2025'!F224</f>
        <v>2755053.74</v>
      </c>
      <c r="AB53" s="1187">
        <f>'[3]6.GSO 2025'!G224</f>
        <v>0</v>
      </c>
      <c r="AC53" s="1187">
        <f>'[3]6.GSO 2025'!H224</f>
        <v>0</v>
      </c>
      <c r="AD53" s="1187"/>
      <c r="AE53" s="1187"/>
      <c r="AF53" s="1187"/>
      <c r="AG53" s="1187">
        <f>'[3]8. OPA 2025'!F35</f>
        <v>0</v>
      </c>
      <c r="AH53" s="1187">
        <f>'[3]8. OPA 2025'!G35</f>
        <v>0</v>
      </c>
      <c r="AI53" s="1187">
        <f>'[3]8. OPA 2025'!H35</f>
        <v>0</v>
      </c>
      <c r="AJ53" s="1187"/>
      <c r="AK53" s="1187"/>
      <c r="AL53" s="1187"/>
      <c r="AM53" s="1187"/>
      <c r="AN53" s="1187"/>
      <c r="AO53" s="1187"/>
      <c r="AP53" s="1187"/>
      <c r="AQ53" s="1187"/>
      <c r="AR53" s="1187"/>
      <c r="AS53" s="1187"/>
      <c r="AT53" s="1187"/>
      <c r="AU53" s="1187"/>
      <c r="AV53" s="1187"/>
      <c r="AW53" s="1187"/>
      <c r="AX53" s="1187"/>
      <c r="AY53" s="1187"/>
      <c r="AZ53" s="1187"/>
      <c r="BA53" s="1187"/>
      <c r="BB53" s="1187"/>
      <c r="BC53" s="1187"/>
      <c r="BD53" s="1187"/>
      <c r="BE53" s="1187"/>
      <c r="BF53" s="1187"/>
      <c r="BG53" s="1187"/>
      <c r="BH53" s="1187"/>
      <c r="BI53" s="1187"/>
      <c r="BJ53" s="1187"/>
      <c r="BK53" s="1187"/>
      <c r="BL53" s="1187"/>
      <c r="BM53" s="1187"/>
      <c r="BN53" s="1187"/>
      <c r="BO53" s="1187"/>
      <c r="BP53" s="1187"/>
      <c r="BQ53" s="1187"/>
      <c r="BR53" s="1187"/>
      <c r="BS53" s="1187"/>
      <c r="BT53" s="1187"/>
      <c r="BU53" s="1187"/>
      <c r="BV53" s="1187"/>
      <c r="BW53" s="1186"/>
      <c r="BX53" s="1186"/>
      <c r="BY53" s="1186"/>
      <c r="BZ53" s="1186"/>
      <c r="CA53" s="1186"/>
      <c r="CB53" s="1186"/>
      <c r="CC53" s="1141">
        <f t="shared" si="4"/>
        <v>2980848.24</v>
      </c>
      <c r="CD53" s="1141">
        <f t="shared" si="4"/>
        <v>3404000</v>
      </c>
      <c r="CE53" s="1141">
        <f t="shared" si="4"/>
        <v>4000000</v>
      </c>
    </row>
    <row r="54" spans="1:83" ht="17.100000000000001" customHeight="1">
      <c r="A54" s="1135"/>
      <c r="B54" s="1175" t="s">
        <v>518</v>
      </c>
      <c r="C54" s="1176"/>
      <c r="D54" s="1176"/>
      <c r="E54" s="1142" t="s">
        <v>517</v>
      </c>
      <c r="F54" s="1187">
        <f>'[3]1. PGO - 2025'!F489</f>
        <v>117590</v>
      </c>
      <c r="G54" s="1187">
        <f>'[3]1. PGO - 2025'!G489</f>
        <v>200000</v>
      </c>
      <c r="H54" s="1187">
        <f>'[3]1. PGO - 2025'!H489</f>
        <v>200000</v>
      </c>
      <c r="I54" s="1187"/>
      <c r="J54" s="1187"/>
      <c r="K54" s="1187"/>
      <c r="L54" s="1187"/>
      <c r="M54" s="1187"/>
      <c r="N54" s="1187"/>
      <c r="O54" s="1187"/>
      <c r="P54" s="1187"/>
      <c r="Q54" s="1187"/>
      <c r="R54" s="1187"/>
      <c r="S54" s="1187"/>
      <c r="T54" s="1187"/>
      <c r="U54" s="1187"/>
      <c r="V54" s="1187"/>
      <c r="W54" s="1187"/>
      <c r="X54" s="1187"/>
      <c r="Y54" s="1187"/>
      <c r="Z54" s="1187"/>
      <c r="AA54" s="1187"/>
      <c r="AB54" s="1187"/>
      <c r="AC54" s="1187"/>
      <c r="AD54" s="1187"/>
      <c r="AE54" s="1187"/>
      <c r="AF54" s="1187"/>
      <c r="AG54" s="1187"/>
      <c r="AH54" s="1187"/>
      <c r="AI54" s="1187"/>
      <c r="AJ54" s="1187"/>
      <c r="AK54" s="1187"/>
      <c r="AL54" s="1187"/>
      <c r="AM54" s="1187"/>
      <c r="AN54" s="1187"/>
      <c r="AO54" s="1187"/>
      <c r="AP54" s="1187">
        <f>'[3]12. PLO 2025'!F34</f>
        <v>0</v>
      </c>
      <c r="AQ54" s="1187">
        <f>'[3]12. PLO 2025'!G34</f>
        <v>100000</v>
      </c>
      <c r="AR54" s="1187">
        <f>'[3]12. PLO 2025'!H34</f>
        <v>50000</v>
      </c>
      <c r="AS54" s="1187"/>
      <c r="AT54" s="1187"/>
      <c r="AU54" s="1187"/>
      <c r="AV54" s="1187"/>
      <c r="AW54" s="1187"/>
      <c r="AX54" s="1187"/>
      <c r="AY54" s="1187"/>
      <c r="AZ54" s="1187"/>
      <c r="BA54" s="1187"/>
      <c r="BB54" s="1187"/>
      <c r="BC54" s="1187"/>
      <c r="BD54" s="1187"/>
      <c r="BE54" s="1187"/>
      <c r="BF54" s="1187"/>
      <c r="BG54" s="1187"/>
      <c r="BH54" s="1187"/>
      <c r="BI54" s="1187"/>
      <c r="BJ54" s="1187"/>
      <c r="BK54" s="1187"/>
      <c r="BL54" s="1187"/>
      <c r="BM54" s="1187"/>
      <c r="BN54" s="1187"/>
      <c r="BO54" s="1187"/>
      <c r="BP54" s="1187"/>
      <c r="BQ54" s="1187"/>
      <c r="BR54" s="1187"/>
      <c r="BS54" s="1187"/>
      <c r="BT54" s="1187"/>
      <c r="BU54" s="1187"/>
      <c r="BV54" s="1187"/>
      <c r="BW54" s="1186"/>
      <c r="BX54" s="1186"/>
      <c r="BY54" s="1186"/>
      <c r="BZ54" s="1186"/>
      <c r="CA54" s="1186"/>
      <c r="CB54" s="1186"/>
      <c r="CC54" s="1141">
        <f t="shared" si="4"/>
        <v>117590</v>
      </c>
      <c r="CD54" s="1141">
        <f t="shared" si="4"/>
        <v>300000</v>
      </c>
      <c r="CE54" s="1141">
        <f t="shared" si="4"/>
        <v>250000</v>
      </c>
    </row>
    <row r="55" spans="1:83" ht="17.100000000000001" customHeight="1">
      <c r="A55" s="1135"/>
      <c r="B55" s="1175" t="s">
        <v>514</v>
      </c>
      <c r="C55" s="1176"/>
      <c r="D55" s="1176"/>
      <c r="E55" s="1142" t="s">
        <v>513</v>
      </c>
      <c r="F55" s="1187"/>
      <c r="G55" s="1187"/>
      <c r="H55" s="1187"/>
      <c r="I55" s="1187"/>
      <c r="J55" s="1187"/>
      <c r="K55" s="1187"/>
      <c r="L55" s="1187"/>
      <c r="M55" s="1187"/>
      <c r="N55" s="1187"/>
      <c r="O55" s="1187"/>
      <c r="P55" s="1187"/>
      <c r="Q55" s="1187"/>
      <c r="R55" s="1187"/>
      <c r="S55" s="1187"/>
      <c r="T55" s="1187"/>
      <c r="U55" s="1187">
        <f>'[3]13. PDRRMO 2025'!F34</f>
        <v>250000</v>
      </c>
      <c r="V55" s="1187">
        <f>'[3]13. PDRRMO 2025'!G34</f>
        <v>250000</v>
      </c>
      <c r="W55" s="1187">
        <f>'[3]13. PDRRMO 2025'!H34</f>
        <v>250000</v>
      </c>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187"/>
      <c r="AS55" s="1187"/>
      <c r="AT55" s="1187"/>
      <c r="AU55" s="1187"/>
      <c r="AV55" s="1187"/>
      <c r="AW55" s="1187"/>
      <c r="AX55" s="1187"/>
      <c r="AY55" s="1187"/>
      <c r="AZ55" s="1187"/>
      <c r="BA55" s="1187"/>
      <c r="BB55" s="1187">
        <f>'[3]18.OPAG 2025'!F25</f>
        <v>48856.82</v>
      </c>
      <c r="BC55" s="1187">
        <f>'[3]18.OPAG 2025'!G25</f>
        <v>82000</v>
      </c>
      <c r="BD55" s="1187">
        <f>'[3]18.OPAG 2025'!H25</f>
        <v>82000</v>
      </c>
      <c r="BE55" s="1187">
        <f>'[3]19.OPVET 2025'!F37</f>
        <v>25754.91</v>
      </c>
      <c r="BF55" s="1187">
        <f>'[3]19.OPVET 2025'!G37</f>
        <v>82400</v>
      </c>
      <c r="BG55" s="1187">
        <f>'[3]19.OPVET 2025'!H37</f>
        <v>82400</v>
      </c>
      <c r="BH55" s="1187"/>
      <c r="BI55" s="1187"/>
      <c r="BJ55" s="1187"/>
      <c r="BK55" s="1187">
        <f>'[3]16.PSWDO 2025'!F34</f>
        <v>83259.34</v>
      </c>
      <c r="BL55" s="1187">
        <f>'[3]16.PSWDO 2025'!G34</f>
        <v>100000</v>
      </c>
      <c r="BM55" s="1187">
        <f>'[3]16.PSWDO 2025'!H34</f>
        <v>100000</v>
      </c>
      <c r="BN55" s="1187"/>
      <c r="BO55" s="1187"/>
      <c r="BP55" s="1187"/>
      <c r="BQ55" s="1187"/>
      <c r="BR55" s="1187"/>
      <c r="BS55" s="1187"/>
      <c r="BT55" s="1187"/>
      <c r="BU55" s="1187"/>
      <c r="BV55" s="1187"/>
      <c r="BW55" s="1186"/>
      <c r="BX55" s="1186"/>
      <c r="BY55" s="1186"/>
      <c r="BZ55" s="1186"/>
      <c r="CA55" s="1186"/>
      <c r="CB55" s="1186"/>
      <c r="CC55" s="1141">
        <f t="shared" si="4"/>
        <v>407871.06999999995</v>
      </c>
      <c r="CD55" s="1141">
        <f t="shared" si="4"/>
        <v>514400</v>
      </c>
      <c r="CE55" s="1141">
        <f t="shared" si="4"/>
        <v>514400</v>
      </c>
    </row>
    <row r="56" spans="1:83" ht="17.100000000000001" customHeight="1">
      <c r="A56" s="1135"/>
      <c r="B56" s="1175" t="s">
        <v>512</v>
      </c>
      <c r="C56" s="1176"/>
      <c r="D56" s="1176"/>
      <c r="E56" s="1142" t="s">
        <v>511</v>
      </c>
      <c r="F56" s="1187"/>
      <c r="G56" s="1187"/>
      <c r="H56" s="1187"/>
      <c r="I56" s="1187"/>
      <c r="J56" s="1187"/>
      <c r="K56" s="1187"/>
      <c r="L56" s="1187"/>
      <c r="M56" s="1187"/>
      <c r="N56" s="1187"/>
      <c r="O56" s="1187"/>
      <c r="P56" s="1187"/>
      <c r="Q56" s="1187"/>
      <c r="R56" s="1187"/>
      <c r="S56" s="1187"/>
      <c r="T56" s="1187"/>
      <c r="U56" s="1187"/>
      <c r="V56" s="1187"/>
      <c r="W56" s="1187"/>
      <c r="X56" s="1187"/>
      <c r="Y56" s="1187"/>
      <c r="Z56" s="1187"/>
      <c r="AA56" s="1187"/>
      <c r="AB56" s="1187"/>
      <c r="AC56" s="1187"/>
      <c r="AD56" s="1187"/>
      <c r="AE56" s="1187"/>
      <c r="AF56" s="1187"/>
      <c r="AG56" s="1187"/>
      <c r="AH56" s="1187"/>
      <c r="AI56" s="1187"/>
      <c r="AJ56" s="1187"/>
      <c r="AK56" s="1187"/>
      <c r="AL56" s="1187"/>
      <c r="AM56" s="1187"/>
      <c r="AN56" s="1187"/>
      <c r="AO56" s="1187"/>
      <c r="AP56" s="1187"/>
      <c r="AQ56" s="1187"/>
      <c r="AR56" s="1187"/>
      <c r="AS56" s="1187"/>
      <c r="AT56" s="1187"/>
      <c r="AU56" s="1187"/>
      <c r="AV56" s="1187"/>
      <c r="AW56" s="1187"/>
      <c r="AX56" s="1187"/>
      <c r="AY56" s="1187"/>
      <c r="AZ56" s="1187"/>
      <c r="BA56" s="1187"/>
      <c r="BB56" s="1187">
        <f>'[3]18.OPAG 2025'!F26</f>
        <v>546353.27</v>
      </c>
      <c r="BC56" s="1187">
        <f>'[3]18.OPAG 2025'!G26</f>
        <v>792000</v>
      </c>
      <c r="BD56" s="1187">
        <f>'[3]18.OPAG 2025'!H26</f>
        <v>792000</v>
      </c>
      <c r="BE56" s="1187">
        <f>'[3]19.OPVET 2025'!F38</f>
        <v>253430.65</v>
      </c>
      <c r="BF56" s="1187">
        <f>'[3]19.OPVET 2025'!G38</f>
        <v>138240</v>
      </c>
      <c r="BG56" s="1187">
        <f>'[3]19.OPVET 2025'!H38</f>
        <v>238000</v>
      </c>
      <c r="BH56" s="1187"/>
      <c r="BI56" s="1187"/>
      <c r="BJ56" s="1187"/>
      <c r="BK56" s="1187"/>
      <c r="BL56" s="1187"/>
      <c r="BM56" s="1187"/>
      <c r="BN56" s="1187"/>
      <c r="BO56" s="1187"/>
      <c r="BP56" s="1187"/>
      <c r="BQ56" s="1187"/>
      <c r="BR56" s="1187"/>
      <c r="BS56" s="1187"/>
      <c r="BT56" s="1187"/>
      <c r="BU56" s="1187"/>
      <c r="BV56" s="1187"/>
      <c r="BW56" s="1186"/>
      <c r="BX56" s="1186"/>
      <c r="BY56" s="1186"/>
      <c r="BZ56" s="1186"/>
      <c r="CA56" s="1186"/>
      <c r="CB56" s="1186"/>
      <c r="CC56" s="1141">
        <f t="shared" si="4"/>
        <v>799783.92</v>
      </c>
      <c r="CD56" s="1141">
        <f t="shared" si="4"/>
        <v>930240</v>
      </c>
      <c r="CE56" s="1141">
        <f t="shared" si="4"/>
        <v>1030000</v>
      </c>
    </row>
    <row r="57" spans="1:83" ht="17.100000000000001" customHeight="1">
      <c r="A57" s="1135"/>
      <c r="B57" s="1175" t="s">
        <v>510</v>
      </c>
      <c r="C57" s="1176"/>
      <c r="D57" s="1176"/>
      <c r="E57" s="1142" t="s">
        <v>509</v>
      </c>
      <c r="F57" s="1187">
        <f>'[3]1. PGO - 2025'!F491</f>
        <v>5193</v>
      </c>
      <c r="G57" s="1187">
        <f>'[3]1. PGO - 2025'!G491</f>
        <v>511000</v>
      </c>
      <c r="H57" s="1187">
        <f>'[3]1. PGO - 2025'!H491</f>
        <v>111000</v>
      </c>
      <c r="I57" s="1187">
        <f>'[3]2. VG-SP 2025'!F237</f>
        <v>64493</v>
      </c>
      <c r="J57" s="1187">
        <f>'[3]2. VG-SP 2025'!G237</f>
        <v>209000</v>
      </c>
      <c r="K57" s="1187">
        <f>'[3]2. VG-SP 2025'!H237</f>
        <v>219000</v>
      </c>
      <c r="L57" s="1187"/>
      <c r="M57" s="1187"/>
      <c r="N57" s="1187"/>
      <c r="O57" s="1187">
        <f>'[3]15. HOUSING 2025'!F33</f>
        <v>1000</v>
      </c>
      <c r="P57" s="1187">
        <f>'[3]15. HOUSING 2025'!G33</f>
        <v>10000</v>
      </c>
      <c r="Q57" s="1187">
        <f>'[3]15. HOUSING 2025'!H33</f>
        <v>10000</v>
      </c>
      <c r="R57" s="1187"/>
      <c r="S57" s="1187"/>
      <c r="T57" s="1187"/>
      <c r="U57" s="1187"/>
      <c r="V57" s="1187"/>
      <c r="W57" s="1187"/>
      <c r="X57" s="1187"/>
      <c r="Y57" s="1187"/>
      <c r="Z57" s="1187"/>
      <c r="AA57" s="1187">
        <f>'[3]6.GSO 2025'!F225</f>
        <v>0</v>
      </c>
      <c r="AB57" s="1187">
        <f>'[3]6.GSO 2025'!G225</f>
        <v>40000</v>
      </c>
      <c r="AC57" s="1187">
        <f>'[3]6.GSO 2025'!H225</f>
        <v>40000</v>
      </c>
      <c r="AD57" s="1187">
        <f>'[3]7.PBO 2025'!F34</f>
        <v>2590</v>
      </c>
      <c r="AE57" s="1187">
        <f>'[3]7.PBO 2025'!G34</f>
        <v>10000</v>
      </c>
      <c r="AF57" s="1187">
        <f>'[3]7.PBO 2025'!H34</f>
        <v>10000</v>
      </c>
      <c r="AG57" s="1187">
        <f>'[3]8. OPA 2025'!F36</f>
        <v>0</v>
      </c>
      <c r="AH57" s="1187">
        <f>'[3]8. OPA 2025'!G36</f>
        <v>0</v>
      </c>
      <c r="AI57" s="1187">
        <f>'[3]8. OPA 2025'!H36</f>
        <v>0</v>
      </c>
      <c r="AJ57" s="1187">
        <f>'[3]9. PTO 2025'!F246</f>
        <v>1635</v>
      </c>
      <c r="AK57" s="1187">
        <f>'[3]9. PTO 2025'!G246</f>
        <v>28000</v>
      </c>
      <c r="AL57" s="1187">
        <f>'[3]9. PTO 2025'!H246</f>
        <v>0</v>
      </c>
      <c r="AM57" s="1187"/>
      <c r="AN57" s="1187"/>
      <c r="AO57" s="1187"/>
      <c r="AP57" s="1187">
        <f>'[3]12. PLO 2025'!F35</f>
        <v>7430</v>
      </c>
      <c r="AQ57" s="1187">
        <f>'[3]12. PLO 2025'!G35</f>
        <v>25000</v>
      </c>
      <c r="AR57" s="1187">
        <f>'[3]12. PLO 2025'!H35</f>
        <v>25000</v>
      </c>
      <c r="AS57" s="1187">
        <f>'[3]10. PAsO 2025'!F33</f>
        <v>3415</v>
      </c>
      <c r="AT57" s="1187">
        <f>'[3]10. PAsO 2025'!G33</f>
        <v>40000</v>
      </c>
      <c r="AU57" s="1187">
        <f>'[3]10. PAsO 2025'!H33</f>
        <v>20000</v>
      </c>
      <c r="AV57" s="1187"/>
      <c r="AW57" s="1187"/>
      <c r="AX57" s="1187"/>
      <c r="AY57" s="1187">
        <f>'[3]14.PESO 2025'!F31</f>
        <v>0</v>
      </c>
      <c r="AZ57" s="1187">
        <f>'[3]14.PESO 2025'!G31</f>
        <v>4000</v>
      </c>
      <c r="BA57" s="1187">
        <f>'[3]14.PESO 2025'!H31</f>
        <v>4000</v>
      </c>
      <c r="BB57" s="1187">
        <f>'[3]18.OPAG 2025'!F27</f>
        <v>0</v>
      </c>
      <c r="BC57" s="1187">
        <f>'[3]18.OPAG 2025'!G27</f>
        <v>2000</v>
      </c>
      <c r="BD57" s="1187">
        <f>'[3]18.OPAG 2025'!H27</f>
        <v>2000</v>
      </c>
      <c r="BE57" s="1187"/>
      <c r="BF57" s="1187"/>
      <c r="BG57" s="1187"/>
      <c r="BH57" s="1187"/>
      <c r="BI57" s="1187"/>
      <c r="BJ57" s="1187"/>
      <c r="BK57" s="1187"/>
      <c r="BL57" s="1187"/>
      <c r="BM57" s="1187"/>
      <c r="BN57" s="1187"/>
      <c r="BO57" s="1187"/>
      <c r="BP57" s="1187"/>
      <c r="BQ57" s="1187"/>
      <c r="BR57" s="1187"/>
      <c r="BS57" s="1187"/>
      <c r="BT57" s="1187"/>
      <c r="BU57" s="1187"/>
      <c r="BV57" s="1187"/>
      <c r="BW57" s="1186"/>
      <c r="BX57" s="1186"/>
      <c r="BY57" s="1186"/>
      <c r="BZ57" s="1186"/>
      <c r="CA57" s="1186"/>
      <c r="CB57" s="1186"/>
      <c r="CC57" s="1141">
        <f t="shared" si="4"/>
        <v>85756</v>
      </c>
      <c r="CD57" s="1141">
        <f t="shared" si="4"/>
        <v>879000</v>
      </c>
      <c r="CE57" s="1141">
        <f t="shared" si="4"/>
        <v>441000</v>
      </c>
    </row>
    <row r="58" spans="1:83" ht="17.100000000000001" customHeight="1">
      <c r="A58" s="1135"/>
      <c r="B58" s="1175" t="s">
        <v>843</v>
      </c>
      <c r="C58" s="1176"/>
      <c r="D58" s="1176"/>
      <c r="E58" s="1142" t="s">
        <v>507</v>
      </c>
      <c r="F58" s="1187">
        <f>'[3]1. PGO - 2025'!F492</f>
        <v>169916.28</v>
      </c>
      <c r="G58" s="1187">
        <f>'[3]1. PGO - 2025'!G492</f>
        <v>326000</v>
      </c>
      <c r="H58" s="1187">
        <f>'[3]1. PGO - 2025'!H492</f>
        <v>257000</v>
      </c>
      <c r="I58" s="1187">
        <f>'[3]2. VG-SP 2025'!F238</f>
        <v>193320.15</v>
      </c>
      <c r="J58" s="1187">
        <f>'[3]2. VG-SP 2025'!G238</f>
        <v>4258000</v>
      </c>
      <c r="K58" s="1187">
        <f>'[3]2. VG-SP 2025'!H238</f>
        <v>4288000</v>
      </c>
      <c r="L58" s="1187">
        <f>'[3]4.HRMDO 2025'!F32</f>
        <v>0</v>
      </c>
      <c r="M58" s="1187">
        <f>'[3]4.HRMDO 2025'!G32</f>
        <v>50000</v>
      </c>
      <c r="N58" s="1187">
        <f>'[3]4.HRMDO 2025'!H32</f>
        <v>50000</v>
      </c>
      <c r="O58" s="1187">
        <f>'[3]15. HOUSING 2025'!F34</f>
        <v>0</v>
      </c>
      <c r="P58" s="1187">
        <f>'[3]15. HOUSING 2025'!G34</f>
        <v>60000</v>
      </c>
      <c r="Q58" s="1187">
        <f>'[3]15. HOUSING 2025'!H34</f>
        <v>60000</v>
      </c>
      <c r="R58" s="1187">
        <f>'[3]3. PTCAO 2025'!F32</f>
        <v>104622.98</v>
      </c>
      <c r="S58" s="1187">
        <f>'[3]3. PTCAO 2025'!G32</f>
        <v>110000</v>
      </c>
      <c r="T58" s="1187">
        <f>'[3]3. PTCAO 2025'!H32</f>
        <v>120000</v>
      </c>
      <c r="U58" s="1187">
        <f>'[3]13. PDRRMO 2025'!F35</f>
        <v>19663.84</v>
      </c>
      <c r="V58" s="1187">
        <f>'[3]13. PDRRMO 2025'!G35</f>
        <v>0</v>
      </c>
      <c r="W58" s="1187">
        <f>'[3]13. PDRRMO 2025'!H35</f>
        <v>0</v>
      </c>
      <c r="X58" s="1187">
        <f>'[3]5.PPDO 2025'!F36</f>
        <v>77856.94</v>
      </c>
      <c r="Y58" s="1187">
        <f>'[3]5.PPDO 2025'!G36</f>
        <v>242000</v>
      </c>
      <c r="Z58" s="1187">
        <f>'[3]5.PPDO 2025'!H36</f>
        <v>245000</v>
      </c>
      <c r="AA58" s="1187">
        <f>'[3]6.GSO 2025'!F226</f>
        <v>0</v>
      </c>
      <c r="AB58" s="1187">
        <f>'[3]6.GSO 2025'!G226</f>
        <v>30000</v>
      </c>
      <c r="AC58" s="1187">
        <f>'[3]6.GSO 2025'!H226</f>
        <v>30000</v>
      </c>
      <c r="AD58" s="1187">
        <f>'[3]7.PBO 2025'!F35</f>
        <v>54571.16</v>
      </c>
      <c r="AE58" s="1187">
        <f>'[3]7.PBO 2025'!G35</f>
        <v>60000</v>
      </c>
      <c r="AF58" s="1187">
        <f>'[3]7.PBO 2025'!H35</f>
        <v>60000</v>
      </c>
      <c r="AG58" s="1187">
        <f>'[3]8. OPA 2025'!F37</f>
        <v>60433</v>
      </c>
      <c r="AH58" s="1187">
        <f>'[3]8. OPA 2025'!G37</f>
        <v>25000</v>
      </c>
      <c r="AI58" s="1187">
        <f>'[3]8. OPA 2025'!H37</f>
        <v>27500</v>
      </c>
      <c r="AJ58" s="1187">
        <f>'[3]9. PTO 2025'!F247</f>
        <v>56581.04</v>
      </c>
      <c r="AK58" s="1187">
        <f>'[3]9. PTO 2025'!G247</f>
        <v>197000</v>
      </c>
      <c r="AL58" s="1187">
        <f>'[3]9. PTO 2025'!H247</f>
        <v>0</v>
      </c>
      <c r="AM58" s="1187">
        <f>'[3]11.PIMRO 2025'!F35</f>
        <v>0</v>
      </c>
      <c r="AN58" s="1187">
        <f>'[3]11.PIMRO 2025'!G35</f>
        <v>60000</v>
      </c>
      <c r="AO58" s="1187">
        <f>'[3]11.PIMRO 2025'!H35</f>
        <v>60000</v>
      </c>
      <c r="AP58" s="1187">
        <f>'[3]12. PLO 2025'!F36</f>
        <v>74540.89</v>
      </c>
      <c r="AQ58" s="1187">
        <f>'[3]12. PLO 2025'!G36</f>
        <v>100000</v>
      </c>
      <c r="AR58" s="1187">
        <f>'[3]12. PLO 2025'!H36</f>
        <v>100000</v>
      </c>
      <c r="AS58" s="1187">
        <f>'[3]10. PAsO 2025'!F34</f>
        <v>29466.45</v>
      </c>
      <c r="AT58" s="1187">
        <f>'[3]10. PAsO 2025'!G34</f>
        <v>50000</v>
      </c>
      <c r="AU58" s="1187">
        <f>'[3]10. PAsO 2025'!H34</f>
        <v>50000</v>
      </c>
      <c r="AV58" s="1187">
        <f>'[3]17.PPCLDO 2025'!F34</f>
        <v>0</v>
      </c>
      <c r="AW58" s="1187">
        <f>'[3]17.PPCLDO 2025'!G34</f>
        <v>72000</v>
      </c>
      <c r="AX58" s="1187">
        <f>'[3]17.PPCLDO 2025'!H34</f>
        <v>72000</v>
      </c>
      <c r="AY58" s="1187">
        <f>'[3]14.PESO 2025'!F32</f>
        <v>11132.99</v>
      </c>
      <c r="AZ58" s="1187">
        <f>'[3]14.PESO 2025'!G32</f>
        <v>50000</v>
      </c>
      <c r="BA58" s="1187">
        <f>'[3]14.PESO 2025'!H32</f>
        <v>50000</v>
      </c>
      <c r="BB58" s="1187">
        <f>'[3]18.OPAG 2025'!F28</f>
        <v>105894</v>
      </c>
      <c r="BC58" s="1187">
        <f>'[3]18.OPAG 2025'!G28</f>
        <v>336000</v>
      </c>
      <c r="BD58" s="1187">
        <f>'[3]18.OPAG 2025'!H28</f>
        <v>336000</v>
      </c>
      <c r="BE58" s="1187">
        <f>'[3]19.OPVET 2025'!F39</f>
        <v>25668</v>
      </c>
      <c r="BF58" s="1187">
        <f>'[3]19.OPVET 2025'!G39</f>
        <v>178200</v>
      </c>
      <c r="BG58" s="1187">
        <f>'[3]19.OPVET 2025'!H39</f>
        <v>178200</v>
      </c>
      <c r="BH58" s="1187">
        <f>'[3]21.PEO 2025'!F35</f>
        <v>25693</v>
      </c>
      <c r="BI58" s="1187">
        <f>'[3]21.PEO 2025'!G35</f>
        <v>328000</v>
      </c>
      <c r="BJ58" s="1187">
        <f>'[3]21.PEO 2025'!H35</f>
        <v>75000</v>
      </c>
      <c r="BK58" s="1187">
        <f>'[3]16.PSWDO 2025'!F35</f>
        <v>68431.199999999997</v>
      </c>
      <c r="BL58" s="1187">
        <f>'[3]16.PSWDO 2025'!G35</f>
        <v>100000</v>
      </c>
      <c r="BM58" s="1187">
        <f>'[3]16.PSWDO 2025'!H35</f>
        <v>100000</v>
      </c>
      <c r="BN58" s="1187">
        <f>'[3]20.PG-ENRO 2025'!F35</f>
        <v>23917</v>
      </c>
      <c r="BO58" s="1187">
        <f>'[3]20.PG-ENRO 2025'!G35</f>
        <v>90000</v>
      </c>
      <c r="BP58" s="1187">
        <f>'[3]20.PG-ENRO 2025'!H35</f>
        <v>90000</v>
      </c>
      <c r="BQ58" s="1187">
        <f>'[3]25. PHO 2025'!F37</f>
        <v>93359</v>
      </c>
      <c r="BR58" s="1187">
        <f>'[3]25. PHO 2025'!G37</f>
        <v>300000</v>
      </c>
      <c r="BS58" s="1187">
        <f>'[3]25. PHO 2025'!H37</f>
        <v>100000</v>
      </c>
      <c r="BT58" s="1187"/>
      <c r="BU58" s="1187"/>
      <c r="BV58" s="1187"/>
      <c r="BW58" s="1186"/>
      <c r="BX58" s="1186"/>
      <c r="BY58" s="1186"/>
      <c r="BZ58" s="1186"/>
      <c r="CA58" s="1186"/>
      <c r="CB58" s="1186"/>
      <c r="CC58" s="1141">
        <f t="shared" si="4"/>
        <v>1195067.92</v>
      </c>
      <c r="CD58" s="1141">
        <f t="shared" si="4"/>
        <v>7022200</v>
      </c>
      <c r="CE58" s="1141">
        <f t="shared" si="4"/>
        <v>6348700</v>
      </c>
    </row>
    <row r="59" spans="1:83" ht="17.100000000000001" customHeight="1">
      <c r="A59" s="1135"/>
      <c r="B59" s="1175" t="s">
        <v>844</v>
      </c>
      <c r="C59" s="1176"/>
      <c r="D59" s="1189"/>
      <c r="E59" s="1142" t="s">
        <v>845</v>
      </c>
      <c r="F59" s="1187"/>
      <c r="G59" s="1187"/>
      <c r="H59" s="1187"/>
      <c r="I59" s="1187"/>
      <c r="J59" s="1187"/>
      <c r="K59" s="1187"/>
      <c r="L59" s="1187"/>
      <c r="M59" s="1187"/>
      <c r="N59" s="1187"/>
      <c r="O59" s="1187"/>
      <c r="P59" s="1187"/>
      <c r="Q59" s="1187"/>
      <c r="R59" s="1187"/>
      <c r="S59" s="1187"/>
      <c r="T59" s="1187"/>
      <c r="U59" s="1187"/>
      <c r="V59" s="1187"/>
      <c r="W59" s="1187"/>
      <c r="X59" s="1187"/>
      <c r="Y59" s="1187"/>
      <c r="Z59" s="1187"/>
      <c r="AA59" s="1187"/>
      <c r="AB59" s="1187"/>
      <c r="AC59" s="1187"/>
      <c r="AD59" s="1187"/>
      <c r="AE59" s="1187"/>
      <c r="AF59" s="1187"/>
      <c r="AG59" s="1187"/>
      <c r="AH59" s="1187"/>
      <c r="AI59" s="1187"/>
      <c r="AJ59" s="1187">
        <f>'[3]9. PTO 2025'!F248</f>
        <v>31172.7</v>
      </c>
      <c r="AK59" s="1187">
        <f>'[3]9. PTO 2025'!G248</f>
        <v>91000</v>
      </c>
      <c r="AL59" s="1187">
        <f>'[3]9. PTO 2025'!H248</f>
        <v>0</v>
      </c>
      <c r="AM59" s="1187"/>
      <c r="AN59" s="1187"/>
      <c r="AO59" s="1187"/>
      <c r="AP59" s="1187">
        <f>'[3]12. PLO 2025'!F37</f>
        <v>10917.26</v>
      </c>
      <c r="AQ59" s="1187">
        <f>'[3]12. PLO 2025'!G37</f>
        <v>52000</v>
      </c>
      <c r="AR59" s="1187">
        <f>'[3]12. PLO 2025'!H37</f>
        <v>52000</v>
      </c>
      <c r="AS59" s="1187"/>
      <c r="AT59" s="1187"/>
      <c r="AU59" s="1187"/>
      <c r="AV59" s="1187"/>
      <c r="AW59" s="1187"/>
      <c r="AX59" s="1187"/>
      <c r="AY59" s="1187"/>
      <c r="AZ59" s="1187"/>
      <c r="BA59" s="1187"/>
      <c r="BB59" s="1187"/>
      <c r="BC59" s="1187"/>
      <c r="BD59" s="1187"/>
      <c r="BE59" s="1187"/>
      <c r="BF59" s="1187"/>
      <c r="BG59" s="1187"/>
      <c r="BH59" s="1187"/>
      <c r="BI59" s="1187"/>
      <c r="BJ59" s="1187"/>
      <c r="BK59" s="1187"/>
      <c r="BL59" s="1187"/>
      <c r="BM59" s="1187"/>
      <c r="BN59" s="1187"/>
      <c r="BO59" s="1187"/>
      <c r="BP59" s="1187"/>
      <c r="BQ59" s="1187"/>
      <c r="BR59" s="1187"/>
      <c r="BS59" s="1187"/>
      <c r="BT59" s="1187"/>
      <c r="BU59" s="1187"/>
      <c r="BV59" s="1187"/>
      <c r="BW59" s="1186"/>
      <c r="BX59" s="1186"/>
      <c r="BY59" s="1186"/>
      <c r="BZ59" s="1186"/>
      <c r="CA59" s="1186"/>
      <c r="CB59" s="1186"/>
      <c r="CC59" s="1141">
        <f t="shared" si="4"/>
        <v>42089.96</v>
      </c>
      <c r="CD59" s="1141">
        <f t="shared" si="4"/>
        <v>143000</v>
      </c>
      <c r="CE59" s="1141">
        <f t="shared" si="4"/>
        <v>52000</v>
      </c>
    </row>
    <row r="60" spans="1:83" ht="17.100000000000001" customHeight="1">
      <c r="A60" s="1135"/>
      <c r="B60" s="1175" t="s">
        <v>506</v>
      </c>
      <c r="C60" s="1176"/>
      <c r="D60" s="1176"/>
      <c r="E60" s="1139" t="s">
        <v>505</v>
      </c>
      <c r="F60" s="1187">
        <f>'[3]1. PGO - 2025'!F493</f>
        <v>11500</v>
      </c>
      <c r="G60" s="1187">
        <f>'[3]1. PGO - 2025'!G493</f>
        <v>47000</v>
      </c>
      <c r="H60" s="1187">
        <f>'[3]1. PGO - 2025'!H493</f>
        <v>47000</v>
      </c>
      <c r="I60" s="1187"/>
      <c r="J60" s="1187"/>
      <c r="K60" s="1187"/>
      <c r="L60" s="1187">
        <f>'[3]4.HRMDO 2025'!F33</f>
        <v>37401.67</v>
      </c>
      <c r="M60" s="1187">
        <f>'[3]4.HRMDO 2025'!G33</f>
        <v>50000</v>
      </c>
      <c r="N60" s="1187">
        <f>'[3]4.HRMDO 2025'!H33</f>
        <v>50000</v>
      </c>
      <c r="O60" s="1187">
        <f>'[3]15. HOUSING 2025'!F35</f>
        <v>18757.78</v>
      </c>
      <c r="P60" s="1187">
        <f>'[3]15. HOUSING 2025'!G35</f>
        <v>30000</v>
      </c>
      <c r="Q60" s="1187">
        <f>'[3]15. HOUSING 2025'!H35</f>
        <v>30000</v>
      </c>
      <c r="R60" s="1187"/>
      <c r="S60" s="1187"/>
      <c r="T60" s="1187"/>
      <c r="U60" s="1187"/>
      <c r="V60" s="1187"/>
      <c r="W60" s="1187"/>
      <c r="X60" s="1187">
        <f>'[3]5.PPDO 2025'!F37</f>
        <v>0</v>
      </c>
      <c r="Y60" s="1187">
        <f>'[3]5.PPDO 2025'!G37</f>
        <v>24000</v>
      </c>
      <c r="Z60" s="1187">
        <f>'[3]5.PPDO 2025'!H37</f>
        <v>0</v>
      </c>
      <c r="AA60" s="1187"/>
      <c r="AB60" s="1187"/>
      <c r="AC60" s="1187"/>
      <c r="AD60" s="1187"/>
      <c r="AE60" s="1187"/>
      <c r="AF60" s="1187"/>
      <c r="AG60" s="1187">
        <f>'[3]8. OPA 2025'!F38</f>
        <v>24280.639999999999</v>
      </c>
      <c r="AH60" s="1187">
        <f>'[3]8. OPA 2025'!G38</f>
        <v>145000</v>
      </c>
      <c r="AI60" s="1187">
        <f>'[3]8. OPA 2025'!H38</f>
        <v>159500</v>
      </c>
      <c r="AJ60" s="1187"/>
      <c r="AK60" s="1187"/>
      <c r="AL60" s="1187"/>
      <c r="AM60" s="1187">
        <f>'[3]11.PIMRO 2025'!F36</f>
        <v>12640.51</v>
      </c>
      <c r="AN60" s="1187">
        <f>'[3]11.PIMRO 2025'!G36</f>
        <v>50000</v>
      </c>
      <c r="AO60" s="1187">
        <f>'[3]11.PIMRO 2025'!H36</f>
        <v>25000</v>
      </c>
      <c r="AP60" s="1187"/>
      <c r="AQ60" s="1187"/>
      <c r="AR60" s="1187"/>
      <c r="AS60" s="1187"/>
      <c r="AT60" s="1187"/>
      <c r="AU60" s="1187"/>
      <c r="AV60" s="1187">
        <f>'[3]17.PPCLDO 2025'!F35</f>
        <v>16500</v>
      </c>
      <c r="AW60" s="1187">
        <f>'[3]17.PPCLDO 2025'!G35</f>
        <v>22000</v>
      </c>
      <c r="AX60" s="1187">
        <f>'[3]17.PPCLDO 2025'!H35</f>
        <v>22000</v>
      </c>
      <c r="AY60" s="1187">
        <f>'[3]14.PESO 2025'!F33</f>
        <v>41095.879999999997</v>
      </c>
      <c r="AZ60" s="1187">
        <f>'[3]14.PESO 2025'!G33</f>
        <v>36000</v>
      </c>
      <c r="BA60" s="1187">
        <f>'[3]14.PESO 2025'!H33</f>
        <v>42000</v>
      </c>
      <c r="BB60" s="1187">
        <f>'[3]18.OPAG 2025'!F29</f>
        <v>0</v>
      </c>
      <c r="BC60" s="1187">
        <f>'[3]18.OPAG 2025'!G29</f>
        <v>20000</v>
      </c>
      <c r="BD60" s="1187">
        <f>'[3]18.OPAG 2025'!H29</f>
        <v>20000</v>
      </c>
      <c r="BE60" s="1187"/>
      <c r="BF60" s="1187"/>
      <c r="BG60" s="1187"/>
      <c r="BH60" s="1187"/>
      <c r="BI60" s="1187"/>
      <c r="BJ60" s="1187"/>
      <c r="BK60" s="1187"/>
      <c r="BL60" s="1187"/>
      <c r="BM60" s="1187"/>
      <c r="BN60" s="1187"/>
      <c r="BO60" s="1187"/>
      <c r="BP60" s="1187"/>
      <c r="BQ60" s="1187"/>
      <c r="BR60" s="1187"/>
      <c r="BS60" s="1187"/>
      <c r="BT60" s="1187"/>
      <c r="BU60" s="1187"/>
      <c r="BV60" s="1187"/>
      <c r="BW60" s="1186"/>
      <c r="BX60" s="1186"/>
      <c r="BY60" s="1186"/>
      <c r="BZ60" s="1186"/>
      <c r="CA60" s="1186"/>
      <c r="CB60" s="1186"/>
      <c r="CC60" s="1141">
        <f t="shared" si="4"/>
        <v>162176.47999999998</v>
      </c>
      <c r="CD60" s="1141">
        <f t="shared" si="4"/>
        <v>424000</v>
      </c>
      <c r="CE60" s="1141">
        <f t="shared" si="4"/>
        <v>395500</v>
      </c>
    </row>
    <row r="61" spans="1:83" ht="17.100000000000001" customHeight="1">
      <c r="A61" s="1135"/>
      <c r="B61" s="1175" t="s">
        <v>504</v>
      </c>
      <c r="C61" s="1176"/>
      <c r="D61" s="1176"/>
      <c r="E61" s="1142" t="s">
        <v>846</v>
      </c>
      <c r="F61" s="1187">
        <f>'[3]1. PGO - 2025'!F494</f>
        <v>141052.53</v>
      </c>
      <c r="G61" s="1187">
        <f>'[3]1. PGO - 2025'!G494</f>
        <v>115000</v>
      </c>
      <c r="H61" s="1187">
        <f>'[3]1. PGO - 2025'!H494</f>
        <v>115000</v>
      </c>
      <c r="I61" s="1187"/>
      <c r="J61" s="1187"/>
      <c r="K61" s="1187"/>
      <c r="L61" s="1187"/>
      <c r="M61" s="1187"/>
      <c r="N61" s="1187"/>
      <c r="O61" s="1187"/>
      <c r="P61" s="1187"/>
      <c r="Q61" s="1187"/>
      <c r="R61" s="1187"/>
      <c r="S61" s="1187"/>
      <c r="T61" s="1187"/>
      <c r="U61" s="1187">
        <f>'[3]13. PDRRMO 2025'!F36</f>
        <v>0</v>
      </c>
      <c r="V61" s="1187">
        <f>'[3]13. PDRRMO 2025'!G36</f>
        <v>0</v>
      </c>
      <c r="W61" s="1187">
        <f>'[3]13. PDRRMO 2025'!H36</f>
        <v>0</v>
      </c>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D61" s="1187"/>
      <c r="BE61" s="1187"/>
      <c r="BF61" s="1187"/>
      <c r="BG61" s="1187"/>
      <c r="BH61" s="1187"/>
      <c r="BI61" s="1187"/>
      <c r="BJ61" s="1187"/>
      <c r="BK61" s="1187"/>
      <c r="BL61" s="1187"/>
      <c r="BM61" s="1187"/>
      <c r="BN61" s="1187"/>
      <c r="BO61" s="1187"/>
      <c r="BP61" s="1187"/>
      <c r="BQ61" s="1187"/>
      <c r="BR61" s="1187"/>
      <c r="BS61" s="1187"/>
      <c r="BT61" s="1187"/>
      <c r="BU61" s="1187"/>
      <c r="BV61" s="1187"/>
      <c r="BW61" s="1186"/>
      <c r="BX61" s="1186"/>
      <c r="BY61" s="1186"/>
      <c r="BZ61" s="1186"/>
      <c r="CA61" s="1186"/>
      <c r="CB61" s="1186"/>
      <c r="CC61" s="1141">
        <f t="shared" si="4"/>
        <v>141052.53</v>
      </c>
      <c r="CD61" s="1141">
        <f t="shared" si="4"/>
        <v>115000</v>
      </c>
      <c r="CE61" s="1141">
        <f t="shared" si="4"/>
        <v>115000</v>
      </c>
    </row>
    <row r="62" spans="1:83" ht="17.100000000000001" customHeight="1">
      <c r="A62" s="1135"/>
      <c r="B62" s="1175" t="s">
        <v>481</v>
      </c>
      <c r="C62" s="1176"/>
      <c r="D62" s="1176"/>
      <c r="E62" s="1142" t="s">
        <v>480</v>
      </c>
      <c r="F62" s="1187"/>
      <c r="G62" s="1187"/>
      <c r="H62" s="1187"/>
      <c r="I62" s="1187"/>
      <c r="J62" s="1187"/>
      <c r="K62" s="1187"/>
      <c r="L62" s="1187"/>
      <c r="M62" s="1187"/>
      <c r="N62" s="1187"/>
      <c r="O62" s="1187"/>
      <c r="P62" s="1187"/>
      <c r="Q62" s="1187"/>
      <c r="R62" s="1187"/>
      <c r="S62" s="1187"/>
      <c r="T62" s="1187"/>
      <c r="U62" s="1187"/>
      <c r="V62" s="1187"/>
      <c r="W62" s="1187"/>
      <c r="X62" s="1187"/>
      <c r="Y62" s="1187"/>
      <c r="Z62" s="1187"/>
      <c r="AA62" s="1187">
        <f>'[3]6.GSO 2025'!F229</f>
        <v>0</v>
      </c>
      <c r="AB62" s="1187">
        <f>'[3]6.GSO 2025'!G229</f>
        <v>500000</v>
      </c>
      <c r="AC62" s="1187">
        <f>'[3]6.GSO 2025'!H229</f>
        <v>500000</v>
      </c>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D62" s="1187"/>
      <c r="BE62" s="1187"/>
      <c r="BF62" s="1187"/>
      <c r="BG62" s="1187"/>
      <c r="BH62" s="1187"/>
      <c r="BI62" s="1187"/>
      <c r="BJ62" s="1187"/>
      <c r="BK62" s="1187"/>
      <c r="BL62" s="1187"/>
      <c r="BM62" s="1187"/>
      <c r="BN62" s="1187"/>
      <c r="BO62" s="1187"/>
      <c r="BP62" s="1187"/>
      <c r="BQ62" s="1187"/>
      <c r="BR62" s="1187"/>
      <c r="BS62" s="1187"/>
      <c r="BT62" s="1187"/>
      <c r="BU62" s="1187"/>
      <c r="BV62" s="1187"/>
      <c r="BW62" s="1186"/>
      <c r="BX62" s="1186"/>
      <c r="BY62" s="1186"/>
      <c r="BZ62" s="1186"/>
      <c r="CA62" s="1186"/>
      <c r="CB62" s="1186"/>
      <c r="CC62" s="1141">
        <f t="shared" si="4"/>
        <v>0</v>
      </c>
      <c r="CD62" s="1141">
        <f t="shared" si="4"/>
        <v>500000</v>
      </c>
      <c r="CE62" s="1141">
        <f t="shared" si="4"/>
        <v>500000</v>
      </c>
    </row>
    <row r="63" spans="1:83" ht="17.100000000000001" customHeight="1">
      <c r="A63" s="1135"/>
      <c r="B63" s="1175" t="s">
        <v>500</v>
      </c>
      <c r="C63" s="1176"/>
      <c r="D63" s="1176"/>
      <c r="E63" s="1142" t="s">
        <v>499</v>
      </c>
      <c r="F63" s="1187">
        <f>'[3]1. PGO - 2025'!F503</f>
        <v>272697.3</v>
      </c>
      <c r="G63" s="1187">
        <f>'[3]1. PGO - 2025'!G503</f>
        <v>542000</v>
      </c>
      <c r="H63" s="1187">
        <f>'[3]1. PGO - 2025'!H503</f>
        <v>542000</v>
      </c>
      <c r="I63" s="1187">
        <f>'[3]2. VG-SP 2025'!F239</f>
        <v>0</v>
      </c>
      <c r="J63" s="1187">
        <f>'[3]2. VG-SP 2025'!G239</f>
        <v>118000</v>
      </c>
      <c r="K63" s="1187">
        <f>'[3]2. VG-SP 2025'!H239</f>
        <v>119300</v>
      </c>
      <c r="L63" s="1187"/>
      <c r="M63" s="1187"/>
      <c r="N63" s="1187"/>
      <c r="O63" s="1187"/>
      <c r="P63" s="1187"/>
      <c r="Q63" s="1187"/>
      <c r="R63" s="1187"/>
      <c r="S63" s="1187"/>
      <c r="T63" s="1187"/>
      <c r="U63" s="1187"/>
      <c r="V63" s="1187"/>
      <c r="W63" s="1187"/>
      <c r="X63" s="1187"/>
      <c r="Y63" s="1187"/>
      <c r="Z63" s="1187"/>
      <c r="AA63" s="1187"/>
      <c r="AB63" s="1187"/>
      <c r="AC63" s="1187"/>
      <c r="AD63" s="1187"/>
      <c r="AE63" s="1187"/>
      <c r="AF63" s="1187"/>
      <c r="AG63" s="1187"/>
      <c r="AH63" s="1187"/>
      <c r="AI63" s="1187"/>
      <c r="AJ63" s="1187"/>
      <c r="AK63" s="1187"/>
      <c r="AL63" s="1187"/>
      <c r="AM63" s="1187">
        <f>'[3]11.PIMRO 2025'!F38</f>
        <v>0</v>
      </c>
      <c r="AN63" s="1187">
        <f>'[3]11.PIMRO 2025'!G38</f>
        <v>25000</v>
      </c>
      <c r="AO63" s="1187">
        <f>'[3]11.PIMRO 2025'!H38</f>
        <v>25000</v>
      </c>
      <c r="AP63" s="1187"/>
      <c r="AQ63" s="1187"/>
      <c r="AR63" s="1187"/>
      <c r="AS63" s="1187"/>
      <c r="AT63" s="1187"/>
      <c r="AU63" s="1187"/>
      <c r="AV63" s="1187"/>
      <c r="AW63" s="1187"/>
      <c r="AX63" s="1187"/>
      <c r="AY63" s="1187"/>
      <c r="AZ63" s="1187"/>
      <c r="BA63" s="1187"/>
      <c r="BB63" s="1187"/>
      <c r="BC63" s="1187"/>
      <c r="BD63" s="1187"/>
      <c r="BE63" s="1187"/>
      <c r="BF63" s="1187"/>
      <c r="BG63" s="1187"/>
      <c r="BH63" s="1187"/>
      <c r="BI63" s="1187"/>
      <c r="BJ63" s="1187"/>
      <c r="BK63" s="1187"/>
      <c r="BL63" s="1187"/>
      <c r="BM63" s="1187"/>
      <c r="BN63" s="1187"/>
      <c r="BO63" s="1187"/>
      <c r="BP63" s="1187"/>
      <c r="BQ63" s="1187">
        <f>'[3]25. PHO 2025'!F42</f>
        <v>0</v>
      </c>
      <c r="BR63" s="1187">
        <f>'[3]25. PHO 2025'!G42</f>
        <v>20000</v>
      </c>
      <c r="BS63" s="1187">
        <f>'[3]25. PHO 2025'!H42</f>
        <v>20000</v>
      </c>
      <c r="BT63" s="1187"/>
      <c r="BU63" s="1187"/>
      <c r="BV63" s="1187"/>
      <c r="BW63" s="1186"/>
      <c r="BX63" s="1186"/>
      <c r="BY63" s="1186"/>
      <c r="BZ63" s="1186">
        <f>'[3]24. PPC 2025'!F37</f>
        <v>0</v>
      </c>
      <c r="CA63" s="1186">
        <f>'[3]24. PPC 2025'!G37</f>
        <v>0</v>
      </c>
      <c r="CB63" s="1186">
        <f>'[3]24. PPC 2025'!H37</f>
        <v>300000</v>
      </c>
      <c r="CC63" s="1141">
        <f t="shared" si="4"/>
        <v>272697.3</v>
      </c>
      <c r="CD63" s="1141">
        <f t="shared" si="4"/>
        <v>705000</v>
      </c>
      <c r="CE63" s="1141">
        <f t="shared" si="4"/>
        <v>706300</v>
      </c>
    </row>
    <row r="64" spans="1:83" ht="17.100000000000001" customHeight="1">
      <c r="A64" s="1135"/>
      <c r="B64" s="1175" t="s">
        <v>228</v>
      </c>
      <c r="C64" s="1176"/>
      <c r="D64" s="1176"/>
      <c r="E64" s="1142" t="s">
        <v>498</v>
      </c>
      <c r="F64" s="1187">
        <f>'[3]1. PGO - 2025'!F496</f>
        <v>28789665.43</v>
      </c>
      <c r="G64" s="1187">
        <f>'[3]1. PGO - 2025'!G496</f>
        <v>20000000</v>
      </c>
      <c r="H64" s="1187">
        <f>'[3]1. PGO - 2025'!H496</f>
        <v>0</v>
      </c>
      <c r="I64" s="1187">
        <f>'[3]2. VG-SP 2025'!F240</f>
        <v>8872403.2599999998</v>
      </c>
      <c r="J64" s="1187">
        <f>'[3]2. VG-SP 2025'!G240</f>
        <v>15568000</v>
      </c>
      <c r="K64" s="1187">
        <f>'[3]2. VG-SP 2025'!H240</f>
        <v>16850900</v>
      </c>
      <c r="L64" s="1187"/>
      <c r="M64" s="1187"/>
      <c r="N64" s="1187"/>
      <c r="O64" s="1187"/>
      <c r="P64" s="1187"/>
      <c r="Q64" s="1187"/>
      <c r="R64" s="1187"/>
      <c r="S64" s="1187"/>
      <c r="T64" s="1187"/>
      <c r="U64" s="1187"/>
      <c r="V64" s="1187"/>
      <c r="W64" s="1187"/>
      <c r="X64" s="1187"/>
      <c r="Y64" s="1187"/>
      <c r="Z64" s="1187"/>
      <c r="AA64" s="1187"/>
      <c r="AB64" s="1187"/>
      <c r="AC64" s="1187"/>
      <c r="AD64" s="1187"/>
      <c r="AE64" s="1187"/>
      <c r="AF64" s="1187"/>
      <c r="AG64" s="1187"/>
      <c r="AH64" s="1187"/>
      <c r="AI64" s="1187"/>
      <c r="AJ64" s="1187"/>
      <c r="AK64" s="1187"/>
      <c r="AL64" s="1187"/>
      <c r="AM64" s="1187"/>
      <c r="AN64" s="1187"/>
      <c r="AO64" s="1187"/>
      <c r="AP64" s="1187"/>
      <c r="AQ64" s="1187"/>
      <c r="AR64" s="1187"/>
      <c r="AS64" s="1187"/>
      <c r="AT64" s="1187"/>
      <c r="AU64" s="1187"/>
      <c r="AV64" s="1187"/>
      <c r="AW64" s="1187"/>
      <c r="AX64" s="1187"/>
      <c r="AY64" s="1187"/>
      <c r="AZ64" s="1187"/>
      <c r="BA64" s="1187"/>
      <c r="BB64" s="1187"/>
      <c r="BC64" s="1187"/>
      <c r="BD64" s="1187"/>
      <c r="BE64" s="1187"/>
      <c r="BF64" s="1187"/>
      <c r="BG64" s="1187"/>
      <c r="BH64" s="1187"/>
      <c r="BI64" s="1187"/>
      <c r="BJ64" s="1187"/>
      <c r="BK64" s="1187"/>
      <c r="BL64" s="1187"/>
      <c r="BM64" s="1187"/>
      <c r="BN64" s="1187"/>
      <c r="BO64" s="1187"/>
      <c r="BP64" s="1187"/>
      <c r="BQ64" s="1187"/>
      <c r="BR64" s="1187"/>
      <c r="BS64" s="1187"/>
      <c r="BT64" s="1187"/>
      <c r="BU64" s="1187"/>
      <c r="BV64" s="1187"/>
      <c r="BW64" s="1186"/>
      <c r="BX64" s="1186"/>
      <c r="BY64" s="1186"/>
      <c r="BZ64" s="1186"/>
      <c r="CA64" s="1186"/>
      <c r="CB64" s="1186"/>
      <c r="CC64" s="1141">
        <f t="shared" si="4"/>
        <v>37662068.689999998</v>
      </c>
      <c r="CD64" s="1141">
        <f t="shared" si="4"/>
        <v>35568000</v>
      </c>
      <c r="CE64" s="1141">
        <f t="shared" si="4"/>
        <v>16850900</v>
      </c>
    </row>
    <row r="65" spans="1:83" ht="17.100000000000001" customHeight="1">
      <c r="A65" s="1135"/>
      <c r="B65" s="1175" t="s">
        <v>847</v>
      </c>
      <c r="C65" s="1176"/>
      <c r="D65" s="1176"/>
      <c r="E65" s="1142" t="s">
        <v>496</v>
      </c>
      <c r="F65" s="1187"/>
      <c r="G65" s="1187"/>
      <c r="H65" s="1187"/>
      <c r="I65" s="1187"/>
      <c r="J65" s="1187"/>
      <c r="K65" s="1187"/>
      <c r="L65" s="1187"/>
      <c r="M65" s="1187"/>
      <c r="N65" s="1187"/>
      <c r="O65" s="1187"/>
      <c r="P65" s="1187"/>
      <c r="Q65" s="1187"/>
      <c r="R65" s="1187"/>
      <c r="S65" s="1187"/>
      <c r="T65" s="1187"/>
      <c r="U65" s="1187"/>
      <c r="V65" s="1187"/>
      <c r="W65" s="1187"/>
      <c r="X65" s="1187"/>
      <c r="Y65" s="1187"/>
      <c r="Z65" s="1187"/>
      <c r="AA65" s="1187">
        <f>'[3]6.GSO 2025'!F227</f>
        <v>800000</v>
      </c>
      <c r="AB65" s="1187">
        <f>'[3]6.GSO 2025'!G227</f>
        <v>988150</v>
      </c>
      <c r="AC65" s="1187">
        <f>'[3]6.GSO 2025'!H227</f>
        <v>1000000</v>
      </c>
      <c r="AD65" s="1187"/>
      <c r="AE65" s="1187"/>
      <c r="AF65" s="1187"/>
      <c r="AG65" s="1187"/>
      <c r="AH65" s="1187"/>
      <c r="AI65" s="1187"/>
      <c r="AJ65" s="1187"/>
      <c r="AK65" s="1187"/>
      <c r="AL65" s="1187"/>
      <c r="AM65" s="1187"/>
      <c r="AN65" s="1187"/>
      <c r="AO65" s="1187"/>
      <c r="AP65" s="1187"/>
      <c r="AQ65" s="1187"/>
      <c r="AR65" s="1187"/>
      <c r="AS65" s="1187"/>
      <c r="AT65" s="1187"/>
      <c r="AU65" s="1187"/>
      <c r="AV65" s="1187"/>
      <c r="AW65" s="1187"/>
      <c r="AX65" s="1187"/>
      <c r="AY65" s="1187"/>
      <c r="AZ65" s="1187"/>
      <c r="BA65" s="1187"/>
      <c r="BB65" s="1187"/>
      <c r="BC65" s="1187"/>
      <c r="BD65" s="1187"/>
      <c r="BE65" s="1187"/>
      <c r="BF65" s="1187"/>
      <c r="BG65" s="1187"/>
      <c r="BH65" s="1187"/>
      <c r="BI65" s="1187"/>
      <c r="BJ65" s="1187"/>
      <c r="BK65" s="1187"/>
      <c r="BL65" s="1187"/>
      <c r="BM65" s="1187"/>
      <c r="BN65" s="1187"/>
      <c r="BO65" s="1187"/>
      <c r="BP65" s="1187"/>
      <c r="BQ65" s="1187"/>
      <c r="BR65" s="1187"/>
      <c r="BS65" s="1187"/>
      <c r="BT65" s="1187"/>
      <c r="BU65" s="1187"/>
      <c r="BV65" s="1187"/>
      <c r="BW65" s="1186"/>
      <c r="BX65" s="1186"/>
      <c r="BY65" s="1186"/>
      <c r="BZ65" s="1186"/>
      <c r="CA65" s="1186"/>
      <c r="CB65" s="1186"/>
      <c r="CC65" s="1141">
        <f t="shared" si="4"/>
        <v>800000</v>
      </c>
      <c r="CD65" s="1141">
        <f t="shared" si="4"/>
        <v>988150</v>
      </c>
      <c r="CE65" s="1141">
        <f t="shared" si="4"/>
        <v>1000000</v>
      </c>
    </row>
    <row r="66" spans="1:83" ht="17.100000000000001" customHeight="1">
      <c r="A66" s="1135"/>
      <c r="B66" s="1175" t="s">
        <v>495</v>
      </c>
      <c r="C66" s="1176"/>
      <c r="D66" s="1176"/>
      <c r="E66" s="1142" t="s">
        <v>848</v>
      </c>
      <c r="F66" s="1187">
        <f>'[3]1. PGO - 2025'!F497</f>
        <v>68098724.00999999</v>
      </c>
      <c r="G66" s="1187">
        <f>'[3]1. PGO - 2025'!G497</f>
        <v>57387000</v>
      </c>
      <c r="H66" s="1187">
        <f>'[3]1. PGO - 2025'!H497</f>
        <v>71410975</v>
      </c>
      <c r="I66" s="1187"/>
      <c r="J66" s="1187"/>
      <c r="K66" s="1187"/>
      <c r="L66" s="1187">
        <f>'[3]4.HRMDO 2025'!F34</f>
        <v>1329153.93</v>
      </c>
      <c r="M66" s="1187">
        <f>'[3]4.HRMDO 2025'!G34</f>
        <v>1770100</v>
      </c>
      <c r="N66" s="1187">
        <f>'[3]4.HRMDO 2025'!H34</f>
        <v>2174550</v>
      </c>
      <c r="O66" s="1187">
        <f>'[3]15. HOUSING 2025'!F36</f>
        <v>1274196.81</v>
      </c>
      <c r="P66" s="1187">
        <f>'[3]15. HOUSING 2025'!G36</f>
        <v>1600000</v>
      </c>
      <c r="Q66" s="1187">
        <f>'[3]15. HOUSING 2025'!H36</f>
        <v>1600000</v>
      </c>
      <c r="R66" s="1187">
        <f>'[3]3. PTCAO 2025'!F33</f>
        <v>0</v>
      </c>
      <c r="S66" s="1187">
        <f>'[3]3. PTCAO 2025'!G33</f>
        <v>0</v>
      </c>
      <c r="T66" s="1187">
        <f>'[3]3. PTCAO 2025'!H33</f>
        <v>4095000</v>
      </c>
      <c r="U66" s="1187">
        <f>'[3]13. PDRRMO 2025'!F37</f>
        <v>7009551.1900000004</v>
      </c>
      <c r="V66" s="1187">
        <f>'[3]13. PDRRMO 2025'!G37</f>
        <v>8000000</v>
      </c>
      <c r="W66" s="1187">
        <f>'[3]13. PDRRMO 2025'!H37</f>
        <v>8929800</v>
      </c>
      <c r="X66" s="1187">
        <f>'[3]5.PPDO 2025'!F38</f>
        <v>572372.51</v>
      </c>
      <c r="Y66" s="1187">
        <f>'[3]5.PPDO 2025'!G38</f>
        <v>753600</v>
      </c>
      <c r="Z66" s="1187">
        <f>'[3]5.PPDO 2025'!H38</f>
        <v>783500</v>
      </c>
      <c r="AA66" s="1187">
        <f>'[3]6.GSO 2025'!F228</f>
        <v>6296442.3600000003</v>
      </c>
      <c r="AB66" s="1187">
        <f>'[3]6.GSO 2025'!G228</f>
        <v>34817472</v>
      </c>
      <c r="AC66" s="1187">
        <f>'[3]6.GSO 2025'!H228</f>
        <v>26113104</v>
      </c>
      <c r="AD66" s="1187">
        <f>'[3]7.PBO 2025'!F36</f>
        <v>0</v>
      </c>
      <c r="AE66" s="1187">
        <f>'[3]7.PBO 2025'!G36</f>
        <v>0</v>
      </c>
      <c r="AF66" s="1187">
        <f>'[3]7.PBO 2025'!H36</f>
        <v>649200</v>
      </c>
      <c r="AG66" s="1187">
        <f>'[3]8. OPA 2025'!F39</f>
        <v>1186577.6399999999</v>
      </c>
      <c r="AH66" s="1187">
        <f>'[3]8. OPA 2025'!G39</f>
        <v>1318800</v>
      </c>
      <c r="AI66" s="1187">
        <f>'[3]8. OPA 2025'!H39</f>
        <v>2038764</v>
      </c>
      <c r="AJ66" s="1187">
        <f>'[3]9. PTO 2025'!F249</f>
        <v>655192.15</v>
      </c>
      <c r="AK66" s="1187">
        <f>'[3]9. PTO 2025'!G249</f>
        <v>753600</v>
      </c>
      <c r="AL66" s="1187">
        <f>'[3]9. PTO 2025'!H249</f>
        <v>0</v>
      </c>
      <c r="AM66" s="1187">
        <f>'[3]11.PIMRO 2025'!F37</f>
        <v>0</v>
      </c>
      <c r="AN66" s="1187">
        <f>'[3]11.PIMRO 2025'!G37</f>
        <v>0</v>
      </c>
      <c r="AO66" s="1187">
        <f>'[3]11.PIMRO 2025'!H37</f>
        <v>844100</v>
      </c>
      <c r="AP66" s="1187">
        <f>'[3]12. PLO 2025'!F38</f>
        <v>0</v>
      </c>
      <c r="AQ66" s="1187">
        <f>'[3]12. PLO 2025'!G38</f>
        <v>0</v>
      </c>
      <c r="AR66" s="1187">
        <f>'[3]12. PLO 2025'!H38</f>
        <v>0</v>
      </c>
      <c r="AS66" s="1187">
        <f>'[3]10. PAsO 2025'!F35</f>
        <v>1887229.65</v>
      </c>
      <c r="AT66" s="1187">
        <f>'[3]10. PAsO 2025'!G35</f>
        <v>2072400</v>
      </c>
      <c r="AU66" s="1187">
        <f>'[3]10. PAsO 2025'!H35</f>
        <v>3366000</v>
      </c>
      <c r="AV66" s="1187"/>
      <c r="AW66" s="1187"/>
      <c r="AX66" s="1187"/>
      <c r="AY66" s="1187">
        <f>'[3]14.PESO 2025'!F34</f>
        <v>2516908.5099999998</v>
      </c>
      <c r="AZ66" s="1187">
        <f>'[3]14.PESO 2025'!G34</f>
        <v>2260800</v>
      </c>
      <c r="BA66" s="1187">
        <f>'[3]14.PESO 2025'!H34</f>
        <v>2260800</v>
      </c>
      <c r="BB66" s="1187"/>
      <c r="BC66" s="1187"/>
      <c r="BD66" s="1187"/>
      <c r="BE66" s="1187">
        <f>'[3]19.OPVET 2025'!F40</f>
        <v>2556467.11</v>
      </c>
      <c r="BF66" s="1187">
        <f>'[3]19.OPVET 2025'!G40</f>
        <v>3000000</v>
      </c>
      <c r="BG66" s="1187">
        <f>'[3]19.OPVET 2025'!H40</f>
        <v>5674794</v>
      </c>
      <c r="BH66" s="1187">
        <f>'[3]21.PEO 2025'!F36</f>
        <v>17517973.489999998</v>
      </c>
      <c r="BI66" s="1187">
        <f>'[3]21.PEO 2025'!G36</f>
        <v>22000000</v>
      </c>
      <c r="BJ66" s="1187">
        <f>'[3]21.PEO 2025'!H36</f>
        <v>31000000</v>
      </c>
      <c r="BK66" s="1187">
        <f>'[3]16.PSWDO 2025'!F36</f>
        <v>1037378.97</v>
      </c>
      <c r="BL66" s="1187">
        <f>'[3]16.PSWDO 2025'!G36</f>
        <v>1426231</v>
      </c>
      <c r="BM66" s="1187">
        <f>'[3]16.PSWDO 2025'!H36</f>
        <v>1426231</v>
      </c>
      <c r="BN66" s="1187">
        <f>'[3]20.PG-ENRO 2025'!F36</f>
        <v>0</v>
      </c>
      <c r="BO66" s="1187">
        <f>'[3]20.PG-ENRO 2025'!G36</f>
        <v>5463600</v>
      </c>
      <c r="BP66" s="1187">
        <f>'[3]20.PG-ENRO 2025'!H36</f>
        <v>5463600</v>
      </c>
      <c r="BQ66" s="1187">
        <f>'[3]25. PHO 2025'!F38</f>
        <v>4873375.01</v>
      </c>
      <c r="BR66" s="1187">
        <f>'[3]25. PHO 2025'!G38</f>
        <v>7000000</v>
      </c>
      <c r="BS66" s="1187">
        <f>'[3]25. PHO 2025'!H38</f>
        <v>7000000</v>
      </c>
      <c r="BT66" s="1187">
        <f>'[3]22. PEDIPO 2025'!F26</f>
        <v>0</v>
      </c>
      <c r="BU66" s="1187">
        <f>'[3]22. PEDIPO 2025'!G26</f>
        <v>376800</v>
      </c>
      <c r="BV66" s="1187">
        <f>'[3]22. PEDIPO 2025'!H26</f>
        <v>376800</v>
      </c>
      <c r="BW66" s="1186"/>
      <c r="BX66" s="1186"/>
      <c r="BY66" s="1186"/>
      <c r="BZ66" s="1186">
        <f>'[3]24. PPC 2025'!F33</f>
        <v>0</v>
      </c>
      <c r="CA66" s="1186">
        <f>'[3]24. PPC 2025'!G33</f>
        <v>0</v>
      </c>
      <c r="CB66" s="1186">
        <f>'[3]24. PPC 2025'!H33</f>
        <v>2526201</v>
      </c>
      <c r="CC66" s="1141">
        <f t="shared" si="4"/>
        <v>116811543.34000002</v>
      </c>
      <c r="CD66" s="1141">
        <f t="shared" si="4"/>
        <v>150000403</v>
      </c>
      <c r="CE66" s="1141">
        <f t="shared" si="4"/>
        <v>175207218</v>
      </c>
    </row>
    <row r="67" spans="1:83" ht="17.100000000000001" customHeight="1">
      <c r="A67" s="1135"/>
      <c r="B67" s="1175" t="s">
        <v>849</v>
      </c>
      <c r="C67" s="1176"/>
      <c r="D67" s="1176"/>
      <c r="E67" s="1142" t="s">
        <v>850</v>
      </c>
      <c r="F67" s="1187">
        <f>'[3]1. PGO - 2025'!F498</f>
        <v>0</v>
      </c>
      <c r="G67" s="1187">
        <f>'[3]1. PGO - 2025'!G498</f>
        <v>399000</v>
      </c>
      <c r="H67" s="1187">
        <f>'[3]1. PGO - 2025'!H498</f>
        <v>399000</v>
      </c>
      <c r="I67" s="1187"/>
      <c r="J67" s="1187"/>
      <c r="K67" s="1187"/>
      <c r="L67" s="1187"/>
      <c r="M67" s="1187"/>
      <c r="N67" s="1187"/>
      <c r="O67" s="1187"/>
      <c r="P67" s="1187"/>
      <c r="Q67" s="1187"/>
      <c r="R67" s="1187"/>
      <c r="S67" s="1187"/>
      <c r="T67" s="1187"/>
      <c r="U67" s="1187"/>
      <c r="V67" s="1187"/>
      <c r="W67" s="1187"/>
      <c r="X67" s="1187"/>
      <c r="Y67" s="1187"/>
      <c r="Z67" s="1187"/>
      <c r="AA67" s="1187"/>
      <c r="AB67" s="1187"/>
      <c r="AC67" s="1187"/>
      <c r="AD67" s="1187"/>
      <c r="AE67" s="1187"/>
      <c r="AF67" s="1187"/>
      <c r="AG67" s="1187"/>
      <c r="AH67" s="1187"/>
      <c r="AI67" s="1187"/>
      <c r="AJ67" s="1187"/>
      <c r="AK67" s="1187"/>
      <c r="AL67" s="1187"/>
      <c r="AM67" s="1187"/>
      <c r="AN67" s="1187"/>
      <c r="AO67" s="1187"/>
      <c r="AP67" s="1187"/>
      <c r="AQ67" s="1187"/>
      <c r="AR67" s="1187"/>
      <c r="AS67" s="1187"/>
      <c r="AT67" s="1187"/>
      <c r="AU67" s="1187"/>
      <c r="AV67" s="1187"/>
      <c r="AW67" s="1187"/>
      <c r="AX67" s="1187"/>
      <c r="AY67" s="1187"/>
      <c r="AZ67" s="1187"/>
      <c r="BA67" s="1187"/>
      <c r="BB67" s="1187"/>
      <c r="BC67" s="1187"/>
      <c r="BD67" s="1187"/>
      <c r="BE67" s="1187"/>
      <c r="BF67" s="1187"/>
      <c r="BG67" s="1187"/>
      <c r="BH67" s="1187"/>
      <c r="BI67" s="1187"/>
      <c r="BJ67" s="1187"/>
      <c r="BK67" s="1187"/>
      <c r="BL67" s="1187"/>
      <c r="BM67" s="1187"/>
      <c r="BN67" s="1187"/>
      <c r="BO67" s="1187"/>
      <c r="BP67" s="1187"/>
      <c r="BQ67" s="1187"/>
      <c r="BR67" s="1187"/>
      <c r="BS67" s="1187"/>
      <c r="BT67" s="1187"/>
      <c r="BU67" s="1187"/>
      <c r="BV67" s="1187"/>
      <c r="BW67" s="1186"/>
      <c r="BX67" s="1186"/>
      <c r="BY67" s="1186"/>
      <c r="BZ67" s="1186"/>
      <c r="CA67" s="1186"/>
      <c r="CB67" s="1186"/>
      <c r="CC67" s="1141">
        <f t="shared" si="4"/>
        <v>0</v>
      </c>
      <c r="CD67" s="1141">
        <f t="shared" si="4"/>
        <v>399000</v>
      </c>
      <c r="CE67" s="1141">
        <f t="shared" si="4"/>
        <v>399000</v>
      </c>
    </row>
    <row r="68" spans="1:83" ht="17.100000000000001" customHeight="1">
      <c r="A68" s="1135"/>
      <c r="B68" s="1175" t="s">
        <v>851</v>
      </c>
      <c r="C68" s="1176"/>
      <c r="D68" s="1176"/>
      <c r="E68" s="1142" t="s">
        <v>490</v>
      </c>
      <c r="F68" s="1187">
        <f>'[3]1. PGO - 2025'!F499</f>
        <v>150842.75</v>
      </c>
      <c r="G68" s="1187">
        <f>'[3]1. PGO - 2025'!G499</f>
        <v>845000</v>
      </c>
      <c r="H68" s="1187">
        <f>'[3]1. PGO - 2025'!H499</f>
        <v>656000</v>
      </c>
      <c r="I68" s="1187">
        <f>'[3]2. VG-SP 2025'!F241</f>
        <v>77736</v>
      </c>
      <c r="J68" s="1187">
        <f>'[3]2. VG-SP 2025'!G241</f>
        <v>5808000</v>
      </c>
      <c r="K68" s="1187">
        <f>'[3]2. VG-SP 2025'!H241</f>
        <v>5837400</v>
      </c>
      <c r="L68" s="1187">
        <f>'[3]4.HRMDO 2025'!F35</f>
        <v>110173</v>
      </c>
      <c r="M68" s="1187">
        <f>'[3]4.HRMDO 2025'!G35</f>
        <v>250000</v>
      </c>
      <c r="N68" s="1187">
        <f>'[3]4.HRMDO 2025'!H35</f>
        <v>250000</v>
      </c>
      <c r="O68" s="1187">
        <f>'[3]15. HOUSING 2025'!F37</f>
        <v>5500</v>
      </c>
      <c r="P68" s="1187">
        <f>'[3]15. HOUSING 2025'!G37</f>
        <v>23000</v>
      </c>
      <c r="Q68" s="1187">
        <f>'[3]15. HOUSING 2025'!H37</f>
        <v>23000</v>
      </c>
      <c r="R68" s="1187">
        <f>'[3]3. PTCAO 2025'!F34</f>
        <v>0</v>
      </c>
      <c r="S68" s="1187">
        <f>'[3]3. PTCAO 2025'!G34</f>
        <v>45000</v>
      </c>
      <c r="T68" s="1187">
        <f>'[3]3. PTCAO 2025'!H34</f>
        <v>45000</v>
      </c>
      <c r="U68" s="1187">
        <f>'[3]13. PDRRMO 2025'!F38</f>
        <v>0</v>
      </c>
      <c r="V68" s="1187">
        <f>'[3]13. PDRRMO 2025'!G38</f>
        <v>80000</v>
      </c>
      <c r="W68" s="1187">
        <f>'[3]13. PDRRMO 2025'!H38</f>
        <v>500000</v>
      </c>
      <c r="X68" s="1187">
        <f>'[3]5.PPDO 2025'!F39</f>
        <v>19255</v>
      </c>
      <c r="Y68" s="1187">
        <f>'[3]5.PPDO 2025'!G39</f>
        <v>36000</v>
      </c>
      <c r="Z68" s="1187">
        <f>'[3]5.PPDO 2025'!H39</f>
        <v>40000</v>
      </c>
      <c r="AA68" s="1187">
        <f>'[3]6.GSO 2025'!F230</f>
        <v>4785.6000000000004</v>
      </c>
      <c r="AB68" s="1187">
        <f>'[3]6.GSO 2025'!G230</f>
        <v>134700</v>
      </c>
      <c r="AC68" s="1187">
        <f>'[3]6.GSO 2025'!H230</f>
        <v>134000</v>
      </c>
      <c r="AD68" s="1187">
        <f>'[3]7.PBO 2025'!F37</f>
        <v>2950</v>
      </c>
      <c r="AE68" s="1187">
        <f>'[3]7.PBO 2025'!G37</f>
        <v>50000</v>
      </c>
      <c r="AF68" s="1187">
        <f>'[3]7.PBO 2025'!H37</f>
        <v>50000</v>
      </c>
      <c r="AG68" s="1187">
        <f>'[3]8. OPA 2025'!F40</f>
        <v>40268</v>
      </c>
      <c r="AH68" s="1187">
        <f>'[3]8. OPA 2025'!G40</f>
        <v>100000</v>
      </c>
      <c r="AI68" s="1187">
        <f>'[3]8. OPA 2025'!H40</f>
        <v>110000</v>
      </c>
      <c r="AJ68" s="1187">
        <f>'[3]9. PTO 2025'!F250</f>
        <v>35696.5</v>
      </c>
      <c r="AK68" s="1187">
        <f>'[3]9. PTO 2025'!G250</f>
        <v>121000</v>
      </c>
      <c r="AL68" s="1187">
        <f>'[3]9. PTO 2025'!H250</f>
        <v>0</v>
      </c>
      <c r="AM68" s="1187">
        <f>'[3]11.PIMRO 2025'!F39</f>
        <v>0</v>
      </c>
      <c r="AN68" s="1187">
        <f>'[3]11.PIMRO 2025'!G39</f>
        <v>60000</v>
      </c>
      <c r="AO68" s="1187">
        <f>'[3]11.PIMRO 2025'!H39</f>
        <v>60000</v>
      </c>
      <c r="AP68" s="1187">
        <f>'[3]12. PLO 2025'!F40</f>
        <v>0</v>
      </c>
      <c r="AQ68" s="1187">
        <f>'[3]12. PLO 2025'!G40</f>
        <v>100000</v>
      </c>
      <c r="AR68" s="1187">
        <f>'[3]12. PLO 2025'!H40</f>
        <v>50000</v>
      </c>
      <c r="AS68" s="1187">
        <f>'[3]10. PAsO 2025'!F36</f>
        <v>0</v>
      </c>
      <c r="AT68" s="1187">
        <f>'[3]10. PAsO 2025'!G36</f>
        <v>52000</v>
      </c>
      <c r="AU68" s="1187">
        <f>'[3]10. PAsO 2025'!H36</f>
        <v>52000</v>
      </c>
      <c r="AV68" s="1187">
        <f>'[3]17.PPCLDO 2025'!F36</f>
        <v>12940</v>
      </c>
      <c r="AW68" s="1187">
        <f>'[3]17.PPCLDO 2025'!G36</f>
        <v>100000</v>
      </c>
      <c r="AX68" s="1187">
        <f>'[3]17.PPCLDO 2025'!H36</f>
        <v>100000</v>
      </c>
      <c r="AY68" s="1187">
        <f>'[3]14.PESO 2025'!F35</f>
        <v>27907</v>
      </c>
      <c r="AZ68" s="1187">
        <f>'[3]14.PESO 2025'!G35</f>
        <v>97000</v>
      </c>
      <c r="BA68" s="1187">
        <f>'[3]14.PESO 2025'!H35</f>
        <v>97000</v>
      </c>
      <c r="BB68" s="1187">
        <f>'[3]18.OPAG 2025'!F30</f>
        <v>175160</v>
      </c>
      <c r="BC68" s="1187">
        <f>'[3]18.OPAG 2025'!G30</f>
        <v>50000</v>
      </c>
      <c r="BD68" s="1187">
        <f>'[3]18.OPAG 2025'!H30</f>
        <v>50000</v>
      </c>
      <c r="BE68" s="1187"/>
      <c r="BF68" s="1187"/>
      <c r="BG68" s="1187"/>
      <c r="BH68" s="1187">
        <f>'[3]21.PEO 2025'!F37</f>
        <v>33369</v>
      </c>
      <c r="BI68" s="1187">
        <f>'[3]21.PEO 2025'!G37</f>
        <v>75900</v>
      </c>
      <c r="BJ68" s="1187">
        <f>'[3]21.PEO 2025'!H37</f>
        <v>50000</v>
      </c>
      <c r="BK68" s="1187">
        <f>'[3]16.PSWDO 2025'!F37</f>
        <v>0</v>
      </c>
      <c r="BL68" s="1187">
        <f>'[3]16.PSWDO 2025'!G37</f>
        <v>61000</v>
      </c>
      <c r="BM68" s="1187">
        <f>'[3]16.PSWDO 2025'!H37</f>
        <v>61000</v>
      </c>
      <c r="BN68" s="1187">
        <f>'[3]20.PG-ENRO 2025'!F37</f>
        <v>35000</v>
      </c>
      <c r="BO68" s="1187">
        <f>'[3]20.PG-ENRO 2025'!G37</f>
        <v>100000</v>
      </c>
      <c r="BP68" s="1187">
        <f>'[3]20.PG-ENRO 2025'!H37</f>
        <v>50000</v>
      </c>
      <c r="BQ68" s="1187">
        <f>'[3]25. PHO 2025'!F39</f>
        <v>0</v>
      </c>
      <c r="BR68" s="1187">
        <f>'[3]25. PHO 2025'!G39</f>
        <v>200000</v>
      </c>
      <c r="BS68" s="1187">
        <f>'[3]25. PHO 2025'!H39</f>
        <v>200000</v>
      </c>
      <c r="BT68" s="1187">
        <f>'[3]22. PEDIPO 2025'!F27</f>
        <v>0</v>
      </c>
      <c r="BU68" s="1187">
        <f>'[3]22. PEDIPO 2025'!G27</f>
        <v>100000</v>
      </c>
      <c r="BV68" s="1187">
        <f>'[3]22. PEDIPO 2025'!H27</f>
        <v>100000</v>
      </c>
      <c r="BW68" s="1186"/>
      <c r="BX68" s="1186"/>
      <c r="BY68" s="1186"/>
      <c r="BZ68" s="1186">
        <f>'[3]24. PPC 2025'!G34</f>
        <v>0</v>
      </c>
      <c r="CA68" s="1186">
        <f>'[3]24. PPC 2025'!H34</f>
        <v>500000</v>
      </c>
      <c r="CB68" s="1186">
        <f>'[3]24. PPC 2025'!I34</f>
        <v>0</v>
      </c>
      <c r="CC68" s="1141">
        <f t="shared" si="4"/>
        <v>731582.85</v>
      </c>
      <c r="CD68" s="1141">
        <f t="shared" si="4"/>
        <v>8488600</v>
      </c>
      <c r="CE68" s="1141">
        <f t="shared" si="4"/>
        <v>8515400</v>
      </c>
    </row>
    <row r="69" spans="1:83" ht="17.100000000000001" customHeight="1">
      <c r="A69" s="1135"/>
      <c r="B69" s="1175" t="s">
        <v>852</v>
      </c>
      <c r="C69" s="1176"/>
      <c r="D69" s="1176"/>
      <c r="E69" s="1142" t="s">
        <v>853</v>
      </c>
      <c r="F69" s="1187"/>
      <c r="G69" s="1187"/>
      <c r="H69" s="1187"/>
      <c r="I69" s="1187"/>
      <c r="J69" s="1187"/>
      <c r="K69" s="1187"/>
      <c r="L69" s="1187"/>
      <c r="M69" s="1187"/>
      <c r="N69" s="1187"/>
      <c r="O69" s="1187"/>
      <c r="P69" s="1187"/>
      <c r="Q69" s="1187"/>
      <c r="R69" s="1187"/>
      <c r="S69" s="1187"/>
      <c r="T69" s="1187"/>
      <c r="U69" s="1187"/>
      <c r="V69" s="1187"/>
      <c r="W69" s="1187"/>
      <c r="X69" s="1187"/>
      <c r="Y69" s="1187"/>
      <c r="Z69" s="1187"/>
      <c r="AA69" s="1187"/>
      <c r="AB69" s="1187"/>
      <c r="AC69" s="1187"/>
      <c r="AD69" s="1187"/>
      <c r="AE69" s="1187"/>
      <c r="AF69" s="1187"/>
      <c r="AG69" s="1187"/>
      <c r="AH69" s="1187"/>
      <c r="AI69" s="1187"/>
      <c r="AJ69" s="1187">
        <f>'[3]9. PTO 2025'!F251</f>
        <v>3200</v>
      </c>
      <c r="AK69" s="1187">
        <f>'[3]9. PTO 2025'!G251</f>
        <v>55000</v>
      </c>
      <c r="AL69" s="1187">
        <f>'[3]9. PTO 2025'!H251</f>
        <v>0</v>
      </c>
      <c r="AM69" s="1187"/>
      <c r="AN69" s="1187"/>
      <c r="AO69" s="1187"/>
      <c r="AP69" s="1187"/>
      <c r="AQ69" s="1187"/>
      <c r="AR69" s="1187"/>
      <c r="AS69" s="1187"/>
      <c r="AT69" s="1187"/>
      <c r="AU69" s="1187"/>
      <c r="AV69" s="1187"/>
      <c r="AW69" s="1187"/>
      <c r="AX69" s="1187"/>
      <c r="AY69" s="1187"/>
      <c r="AZ69" s="1187"/>
      <c r="BA69" s="1187"/>
      <c r="BB69" s="1187"/>
      <c r="BC69" s="1187"/>
      <c r="BD69" s="1187"/>
      <c r="BE69" s="1187"/>
      <c r="BF69" s="1187"/>
      <c r="BG69" s="1187"/>
      <c r="BH69" s="1187"/>
      <c r="BI69" s="1187"/>
      <c r="BJ69" s="1187"/>
      <c r="BK69" s="1187"/>
      <c r="BL69" s="1187"/>
      <c r="BM69" s="1187"/>
      <c r="BN69" s="1187"/>
      <c r="BO69" s="1187"/>
      <c r="BP69" s="1187"/>
      <c r="BQ69" s="1187"/>
      <c r="BR69" s="1187"/>
      <c r="BS69" s="1187"/>
      <c r="BT69" s="1187"/>
      <c r="BU69" s="1187"/>
      <c r="BV69" s="1187"/>
      <c r="BW69" s="1186"/>
      <c r="BX69" s="1186"/>
      <c r="BY69" s="1186"/>
      <c r="BZ69" s="1186"/>
      <c r="CA69" s="1186"/>
      <c r="CB69" s="1186"/>
      <c r="CC69" s="1141">
        <f t="shared" si="4"/>
        <v>3200</v>
      </c>
      <c r="CD69" s="1141">
        <f t="shared" si="4"/>
        <v>55000</v>
      </c>
      <c r="CE69" s="1141">
        <f t="shared" si="4"/>
        <v>0</v>
      </c>
    </row>
    <row r="70" spans="1:83" ht="17.100000000000001" customHeight="1">
      <c r="A70" s="1135"/>
      <c r="B70" s="1175" t="s">
        <v>854</v>
      </c>
      <c r="C70" s="1176"/>
      <c r="D70" s="1176"/>
      <c r="E70" s="1142" t="s">
        <v>488</v>
      </c>
      <c r="F70" s="1187">
        <f>'[3]1. PGO - 2025'!F500</f>
        <v>2192950.63</v>
      </c>
      <c r="G70" s="1187">
        <f>'[3]1. PGO - 2025'!G500</f>
        <v>4371000</v>
      </c>
      <c r="H70" s="1187">
        <f>'[3]1. PGO - 2025'!H500</f>
        <v>4296000</v>
      </c>
      <c r="I70" s="1187">
        <f>'[3]2. VG-SP 2025'!F242</f>
        <v>173524.69</v>
      </c>
      <c r="J70" s="1187">
        <f>'[3]2. VG-SP 2025'!G242</f>
        <v>7110000</v>
      </c>
      <c r="K70" s="1187">
        <f>'[3]2. VG-SP 2025'!H242</f>
        <v>7237000</v>
      </c>
      <c r="L70" s="1187">
        <f>'[3]4.HRMDO 2025'!F36</f>
        <v>157515</v>
      </c>
      <c r="M70" s="1187">
        <f>'[3]4.HRMDO 2025'!G36</f>
        <v>250000</v>
      </c>
      <c r="N70" s="1187">
        <f>'[3]4.HRMDO 2025'!H36</f>
        <v>250000</v>
      </c>
      <c r="O70" s="1187">
        <f>'[3]15. HOUSING 2025'!F38</f>
        <v>2200</v>
      </c>
      <c r="P70" s="1187">
        <f>'[3]15. HOUSING 2025'!G38</f>
        <v>50000</v>
      </c>
      <c r="Q70" s="1187">
        <f>'[3]15. HOUSING 2025'!H38</f>
        <v>50000</v>
      </c>
      <c r="R70" s="1187">
        <f>'[3]3. PTCAO 2025'!F35</f>
        <v>209596</v>
      </c>
      <c r="S70" s="1187">
        <f>'[3]3. PTCAO 2025'!G35</f>
        <v>150000</v>
      </c>
      <c r="T70" s="1187">
        <f>'[3]3. PTCAO 2025'!H35</f>
        <v>165000</v>
      </c>
      <c r="U70" s="1187">
        <f>'[3]13. PDRRMO 2025'!F39</f>
        <v>157349.24</v>
      </c>
      <c r="V70" s="1187">
        <f>'[3]13. PDRRMO 2025'!G39</f>
        <v>300000</v>
      </c>
      <c r="W70" s="1187">
        <f>'[3]13. PDRRMO 2025'!H39</f>
        <v>1000000</v>
      </c>
      <c r="X70" s="1187">
        <f>'[3]5.PPDO 2025'!F40</f>
        <v>10000</v>
      </c>
      <c r="Y70" s="1187">
        <f>'[3]5.PPDO 2025'!G40</f>
        <v>100000</v>
      </c>
      <c r="Z70" s="1187">
        <f>'[3]5.PPDO 2025'!H40</f>
        <v>100000</v>
      </c>
      <c r="AA70" s="1187">
        <f>'[3]6.GSO 2025'!F231</f>
        <v>715419.14999999991</v>
      </c>
      <c r="AB70" s="1187">
        <f>'[3]6.GSO 2025'!G231</f>
        <v>500000</v>
      </c>
      <c r="AC70" s="1187">
        <f>'[3]6.GSO 2025'!H231</f>
        <v>575000</v>
      </c>
      <c r="AD70" s="1187">
        <f>'[3]7.PBO 2025'!F38</f>
        <v>15538.5</v>
      </c>
      <c r="AE70" s="1187">
        <f>'[3]7.PBO 2025'!G38</f>
        <v>101000</v>
      </c>
      <c r="AF70" s="1187">
        <f>'[3]7.PBO 2025'!H38</f>
        <v>100000</v>
      </c>
      <c r="AG70" s="1187">
        <f>'[3]8. OPA 2025'!F41</f>
        <v>29749.200000000001</v>
      </c>
      <c r="AH70" s="1187">
        <f>'[3]8. OPA 2025'!G41</f>
        <v>110000</v>
      </c>
      <c r="AI70" s="1187">
        <f>'[3]8. OPA 2025'!H41</f>
        <v>121000</v>
      </c>
      <c r="AJ70" s="1187">
        <f>'[3]9. PTO 2025'!F252</f>
        <v>26094</v>
      </c>
      <c r="AK70" s="1187">
        <f>'[3]9. PTO 2025'!G252</f>
        <v>132000</v>
      </c>
      <c r="AL70" s="1187">
        <f>'[3]9. PTO 2025'!H252</f>
        <v>0</v>
      </c>
      <c r="AM70" s="1187">
        <f>'[3]11.PIMRO 2025'!F40</f>
        <v>4800</v>
      </c>
      <c r="AN70" s="1187">
        <f>'[3]11.PIMRO 2025'!G40</f>
        <v>100000</v>
      </c>
      <c r="AO70" s="1187">
        <f>'[3]11.PIMRO 2025'!H40</f>
        <v>100000</v>
      </c>
      <c r="AP70" s="1187">
        <f>'[3]12. PLO 2025'!F41</f>
        <v>74839</v>
      </c>
      <c r="AQ70" s="1187">
        <f>'[3]12. PLO 2025'!G41</f>
        <v>225000</v>
      </c>
      <c r="AR70" s="1187">
        <f>'[3]12. PLO 2025'!H41</f>
        <v>225000</v>
      </c>
      <c r="AS70" s="1187">
        <f>'[3]10. PAsO 2025'!F37</f>
        <v>3050</v>
      </c>
      <c r="AT70" s="1187">
        <f>'[3]10. PAsO 2025'!G37</f>
        <v>66000</v>
      </c>
      <c r="AU70" s="1187">
        <f>'[3]10. PAsO 2025'!H37</f>
        <v>66000</v>
      </c>
      <c r="AV70" s="1187">
        <f>'[3]17.PPCLDO 2025'!F37</f>
        <v>118030</v>
      </c>
      <c r="AW70" s="1187">
        <f>'[3]17.PPCLDO 2025'!G37</f>
        <v>75400</v>
      </c>
      <c r="AX70" s="1187">
        <f>'[3]17.PPCLDO 2025'!H37</f>
        <v>100000</v>
      </c>
      <c r="AY70" s="1187">
        <f>'[3]14.PESO 2025'!F36</f>
        <v>127337.69</v>
      </c>
      <c r="AZ70" s="1187">
        <f>'[3]14.PESO 2025'!G36</f>
        <v>100000</v>
      </c>
      <c r="BA70" s="1187">
        <f>'[3]14.PESO 2025'!H36</f>
        <v>100000</v>
      </c>
      <c r="BB70" s="1187">
        <f>'[3]18.OPAG 2025'!F31</f>
        <v>560331.78</v>
      </c>
      <c r="BC70" s="1187">
        <f>'[3]18.OPAG 2025'!G31</f>
        <v>300000</v>
      </c>
      <c r="BD70" s="1187">
        <f>'[3]18.OPAG 2025'!H31</f>
        <v>300000</v>
      </c>
      <c r="BE70" s="1187">
        <f>'[3]19.OPVET 2025'!F41</f>
        <v>182923</v>
      </c>
      <c r="BF70" s="1187">
        <f>'[3]19.OPVET 2025'!G41</f>
        <v>179600</v>
      </c>
      <c r="BG70" s="1187">
        <f>'[3]19.OPVET 2025'!H41</f>
        <v>179600</v>
      </c>
      <c r="BH70" s="1187">
        <f>'[3]21.PEO 2025'!F38</f>
        <v>33577759.850000001</v>
      </c>
      <c r="BI70" s="1187">
        <f>'[3]21.PEO 2025'!G38</f>
        <v>46000000</v>
      </c>
      <c r="BJ70" s="1187">
        <f>'[3]21.PEO 2025'!H38</f>
        <v>40000000</v>
      </c>
      <c r="BK70" s="1187">
        <f>'[3]16.PSWDO 2025'!F38</f>
        <v>0</v>
      </c>
      <c r="BL70" s="1187">
        <f>'[3]16.PSWDO 2025'!G38</f>
        <v>50000</v>
      </c>
      <c r="BM70" s="1187">
        <f>'[3]16.PSWDO 2025'!H38</f>
        <v>100000</v>
      </c>
      <c r="BN70" s="1187">
        <f>'[3]20.PG-ENRO 2025'!F38</f>
        <v>140074</v>
      </c>
      <c r="BO70" s="1187">
        <f>'[3]20.PG-ENRO 2025'!G38</f>
        <v>100000</v>
      </c>
      <c r="BP70" s="1187">
        <f>'[3]20.PG-ENRO 2025'!H38</f>
        <v>100000</v>
      </c>
      <c r="BQ70" s="1187">
        <f>'[3]25. PHO 2025'!F40</f>
        <v>903495.5</v>
      </c>
      <c r="BR70" s="1187">
        <f>'[3]25. PHO 2025'!G40</f>
        <v>1500000</v>
      </c>
      <c r="BS70" s="1187">
        <f>'[3]25. PHO 2025'!H40</f>
        <v>1000000</v>
      </c>
      <c r="BT70" s="1187">
        <f>'[3]22. PEDIPO 2025'!F28</f>
        <v>0</v>
      </c>
      <c r="BU70" s="1187">
        <f>'[3]22. PEDIPO 2025'!G28</f>
        <v>100000</v>
      </c>
      <c r="BV70" s="1187">
        <f>'[3]22. PEDIPO 2025'!H28</f>
        <v>100000</v>
      </c>
      <c r="BW70" s="1186"/>
      <c r="BX70" s="1186"/>
      <c r="BY70" s="1186"/>
      <c r="BZ70" s="1186">
        <f>'[3]24. PPC 2025'!F35</f>
        <v>0</v>
      </c>
      <c r="CA70" s="1186">
        <f>'[3]24. PPC 2025'!G35</f>
        <v>0</v>
      </c>
      <c r="CB70" s="1186">
        <f>'[3]24. PPC 2025'!H35</f>
        <v>250000</v>
      </c>
      <c r="CC70" s="1141">
        <f t="shared" si="4"/>
        <v>39382577.230000004</v>
      </c>
      <c r="CD70" s="1141">
        <f t="shared" si="4"/>
        <v>61970000</v>
      </c>
      <c r="CE70" s="1141">
        <f t="shared" si="4"/>
        <v>56264600</v>
      </c>
    </row>
    <row r="71" spans="1:83" ht="17.100000000000001" customHeight="1">
      <c r="A71" s="1135"/>
      <c r="B71" s="1175" t="s">
        <v>855</v>
      </c>
      <c r="C71" s="1176"/>
      <c r="D71" s="1176"/>
      <c r="E71" s="1142" t="s">
        <v>856</v>
      </c>
      <c r="F71" s="1187"/>
      <c r="G71" s="1187"/>
      <c r="H71" s="1187"/>
      <c r="I71" s="1187"/>
      <c r="J71" s="1187"/>
      <c r="K71" s="1187"/>
      <c r="L71" s="1187"/>
      <c r="M71" s="1187"/>
      <c r="N71" s="1187"/>
      <c r="O71" s="1187"/>
      <c r="P71" s="1187"/>
      <c r="Q71" s="1187"/>
      <c r="R71" s="1187"/>
      <c r="S71" s="1187"/>
      <c r="T71" s="1187"/>
      <c r="U71" s="1187"/>
      <c r="V71" s="1187"/>
      <c r="W71" s="1187"/>
      <c r="X71" s="1187"/>
      <c r="Y71" s="1187"/>
      <c r="Z71" s="1187"/>
      <c r="AA71" s="1187"/>
      <c r="AB71" s="1187"/>
      <c r="AC71" s="1187"/>
      <c r="AD71" s="1187"/>
      <c r="AE71" s="1187"/>
      <c r="AF71" s="1187"/>
      <c r="AG71" s="1187"/>
      <c r="AH71" s="1187"/>
      <c r="AI71" s="1187"/>
      <c r="AJ71" s="1187">
        <f>'[3]9. PTO 2025'!F253</f>
        <v>5149.1000000000004</v>
      </c>
      <c r="AK71" s="1187">
        <f>'[3]9. PTO 2025'!G253</f>
        <v>87000</v>
      </c>
      <c r="AL71" s="1187">
        <f>'[3]9. PTO 2025'!H253</f>
        <v>0</v>
      </c>
      <c r="AM71" s="1187"/>
      <c r="AN71" s="1187"/>
      <c r="AO71" s="1187"/>
      <c r="AP71" s="1187"/>
      <c r="AQ71" s="1187"/>
      <c r="AR71" s="1187"/>
      <c r="AS71" s="1187"/>
      <c r="AT71" s="1187"/>
      <c r="AU71" s="1187"/>
      <c r="AV71" s="1187"/>
      <c r="AW71" s="1187"/>
      <c r="AX71" s="1187"/>
      <c r="AY71" s="1187"/>
      <c r="AZ71" s="1187"/>
      <c r="BA71" s="1187"/>
      <c r="BB71" s="1187"/>
      <c r="BC71" s="1187"/>
      <c r="BD71" s="1187"/>
      <c r="BE71" s="1187"/>
      <c r="BF71" s="1187"/>
      <c r="BG71" s="1187"/>
      <c r="BH71" s="1187"/>
      <c r="BI71" s="1187"/>
      <c r="BJ71" s="1187"/>
      <c r="BK71" s="1187"/>
      <c r="BL71" s="1187"/>
      <c r="BM71" s="1187"/>
      <c r="BN71" s="1187"/>
      <c r="BO71" s="1187"/>
      <c r="BP71" s="1187"/>
      <c r="BQ71" s="1187"/>
      <c r="BR71" s="1187"/>
      <c r="BS71" s="1187"/>
      <c r="BT71" s="1187"/>
      <c r="BU71" s="1187"/>
      <c r="BV71" s="1187"/>
      <c r="BW71" s="1186"/>
      <c r="BX71" s="1186"/>
      <c r="BY71" s="1186"/>
      <c r="BZ71" s="1186"/>
      <c r="CA71" s="1186"/>
      <c r="CB71" s="1186"/>
      <c r="CC71" s="1141">
        <f t="shared" si="4"/>
        <v>5149.1000000000004</v>
      </c>
      <c r="CD71" s="1141">
        <f t="shared" si="4"/>
        <v>87000</v>
      </c>
      <c r="CE71" s="1141">
        <f t="shared" si="4"/>
        <v>0</v>
      </c>
    </row>
    <row r="72" spans="1:83" ht="17.100000000000001" customHeight="1">
      <c r="A72" s="1135"/>
      <c r="B72" s="1175" t="s">
        <v>857</v>
      </c>
      <c r="C72" s="1176"/>
      <c r="D72" s="1176"/>
      <c r="E72" s="1142" t="s">
        <v>486</v>
      </c>
      <c r="F72" s="1187">
        <f>'[3]1. PGO - 2025'!F501</f>
        <v>35960</v>
      </c>
      <c r="G72" s="1187">
        <f>'[3]1. PGO - 2025'!G501</f>
        <v>50000</v>
      </c>
      <c r="H72" s="1187">
        <f>'[3]1. PGO - 2025'!H501</f>
        <v>50000</v>
      </c>
      <c r="I72" s="1187"/>
      <c r="J72" s="1187"/>
      <c r="K72" s="1187"/>
      <c r="L72" s="1187"/>
      <c r="M72" s="1187"/>
      <c r="N72" s="1187"/>
      <c r="O72" s="1187"/>
      <c r="P72" s="1187"/>
      <c r="Q72" s="1187"/>
      <c r="R72" s="1187"/>
      <c r="S72" s="1187"/>
      <c r="T72" s="1187"/>
      <c r="U72" s="1187"/>
      <c r="V72" s="1187"/>
      <c r="W72" s="1187"/>
      <c r="X72" s="1187"/>
      <c r="Y72" s="1187"/>
      <c r="Z72" s="1187"/>
      <c r="AA72" s="1187"/>
      <c r="AB72" s="1187"/>
      <c r="AC72" s="1187"/>
      <c r="AD72" s="1187"/>
      <c r="AE72" s="1187"/>
      <c r="AF72" s="1187"/>
      <c r="AG72" s="1187"/>
      <c r="AH72" s="1187"/>
      <c r="AI72" s="1187"/>
      <c r="AJ72" s="1187"/>
      <c r="AK72" s="1187"/>
      <c r="AL72" s="1187"/>
      <c r="AM72" s="1187"/>
      <c r="AN72" s="1187"/>
      <c r="AO72" s="1187"/>
      <c r="AP72" s="1187"/>
      <c r="AQ72" s="1187"/>
      <c r="AR72" s="1187"/>
      <c r="AS72" s="1187"/>
      <c r="AT72" s="1187"/>
      <c r="AU72" s="1187"/>
      <c r="AV72" s="1187"/>
      <c r="AW72" s="1187"/>
      <c r="AX72" s="1187"/>
      <c r="AY72" s="1187"/>
      <c r="AZ72" s="1187"/>
      <c r="BA72" s="1187"/>
      <c r="BB72" s="1187"/>
      <c r="BC72" s="1187"/>
      <c r="BD72" s="1187"/>
      <c r="BE72" s="1187"/>
      <c r="BF72" s="1187"/>
      <c r="BG72" s="1187"/>
      <c r="BH72" s="1187"/>
      <c r="BI72" s="1187"/>
      <c r="BJ72" s="1187"/>
      <c r="BK72" s="1187"/>
      <c r="BL72" s="1187"/>
      <c r="BM72" s="1187"/>
      <c r="BN72" s="1187"/>
      <c r="BO72" s="1187"/>
      <c r="BP72" s="1187"/>
      <c r="BQ72" s="1187"/>
      <c r="BR72" s="1187"/>
      <c r="BS72" s="1187"/>
      <c r="BT72" s="1187"/>
      <c r="BU72" s="1187"/>
      <c r="BV72" s="1187"/>
      <c r="BW72" s="1186"/>
      <c r="BX72" s="1186"/>
      <c r="BY72" s="1186"/>
      <c r="BZ72" s="1186"/>
      <c r="CA72" s="1186"/>
      <c r="CB72" s="1186"/>
      <c r="CC72" s="1141">
        <f t="shared" si="4"/>
        <v>35960</v>
      </c>
      <c r="CD72" s="1141">
        <f t="shared" si="4"/>
        <v>50000</v>
      </c>
      <c r="CE72" s="1141">
        <f t="shared" si="4"/>
        <v>50000</v>
      </c>
    </row>
    <row r="73" spans="1:83" ht="17.100000000000001" customHeight="1">
      <c r="A73" s="1135"/>
      <c r="B73" s="1175" t="s">
        <v>858</v>
      </c>
      <c r="C73" s="1176"/>
      <c r="D73" s="1176"/>
      <c r="E73" s="1142" t="s">
        <v>850</v>
      </c>
      <c r="F73" s="1187"/>
      <c r="G73" s="1187"/>
      <c r="H73" s="1187"/>
      <c r="I73" s="1187"/>
      <c r="J73" s="1187"/>
      <c r="K73" s="1187"/>
      <c r="L73" s="1187"/>
      <c r="M73" s="1187"/>
      <c r="N73" s="1187"/>
      <c r="O73" s="1187"/>
      <c r="P73" s="1187"/>
      <c r="Q73" s="1187"/>
      <c r="R73" s="1187"/>
      <c r="S73" s="1187"/>
      <c r="T73" s="1187"/>
      <c r="U73" s="1187">
        <f>'[3]13. PDRRMO 2025'!F40</f>
        <v>108723</v>
      </c>
      <c r="V73" s="1187">
        <f>'[3]13. PDRRMO 2025'!G40</f>
        <v>300000</v>
      </c>
      <c r="W73" s="1187">
        <f>'[3]13. PDRRMO 2025'!H40</f>
        <v>1000000</v>
      </c>
      <c r="X73" s="1187"/>
      <c r="Y73" s="1187"/>
      <c r="Z73" s="1187"/>
      <c r="AA73" s="1187">
        <f>'[3]6.GSO 2025'!F232</f>
        <v>684241.2</v>
      </c>
      <c r="AB73" s="1187">
        <f>'[3]6.GSO 2025'!G232</f>
        <v>250000</v>
      </c>
      <c r="AC73" s="1187">
        <f>'[3]6.GSO 2025'!H232</f>
        <v>250000</v>
      </c>
      <c r="AD73" s="1187"/>
      <c r="AE73" s="1187"/>
      <c r="AF73" s="1187"/>
      <c r="AG73" s="1187"/>
      <c r="AH73" s="1187"/>
      <c r="AI73" s="1187"/>
      <c r="AJ73" s="1187"/>
      <c r="AK73" s="1187"/>
      <c r="AL73" s="1187"/>
      <c r="AM73" s="1187"/>
      <c r="AN73" s="1187"/>
      <c r="AO73" s="1187"/>
      <c r="AP73" s="1187"/>
      <c r="AQ73" s="1187"/>
      <c r="AR73" s="1187"/>
      <c r="AS73" s="1187"/>
      <c r="AT73" s="1187"/>
      <c r="AU73" s="1187"/>
      <c r="AV73" s="1187"/>
      <c r="AW73" s="1187"/>
      <c r="AX73" s="1187"/>
      <c r="AY73" s="1187"/>
      <c r="AZ73" s="1187"/>
      <c r="BA73" s="1187"/>
      <c r="BB73" s="1187"/>
      <c r="BC73" s="1187"/>
      <c r="BD73" s="1187"/>
      <c r="BE73" s="1187"/>
      <c r="BF73" s="1187"/>
      <c r="BG73" s="1187"/>
      <c r="BH73" s="1187"/>
      <c r="BI73" s="1187"/>
      <c r="BJ73" s="1187"/>
      <c r="BK73" s="1187">
        <f>'[3]16.PSWDO 2025'!F39</f>
        <v>0</v>
      </c>
      <c r="BL73" s="1187">
        <f>'[3]16.PSWDO 2025'!G39</f>
        <v>44000</v>
      </c>
      <c r="BM73" s="1187">
        <f>'[3]16.PSWDO 2025'!H39</f>
        <v>44000</v>
      </c>
      <c r="BN73" s="1187"/>
      <c r="BO73" s="1187"/>
      <c r="BP73" s="1187"/>
      <c r="BQ73" s="1187">
        <f>'[3]25. PHO 2025'!F41</f>
        <v>364058.95</v>
      </c>
      <c r="BR73" s="1187">
        <f>'[3]25. PHO 2025'!G41</f>
        <v>200000</v>
      </c>
      <c r="BS73" s="1187">
        <f>'[3]25. PHO 2025'!H41</f>
        <v>100000</v>
      </c>
      <c r="BT73" s="1187"/>
      <c r="BU73" s="1187"/>
      <c r="BV73" s="1187"/>
      <c r="BW73" s="1186"/>
      <c r="BX73" s="1186"/>
      <c r="BY73" s="1186"/>
      <c r="BZ73" s="1186"/>
      <c r="CA73" s="1186"/>
      <c r="CB73" s="1186"/>
      <c r="CC73" s="1141">
        <f t="shared" si="4"/>
        <v>1157023.1499999999</v>
      </c>
      <c r="CD73" s="1141">
        <f t="shared" si="4"/>
        <v>794000</v>
      </c>
      <c r="CE73" s="1141">
        <f t="shared" si="4"/>
        <v>1394000</v>
      </c>
    </row>
    <row r="74" spans="1:83" ht="17.100000000000001" customHeight="1">
      <c r="A74" s="1135"/>
      <c r="B74" s="1175" t="s">
        <v>477</v>
      </c>
      <c r="C74" s="1176"/>
      <c r="D74" s="1176"/>
      <c r="E74" s="1139" t="s">
        <v>476</v>
      </c>
      <c r="F74" s="1186">
        <f>'[3]1. PGO - 2025'!F502</f>
        <v>5253.75</v>
      </c>
      <c r="G74" s="1186">
        <f>'[3]1. PGO - 2025'!G502</f>
        <v>15000</v>
      </c>
      <c r="H74" s="1186">
        <f>'[3]1. PGO - 2025'!H502</f>
        <v>515000</v>
      </c>
      <c r="I74" s="1186"/>
      <c r="J74" s="1186"/>
      <c r="K74" s="1186"/>
      <c r="L74" s="1186"/>
      <c r="M74" s="1186"/>
      <c r="N74" s="1186"/>
      <c r="O74" s="1186"/>
      <c r="P74" s="1186"/>
      <c r="Q74" s="1186"/>
      <c r="R74" s="1186"/>
      <c r="S74" s="1186"/>
      <c r="T74" s="1186"/>
      <c r="U74" s="1186"/>
      <c r="V74" s="1186"/>
      <c r="W74" s="1186"/>
      <c r="X74" s="1186"/>
      <c r="Y74" s="1186"/>
      <c r="Z74" s="1186"/>
      <c r="AA74" s="1186"/>
      <c r="AB74" s="1186"/>
      <c r="AC74" s="1186"/>
      <c r="AD74" s="1186"/>
      <c r="AE74" s="1186"/>
      <c r="AF74" s="1186"/>
      <c r="AG74" s="1186"/>
      <c r="AH74" s="1186"/>
      <c r="AI74" s="1186"/>
      <c r="AJ74" s="1186">
        <f>'[3]9. PTO 2025'!F254</f>
        <v>280253.75</v>
      </c>
      <c r="AK74" s="1186">
        <f>'[3]9. PTO 2025'!G254</f>
        <v>275000</v>
      </c>
      <c r="AL74" s="1186">
        <f>'[3]9. PTO 2025'!H254</f>
        <v>0</v>
      </c>
      <c r="AM74" s="1186"/>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6"/>
      <c r="BQ74" s="1186"/>
      <c r="BR74" s="1186"/>
      <c r="BS74" s="1186"/>
      <c r="BT74" s="1186"/>
      <c r="BU74" s="1186"/>
      <c r="BV74" s="1186"/>
      <c r="BW74" s="1186"/>
      <c r="BX74" s="1186"/>
      <c r="BY74" s="1186"/>
      <c r="BZ74" s="1186">
        <f>'[3]24. PPC 2025'!F36</f>
        <v>0</v>
      </c>
      <c r="CA74" s="1186">
        <f>'[3]24. PPC 2025'!G36</f>
        <v>0</v>
      </c>
      <c r="CB74" s="1186">
        <f>'[3]24. PPC 2025'!H36</f>
        <v>17375</v>
      </c>
      <c r="CC74" s="1141">
        <f t="shared" si="4"/>
        <v>285507.5</v>
      </c>
      <c r="CD74" s="1141">
        <f t="shared" si="4"/>
        <v>290000</v>
      </c>
      <c r="CE74" s="1141">
        <f t="shared" si="4"/>
        <v>515000</v>
      </c>
    </row>
    <row r="75" spans="1:83" ht="17.100000000000001" customHeight="1">
      <c r="A75" s="1135"/>
      <c r="B75" s="1175" t="s">
        <v>614</v>
      </c>
      <c r="C75" s="1176"/>
      <c r="D75" s="1176"/>
      <c r="E75" s="1142" t="s">
        <v>474</v>
      </c>
      <c r="F75" s="1187"/>
      <c r="G75" s="1187"/>
      <c r="H75" s="1187"/>
      <c r="I75" s="1187"/>
      <c r="J75" s="1187"/>
      <c r="K75" s="1187"/>
      <c r="L75" s="1187"/>
      <c r="M75" s="1187"/>
      <c r="N75" s="1187"/>
      <c r="O75" s="1187"/>
      <c r="P75" s="1187"/>
      <c r="Q75" s="1187"/>
      <c r="R75" s="1187"/>
      <c r="S75" s="1187"/>
      <c r="T75" s="1187"/>
      <c r="U75" s="1187"/>
      <c r="V75" s="1187"/>
      <c r="W75" s="1187"/>
      <c r="X75" s="1187"/>
      <c r="Y75" s="1187"/>
      <c r="Z75" s="1187"/>
      <c r="AA75" s="1187"/>
      <c r="AB75" s="1187"/>
      <c r="AC75" s="1187"/>
      <c r="AD75" s="1187"/>
      <c r="AE75" s="1187"/>
      <c r="AF75" s="1187"/>
      <c r="AG75" s="1187"/>
      <c r="AH75" s="1187"/>
      <c r="AI75" s="1187"/>
      <c r="AJ75" s="1186">
        <f>'[3]9. PTO 2025'!F255</f>
        <v>0</v>
      </c>
      <c r="AK75" s="1186">
        <f>'[3]9. PTO 2025'!G255</f>
        <v>55000</v>
      </c>
      <c r="AL75" s="1186">
        <f>'[3]9. PTO 2025'!H255</f>
        <v>0</v>
      </c>
      <c r="AM75" s="1187"/>
      <c r="AN75" s="1187"/>
      <c r="AO75" s="1187"/>
      <c r="AP75" s="1187"/>
      <c r="AQ75" s="1187"/>
      <c r="AR75" s="1187"/>
      <c r="AS75" s="1187"/>
      <c r="AT75" s="1187"/>
      <c r="AU75" s="1187"/>
      <c r="AV75" s="1187"/>
      <c r="AW75" s="1187"/>
      <c r="AX75" s="1187"/>
      <c r="AY75" s="1187"/>
      <c r="AZ75" s="1187"/>
      <c r="BA75" s="1187"/>
      <c r="BB75" s="1187"/>
      <c r="BC75" s="1187"/>
      <c r="BD75" s="1187"/>
      <c r="BE75" s="1187"/>
      <c r="BF75" s="1187"/>
      <c r="BG75" s="1187"/>
      <c r="BH75" s="1187">
        <f>'[3]21.PEO 2025'!F39</f>
        <v>6937782.3700000001</v>
      </c>
      <c r="BI75" s="1187">
        <f>'[3]21.PEO 2025'!G39</f>
        <v>8600000</v>
      </c>
      <c r="BJ75" s="1187">
        <f>'[3]21.PEO 2025'!H39</f>
        <v>9000000</v>
      </c>
      <c r="BK75" s="1187"/>
      <c r="BL75" s="1187"/>
      <c r="BM75" s="1187"/>
      <c r="BN75" s="1187"/>
      <c r="BO75" s="1187"/>
      <c r="BP75" s="1187"/>
      <c r="BQ75" s="1187"/>
      <c r="BR75" s="1187"/>
      <c r="BS75" s="1187"/>
      <c r="BT75" s="1187"/>
      <c r="BU75" s="1187"/>
      <c r="BV75" s="1187"/>
      <c r="BW75" s="1186"/>
      <c r="BX75" s="1186"/>
      <c r="BY75" s="1186"/>
      <c r="BZ75" s="1186"/>
      <c r="CA75" s="1186"/>
      <c r="CB75" s="1186"/>
      <c r="CC75" s="1141">
        <f t="shared" si="4"/>
        <v>6937782.3700000001</v>
      </c>
      <c r="CD75" s="1141">
        <f t="shared" si="4"/>
        <v>8655000</v>
      </c>
      <c r="CE75" s="1141">
        <f t="shared" si="4"/>
        <v>9000000</v>
      </c>
    </row>
    <row r="76" spans="1:83" ht="17.100000000000001" customHeight="1">
      <c r="A76" s="1135"/>
      <c r="B76" s="1175" t="s">
        <v>859</v>
      </c>
      <c r="C76" s="1176"/>
      <c r="D76" s="1176"/>
      <c r="E76" s="1142" t="s">
        <v>860</v>
      </c>
      <c r="F76" s="1187">
        <f>'[3]1. PGO - 2025'!F495</f>
        <v>0</v>
      </c>
      <c r="G76" s="1187">
        <f>'[3]1. PGO - 2025'!G495</f>
        <v>3043000</v>
      </c>
      <c r="H76" s="1187">
        <f>'[3]1. PGO - 2025'!H495</f>
        <v>3220803</v>
      </c>
      <c r="I76" s="1187"/>
      <c r="J76" s="1187"/>
      <c r="K76" s="1187"/>
      <c r="L76" s="1187"/>
      <c r="M76" s="1187"/>
      <c r="N76" s="1187"/>
      <c r="O76" s="1187"/>
      <c r="P76" s="1187"/>
      <c r="Q76" s="1187"/>
      <c r="R76" s="1187"/>
      <c r="S76" s="1187"/>
      <c r="T76" s="1187"/>
      <c r="U76" s="1187"/>
      <c r="V76" s="1187"/>
      <c r="W76" s="1187"/>
      <c r="X76" s="1187"/>
      <c r="Y76" s="1187"/>
      <c r="Z76" s="1187"/>
      <c r="AA76" s="1187"/>
      <c r="AB76" s="1187"/>
      <c r="AC76" s="1187"/>
      <c r="AD76" s="1187"/>
      <c r="AE76" s="1187"/>
      <c r="AF76" s="1187"/>
      <c r="AG76" s="1187"/>
      <c r="AH76" s="1187"/>
      <c r="AI76" s="1187"/>
      <c r="AJ76" s="1187"/>
      <c r="AK76" s="1187"/>
      <c r="AL76" s="1187"/>
      <c r="AM76" s="1187"/>
      <c r="AN76" s="1187"/>
      <c r="AO76" s="1187"/>
      <c r="AP76" s="1187"/>
      <c r="AQ76" s="1187"/>
      <c r="AR76" s="1187"/>
      <c r="AS76" s="1187"/>
      <c r="AT76" s="1187"/>
      <c r="AU76" s="1187"/>
      <c r="AV76" s="1187"/>
      <c r="AW76" s="1187"/>
      <c r="AX76" s="1187"/>
      <c r="AY76" s="1187"/>
      <c r="AZ76" s="1187"/>
      <c r="BA76" s="1187"/>
      <c r="BB76" s="1187"/>
      <c r="BC76" s="1187"/>
      <c r="BD76" s="1187"/>
      <c r="BE76" s="1187"/>
      <c r="BF76" s="1187"/>
      <c r="BG76" s="1187"/>
      <c r="BH76" s="1187"/>
      <c r="BI76" s="1187"/>
      <c r="BJ76" s="1187"/>
      <c r="BK76" s="1187"/>
      <c r="BL76" s="1187"/>
      <c r="BM76" s="1187"/>
      <c r="BN76" s="1187"/>
      <c r="BO76" s="1187"/>
      <c r="BP76" s="1187"/>
      <c r="BQ76" s="1187"/>
      <c r="BR76" s="1187"/>
      <c r="BS76" s="1187"/>
      <c r="BT76" s="1187"/>
      <c r="BU76" s="1187"/>
      <c r="BV76" s="1187"/>
      <c r="BW76" s="1186"/>
      <c r="BX76" s="1186"/>
      <c r="BY76" s="1186"/>
      <c r="BZ76" s="1186"/>
      <c r="CA76" s="1186"/>
      <c r="CB76" s="1186"/>
      <c r="CC76" s="1141">
        <f t="shared" si="4"/>
        <v>0</v>
      </c>
      <c r="CD76" s="1141">
        <f t="shared" si="4"/>
        <v>3043000</v>
      </c>
      <c r="CE76" s="1141">
        <f t="shared" si="4"/>
        <v>3220803</v>
      </c>
    </row>
    <row r="77" spans="1:83" ht="17.100000000000001" customHeight="1">
      <c r="A77" s="1135"/>
      <c r="B77" s="1175" t="s">
        <v>483</v>
      </c>
      <c r="C77" s="1176"/>
      <c r="D77" s="1176"/>
      <c r="E77" s="1142" t="s">
        <v>482</v>
      </c>
      <c r="F77" s="1187"/>
      <c r="G77" s="1187"/>
      <c r="H77" s="1187"/>
      <c r="I77" s="1187"/>
      <c r="J77" s="1187"/>
      <c r="K77" s="1187"/>
      <c r="L77" s="1187"/>
      <c r="M77" s="1187"/>
      <c r="N77" s="1187"/>
      <c r="O77" s="1187"/>
      <c r="P77" s="1187"/>
      <c r="Q77" s="1187"/>
      <c r="R77" s="1187"/>
      <c r="S77" s="1187"/>
      <c r="T77" s="1187"/>
      <c r="U77" s="1187"/>
      <c r="V77" s="1187"/>
      <c r="W77" s="1187"/>
      <c r="X77" s="1187"/>
      <c r="Y77" s="1187"/>
      <c r="Z77" s="1187"/>
      <c r="AA77" s="1187"/>
      <c r="AB77" s="1187"/>
      <c r="AC77" s="1187"/>
      <c r="AD77" s="1187"/>
      <c r="AE77" s="1187"/>
      <c r="AF77" s="1187"/>
      <c r="AG77" s="1187"/>
      <c r="AH77" s="1187"/>
      <c r="AI77" s="1187"/>
      <c r="AJ77" s="1187"/>
      <c r="AK77" s="1187"/>
      <c r="AL77" s="1187"/>
      <c r="AM77" s="1187"/>
      <c r="AN77" s="1187"/>
      <c r="AO77" s="1187"/>
      <c r="AP77" s="1187"/>
      <c r="AQ77" s="1187"/>
      <c r="AR77" s="1187"/>
      <c r="AS77" s="1187"/>
      <c r="AT77" s="1187"/>
      <c r="AU77" s="1187"/>
      <c r="AV77" s="1187"/>
      <c r="AW77" s="1187"/>
      <c r="AX77" s="1187"/>
      <c r="AY77" s="1187"/>
      <c r="AZ77" s="1187"/>
      <c r="BA77" s="1187"/>
      <c r="BB77" s="1187"/>
      <c r="BC77" s="1187"/>
      <c r="BD77" s="1187"/>
      <c r="BE77" s="1187"/>
      <c r="BF77" s="1187"/>
      <c r="BG77" s="1187"/>
      <c r="BH77" s="1187"/>
      <c r="BI77" s="1187"/>
      <c r="BJ77" s="1187"/>
      <c r="BK77" s="1187">
        <f>'[3]16.PSWDO 2025'!F40</f>
        <v>1401300</v>
      </c>
      <c r="BL77" s="1187">
        <f>'[3]16.PSWDO 2025'!G40</f>
        <v>660000</v>
      </c>
      <c r="BM77" s="1187">
        <f>'[3]16.PSWDO 2025'!H40</f>
        <v>1000000</v>
      </c>
      <c r="BN77" s="1187"/>
      <c r="BO77" s="1187"/>
      <c r="BP77" s="1187"/>
      <c r="BQ77" s="1187"/>
      <c r="BR77" s="1187"/>
      <c r="BS77" s="1187"/>
      <c r="BT77" s="1187"/>
      <c r="BU77" s="1187"/>
      <c r="BV77" s="1187"/>
      <c r="BW77" s="1186"/>
      <c r="BX77" s="1186"/>
      <c r="BY77" s="1186"/>
      <c r="BZ77" s="1186"/>
      <c r="CA77" s="1186"/>
      <c r="CB77" s="1186"/>
      <c r="CC77" s="1141">
        <f t="shared" si="4"/>
        <v>1401300</v>
      </c>
      <c r="CD77" s="1141">
        <f t="shared" si="4"/>
        <v>660000</v>
      </c>
      <c r="CE77" s="1141">
        <f t="shared" si="4"/>
        <v>1000000</v>
      </c>
    </row>
    <row r="78" spans="1:83" ht="17.100000000000001" customHeight="1">
      <c r="A78" s="1135"/>
      <c r="B78" s="1175" t="s">
        <v>861</v>
      </c>
      <c r="C78" s="1176"/>
      <c r="D78" s="1176"/>
      <c r="E78" s="1142" t="s">
        <v>501</v>
      </c>
      <c r="F78" s="1187"/>
      <c r="G78" s="1187"/>
      <c r="H78" s="1187"/>
      <c r="I78" s="1187"/>
      <c r="J78" s="1187"/>
      <c r="K78" s="1187"/>
      <c r="L78" s="1187"/>
      <c r="M78" s="1187"/>
      <c r="N78" s="1187"/>
      <c r="O78" s="1187"/>
      <c r="P78" s="1187"/>
      <c r="Q78" s="1187"/>
      <c r="R78" s="1187"/>
      <c r="S78" s="1187"/>
      <c r="T78" s="1187"/>
      <c r="U78" s="1187"/>
      <c r="V78" s="1187"/>
      <c r="W78" s="1187"/>
      <c r="X78" s="1187"/>
      <c r="Y78" s="1187"/>
      <c r="Z78" s="1187"/>
      <c r="AA78" s="1187"/>
      <c r="AB78" s="1187"/>
      <c r="AC78" s="1187"/>
      <c r="AD78" s="1187"/>
      <c r="AE78" s="1187"/>
      <c r="AF78" s="1187"/>
      <c r="AG78" s="1187"/>
      <c r="AH78" s="1187"/>
      <c r="AI78" s="1187"/>
      <c r="AJ78" s="1187"/>
      <c r="AK78" s="1187"/>
      <c r="AL78" s="1187"/>
      <c r="AM78" s="1187"/>
      <c r="AN78" s="1187"/>
      <c r="AO78" s="1187"/>
      <c r="AP78" s="1187">
        <f>'[3]12. PLO 2025'!F39</f>
        <v>39300.879999999997</v>
      </c>
      <c r="AQ78" s="1187">
        <f>'[3]12. PLO 2025'!G39</f>
        <v>200000</v>
      </c>
      <c r="AR78" s="1187">
        <f>'[3]12. PLO 2025'!H39</f>
        <v>200000</v>
      </c>
      <c r="AS78" s="1187"/>
      <c r="AT78" s="1187"/>
      <c r="AU78" s="1187"/>
      <c r="AV78" s="1187"/>
      <c r="AW78" s="1187"/>
      <c r="AX78" s="1187"/>
      <c r="AY78" s="1187"/>
      <c r="AZ78" s="1187"/>
      <c r="BA78" s="1187"/>
      <c r="BB78" s="1187"/>
      <c r="BC78" s="1187"/>
      <c r="BD78" s="1187"/>
      <c r="BE78" s="1187"/>
      <c r="BF78" s="1187"/>
      <c r="BG78" s="1187"/>
      <c r="BH78" s="1187"/>
      <c r="BI78" s="1187"/>
      <c r="BJ78" s="1187"/>
      <c r="BK78" s="1187"/>
      <c r="BL78" s="1187"/>
      <c r="BM78" s="1187"/>
      <c r="BN78" s="1187"/>
      <c r="BO78" s="1187"/>
      <c r="BP78" s="1187"/>
      <c r="BQ78" s="1187"/>
      <c r="BR78" s="1187"/>
      <c r="BS78" s="1187"/>
      <c r="BT78" s="1187"/>
      <c r="BU78" s="1187"/>
      <c r="BV78" s="1187"/>
      <c r="BW78" s="1186"/>
      <c r="BX78" s="1186"/>
      <c r="BY78" s="1186"/>
      <c r="BZ78" s="1186"/>
      <c r="CA78" s="1186"/>
      <c r="CB78" s="1186"/>
      <c r="CC78" s="1141">
        <f t="shared" si="4"/>
        <v>39300.879999999997</v>
      </c>
      <c r="CD78" s="1141">
        <f t="shared" si="4"/>
        <v>200000</v>
      </c>
      <c r="CE78" s="1141">
        <f t="shared" si="4"/>
        <v>200000</v>
      </c>
    </row>
    <row r="79" spans="1:83" ht="17.100000000000001" customHeight="1">
      <c r="A79" s="1135"/>
      <c r="B79" s="1175" t="s">
        <v>862</v>
      </c>
      <c r="C79" s="1176"/>
      <c r="D79" s="1189"/>
      <c r="E79" s="1142" t="s">
        <v>472</v>
      </c>
      <c r="F79" s="1187">
        <f>'[3]1. PGO - 2025'!F504</f>
        <v>12646839.460000001</v>
      </c>
      <c r="G79" s="1187">
        <f>'[3]1. PGO - 2025'!G504</f>
        <v>18482447</v>
      </c>
      <c r="H79" s="1187">
        <f>'[3]1. PGO - 2025'!H504</f>
        <v>38125000</v>
      </c>
      <c r="I79" s="1187">
        <f>'[3]2. VG-SP 2025'!F243</f>
        <v>48133247.939999998</v>
      </c>
      <c r="J79" s="1187">
        <f>'[3]2. VG-SP 2025'!G243</f>
        <v>14390396</v>
      </c>
      <c r="K79" s="1187">
        <f>'[3]2. VG-SP 2025'!H243</f>
        <v>18232900</v>
      </c>
      <c r="L79" s="1187">
        <f>'[3]4.HRMDO 2025'!F37</f>
        <v>1018488.34</v>
      </c>
      <c r="M79" s="1187">
        <f>'[3]4.HRMDO 2025'!G37</f>
        <v>883000</v>
      </c>
      <c r="N79" s="1187">
        <f>'[3]4.HRMDO 2025'!H37</f>
        <v>1200000</v>
      </c>
      <c r="O79" s="1187">
        <f>'[3]15. HOUSING 2025'!F39</f>
        <v>104857.7</v>
      </c>
      <c r="P79" s="1187">
        <f>'[3]15. HOUSING 2025'!G39</f>
        <v>115000</v>
      </c>
      <c r="Q79" s="1187">
        <f>'[3]15. HOUSING 2025'!H39</f>
        <v>115000</v>
      </c>
      <c r="R79" s="1187">
        <f>'[3]3. PTCAO 2025'!F36</f>
        <v>862811.01</v>
      </c>
      <c r="S79" s="1187">
        <f>'[3]3. PTCAO 2025'!G36</f>
        <v>500000</v>
      </c>
      <c r="T79" s="1187">
        <f>'[3]3. PTCAO 2025'!H36</f>
        <v>550000</v>
      </c>
      <c r="U79" s="1187">
        <f>'[3]13. PDRRMO 2025'!F41</f>
        <v>1304423.3700000001</v>
      </c>
      <c r="V79" s="1187">
        <f>'[3]13. PDRRMO 2025'!G41</f>
        <v>1000000</v>
      </c>
      <c r="W79" s="1187">
        <f>'[3]13. PDRRMO 2025'!H41</f>
        <v>3000000</v>
      </c>
      <c r="X79" s="1187">
        <f>'[3]5.PPDO 2025'!F41</f>
        <v>465591</v>
      </c>
      <c r="Y79" s="1187">
        <f>'[3]5.PPDO 2025'!G41</f>
        <v>272000</v>
      </c>
      <c r="Z79" s="1187">
        <f>'[3]5.PPDO 2025'!H41</f>
        <v>500000</v>
      </c>
      <c r="AA79" s="1187">
        <f>'[3]6.GSO 2025'!F233</f>
        <v>844641.15</v>
      </c>
      <c r="AB79" s="1187">
        <f>'[3]6.GSO 2025'!G233</f>
        <v>650000</v>
      </c>
      <c r="AC79" s="1187">
        <f>'[3]6.GSO 2025'!H233</f>
        <v>775000</v>
      </c>
      <c r="AD79" s="1187">
        <f>'[3]7.PBO 2025'!F39</f>
        <v>192082.82</v>
      </c>
      <c r="AE79" s="1187">
        <f>'[3]7.PBO 2025'!G39</f>
        <v>250000</v>
      </c>
      <c r="AF79" s="1187">
        <f>'[3]7.PBO 2025'!H39</f>
        <v>250000</v>
      </c>
      <c r="AG79" s="1187">
        <f>'[3]8. OPA 2025'!F42</f>
        <v>429492.47</v>
      </c>
      <c r="AH79" s="1187">
        <f>'[3]8. OPA 2025'!G42</f>
        <v>400000</v>
      </c>
      <c r="AI79" s="1187">
        <f>'[3]8. OPA 2025'!H42</f>
        <v>440000</v>
      </c>
      <c r="AJ79" s="1187">
        <f>'[3]9. PTO 2025'!F256</f>
        <v>617844.39</v>
      </c>
      <c r="AK79" s="1187">
        <f>'[3]9. PTO 2025'!G256</f>
        <v>901000</v>
      </c>
      <c r="AL79" s="1187">
        <f>'[3]9. PTO 2025'!H256</f>
        <v>0</v>
      </c>
      <c r="AM79" s="1187">
        <f>'[3]11.PIMRO 2025'!F41</f>
        <v>126047</v>
      </c>
      <c r="AN79" s="1187">
        <f>'[3]11.PIMRO 2025'!G41</f>
        <v>75000</v>
      </c>
      <c r="AO79" s="1187">
        <f>'[3]11.PIMRO 2025'!H41</f>
        <v>125000</v>
      </c>
      <c r="AP79" s="1187">
        <f>'[3]12. PLO 2025'!F42</f>
        <v>829958.06</v>
      </c>
      <c r="AQ79" s="1187">
        <f>'[3]12. PLO 2025'!G42</f>
        <v>631400</v>
      </c>
      <c r="AR79" s="1187">
        <f>'[3]12. PLO 2025'!H42</f>
        <v>800000</v>
      </c>
      <c r="AS79" s="1187">
        <f>'[3]10. PAsO 2025'!F38</f>
        <v>89040.12</v>
      </c>
      <c r="AT79" s="1187">
        <f>'[3]10. PAsO 2025'!G38</f>
        <v>79000</v>
      </c>
      <c r="AU79" s="1187">
        <f>'[3]10. PAsO 2025'!H38</f>
        <v>100000</v>
      </c>
      <c r="AV79" s="1187">
        <f>'[3]17.PPCLDO 2025'!F38</f>
        <v>173897.16</v>
      </c>
      <c r="AW79" s="1187">
        <f>'[3]17.PPCLDO 2025'!G38</f>
        <v>183000</v>
      </c>
      <c r="AX79" s="1187">
        <f>'[3]17.PPCLDO 2025'!H38</f>
        <v>200000</v>
      </c>
      <c r="AY79" s="1187">
        <f>'[3]14.PESO 2025'!F37</f>
        <v>206972.69</v>
      </c>
      <c r="AZ79" s="1187">
        <f>'[3]14.PESO 2025'!G37</f>
        <v>145000</v>
      </c>
      <c r="BA79" s="1187">
        <f>'[3]14.PESO 2025'!H37</f>
        <v>175000</v>
      </c>
      <c r="BB79" s="1187">
        <f>'[3]18.OPAG 2025'!F32</f>
        <v>2192137.66</v>
      </c>
      <c r="BC79" s="1187">
        <f>'[3]18.OPAG 2025'!G32</f>
        <v>1200000</v>
      </c>
      <c r="BD79" s="1187">
        <f>'[3]18.OPAG 2025'!H32</f>
        <v>1200000</v>
      </c>
      <c r="BE79" s="1187">
        <f>'[3]19.OPVET 2025'!F42</f>
        <v>558788.80000000005</v>
      </c>
      <c r="BF79" s="1187">
        <f>'[3]19.OPVET 2025'!G42</f>
        <v>373800</v>
      </c>
      <c r="BG79" s="1187">
        <f>'[3]19.OPVET 2025'!H42</f>
        <v>389000</v>
      </c>
      <c r="BH79" s="1187">
        <f>'[3]21.PEO 2025'!F40</f>
        <v>2434088.11</v>
      </c>
      <c r="BI79" s="1187">
        <f>'[3]21.PEO 2025'!G40</f>
        <v>2500000</v>
      </c>
      <c r="BJ79" s="1187">
        <f>'[3]21.PEO 2025'!H40</f>
        <v>2500000</v>
      </c>
      <c r="BK79" s="1187">
        <f>'[3]16.PSWDO 2025'!F41</f>
        <v>176857.31</v>
      </c>
      <c r="BL79" s="1187">
        <f>'[3]16.PSWDO 2025'!G41</f>
        <v>186000</v>
      </c>
      <c r="BM79" s="1187">
        <f>'[3]16.PSWDO 2025'!H41</f>
        <v>186000</v>
      </c>
      <c r="BN79" s="1187">
        <f>'[3]20.PG-ENRO 2025'!F39</f>
        <v>877999.01</v>
      </c>
      <c r="BO79" s="1187">
        <f>'[3]20.PG-ENRO 2025'!G39</f>
        <v>500000</v>
      </c>
      <c r="BP79" s="1187">
        <f>'[3]20.PG-ENRO 2025'!H39</f>
        <v>500000</v>
      </c>
      <c r="BQ79" s="1187">
        <f>'[3]25. PHO 2025'!F43</f>
        <v>1517664.66</v>
      </c>
      <c r="BR79" s="1187">
        <f>'[3]25. PHO 2025'!G43</f>
        <v>1800000</v>
      </c>
      <c r="BS79" s="1187">
        <f>'[3]25. PHO 2025'!H43</f>
        <v>1800000</v>
      </c>
      <c r="BT79" s="1187">
        <f>'[3]22. PEDIPO 2025'!F29</f>
        <v>61457</v>
      </c>
      <c r="BU79" s="1187">
        <f>'[3]22. PEDIPO 2025'!G29</f>
        <v>50000</v>
      </c>
      <c r="BV79" s="1187">
        <f>'[3]22. PEDIPO 2025'!H29</f>
        <v>50000</v>
      </c>
      <c r="BW79" s="1186">
        <f>'[3]23. PIA 2025'!F20</f>
        <v>0</v>
      </c>
      <c r="BX79" s="1186">
        <f>'[3]23. PIA 2025'!G20</f>
        <v>0</v>
      </c>
      <c r="BY79" s="1186">
        <f>'[3]23. PIA 2025'!H20</f>
        <v>0</v>
      </c>
      <c r="BZ79" s="1186">
        <f>'[3]24. PPC 2025'!F38</f>
        <v>0</v>
      </c>
      <c r="CA79" s="1186">
        <f>'[3]24. PPC 2025'!G38</f>
        <v>0</v>
      </c>
      <c r="CB79" s="1186">
        <f>'[3]24. PPC 2025'!H38</f>
        <v>500000</v>
      </c>
      <c r="CC79" s="1141">
        <f>F79+I79+L79+R79+U79+X79+AA79+AD79+AG79+AJ79+AM79+AP79+AS79+AV79+AY79+BB79+BE79+BH79+BK79+BN79+BQ79+BT79+O79+BW79</f>
        <v>75865227.229999989</v>
      </c>
      <c r="CD79" s="1141">
        <f>G79+J79+M79+S79+V79+Y79+AB79+AE79+AH79+AK79+AN79+AQ79+AT79+AW79+AZ79+BC79+BF79+BI79+BL79+BO79+BR79+BU79+P79+BX79</f>
        <v>45567043</v>
      </c>
      <c r="CE79" s="1141">
        <f>H79+K79+N79+T79+W79+Z79+AC79+AF79+AI79+AL79+AO79+AR79+AU79+AX79+BA79+BD79+BG79+BJ79+BM79+BP79+BS79+BV79+Q79+BY79</f>
        <v>71212900</v>
      </c>
    </row>
    <row r="80" spans="1:83" ht="17.100000000000001" customHeight="1">
      <c r="A80" s="1135"/>
      <c r="B80" s="1175" t="s">
        <v>863</v>
      </c>
      <c r="C80" s="1176"/>
      <c r="D80" s="1176"/>
      <c r="E80" s="1142" t="s">
        <v>469</v>
      </c>
      <c r="F80" s="1187"/>
      <c r="G80" s="1187"/>
      <c r="H80" s="1187"/>
      <c r="I80" s="1187"/>
      <c r="J80" s="1187"/>
      <c r="K80" s="1187"/>
      <c r="L80" s="1187"/>
      <c r="M80" s="1187"/>
      <c r="N80" s="1187"/>
      <c r="O80" s="1187"/>
      <c r="P80" s="1187"/>
      <c r="Q80" s="1187"/>
      <c r="R80" s="1187"/>
      <c r="S80" s="1187"/>
      <c r="T80" s="1187"/>
      <c r="U80" s="1187"/>
      <c r="V80" s="1187"/>
      <c r="W80" s="1187"/>
      <c r="X80" s="1187"/>
      <c r="Y80" s="1187"/>
      <c r="Z80" s="1187"/>
      <c r="AA80" s="1187"/>
      <c r="AB80" s="1187"/>
      <c r="AC80" s="1187"/>
      <c r="AD80" s="1187"/>
      <c r="AE80" s="1187"/>
      <c r="AF80" s="1187"/>
      <c r="AG80" s="1187"/>
      <c r="AH80" s="1187"/>
      <c r="AI80" s="1187"/>
      <c r="AJ80" s="1187">
        <f>'[3]9. PTO 2025'!F257</f>
        <v>79616.08</v>
      </c>
      <c r="AK80" s="1187">
        <f>'[3]9. PTO 2025'!G257</f>
        <v>57000</v>
      </c>
      <c r="AL80" s="1187">
        <f>'[3]9. PTO 2025'!H257</f>
        <v>0</v>
      </c>
      <c r="AM80" s="1187"/>
      <c r="AN80" s="1187"/>
      <c r="AO80" s="1187"/>
      <c r="AP80" s="1187"/>
      <c r="AQ80" s="1187"/>
      <c r="AR80" s="1187"/>
      <c r="AS80" s="1187"/>
      <c r="AT80" s="1187"/>
      <c r="AU80" s="1187"/>
      <c r="AV80" s="1187"/>
      <c r="AW80" s="1187"/>
      <c r="AX80" s="1187"/>
      <c r="AY80" s="1187"/>
      <c r="AZ80" s="1187"/>
      <c r="BA80" s="1187"/>
      <c r="BB80" s="1187"/>
      <c r="BC80" s="1187"/>
      <c r="BD80" s="1187"/>
      <c r="BE80" s="1187"/>
      <c r="BF80" s="1187"/>
      <c r="BG80" s="1187"/>
      <c r="BH80" s="1187"/>
      <c r="BI80" s="1187"/>
      <c r="BJ80" s="1187"/>
      <c r="BK80" s="1187"/>
      <c r="BL80" s="1187"/>
      <c r="BM80" s="1187"/>
      <c r="BN80" s="1187"/>
      <c r="BO80" s="1187"/>
      <c r="BP80" s="1187"/>
      <c r="BQ80" s="1187"/>
      <c r="BR80" s="1187"/>
      <c r="BS80" s="1187"/>
      <c r="BT80" s="1187"/>
      <c r="BU80" s="1187"/>
      <c r="BV80" s="1187"/>
      <c r="BW80" s="1186"/>
      <c r="BX80" s="1186"/>
      <c r="BY80" s="1186"/>
      <c r="BZ80" s="1186"/>
      <c r="CA80" s="1186"/>
      <c r="CB80" s="1186"/>
      <c r="CC80" s="1141">
        <f t="shared" si="4"/>
        <v>79616.08</v>
      </c>
      <c r="CD80" s="1141">
        <f t="shared" si="4"/>
        <v>57000</v>
      </c>
      <c r="CE80" s="1141">
        <f t="shared" si="4"/>
        <v>0</v>
      </c>
    </row>
    <row r="81" spans="1:84" ht="17.100000000000001" customHeight="1">
      <c r="A81" s="1135"/>
      <c r="B81" s="1175" t="s">
        <v>864</v>
      </c>
      <c r="C81" s="1176"/>
      <c r="D81" s="1176"/>
      <c r="E81" s="1142" t="s">
        <v>469</v>
      </c>
      <c r="F81" s="1186"/>
      <c r="G81" s="1186"/>
      <c r="H81" s="1186"/>
      <c r="I81" s="1186"/>
      <c r="J81" s="1186"/>
      <c r="K81" s="1186"/>
      <c r="L81" s="1186"/>
      <c r="M81" s="1186"/>
      <c r="N81" s="1186"/>
      <c r="O81" s="1186"/>
      <c r="P81" s="1186"/>
      <c r="Q81" s="1186"/>
      <c r="R81" s="1186"/>
      <c r="S81" s="1186"/>
      <c r="T81" s="1186"/>
      <c r="U81" s="1186"/>
      <c r="V81" s="1186"/>
      <c r="W81" s="1186"/>
      <c r="X81" s="1186"/>
      <c r="Y81" s="1186"/>
      <c r="Z81" s="1186"/>
      <c r="AA81" s="1186"/>
      <c r="AB81" s="1186"/>
      <c r="AC81" s="1186"/>
      <c r="AD81" s="1186"/>
      <c r="AE81" s="1186"/>
      <c r="AF81" s="1186"/>
      <c r="AG81" s="1186"/>
      <c r="AH81" s="1186"/>
      <c r="AI81" s="1186"/>
      <c r="AJ81" s="1186"/>
      <c r="AK81" s="1186"/>
      <c r="AL81" s="1186"/>
      <c r="AM81" s="1186"/>
      <c r="AN81" s="1186"/>
      <c r="AO81" s="1186"/>
      <c r="AP81" s="1186"/>
      <c r="AQ81" s="1186"/>
      <c r="AR81" s="1186"/>
      <c r="AS81" s="1186"/>
      <c r="AT81" s="1186"/>
      <c r="AU81" s="1186"/>
      <c r="AV81" s="1186"/>
      <c r="AW81" s="1186"/>
      <c r="AX81" s="1186"/>
      <c r="AY81" s="1186"/>
      <c r="AZ81" s="1186"/>
      <c r="BA81" s="1186"/>
      <c r="BB81" s="1186"/>
      <c r="BC81" s="1186"/>
      <c r="BD81" s="1186"/>
      <c r="BE81" s="1186"/>
      <c r="BF81" s="1186"/>
      <c r="BG81" s="1186"/>
      <c r="BH81" s="1186"/>
      <c r="BI81" s="1186"/>
      <c r="BJ81" s="1186"/>
      <c r="BK81" s="1186">
        <f>'[3]16.PSWDO 2025'!F42</f>
        <v>1700942.7</v>
      </c>
      <c r="BL81" s="1186">
        <f>'[3]16.PSWDO 2025'!G42</f>
        <v>1377000</v>
      </c>
      <c r="BM81" s="1186">
        <f>'[3]16.PSWDO 2025'!H42</f>
        <v>1800000</v>
      </c>
      <c r="BN81" s="1186"/>
      <c r="BO81" s="1186"/>
      <c r="BP81" s="1186"/>
      <c r="BQ81" s="1186"/>
      <c r="BR81" s="1186"/>
      <c r="BS81" s="1186"/>
      <c r="BT81" s="1186"/>
      <c r="BU81" s="1186"/>
      <c r="BV81" s="1186"/>
      <c r="BW81" s="1186"/>
      <c r="BX81" s="1186"/>
      <c r="BY81" s="1186"/>
      <c r="BZ81" s="1186"/>
      <c r="CA81" s="1186"/>
      <c r="CB81" s="1186"/>
      <c r="CC81" s="1141">
        <f t="shared" si="4"/>
        <v>1700942.7</v>
      </c>
      <c r="CD81" s="1141">
        <f t="shared" si="4"/>
        <v>1377000</v>
      </c>
      <c r="CE81" s="1141">
        <f t="shared" si="4"/>
        <v>1800000</v>
      </c>
    </row>
    <row r="82" spans="1:84" ht="17.100000000000001" customHeight="1">
      <c r="A82" s="1135"/>
      <c r="B82" s="1175" t="s">
        <v>865</v>
      </c>
      <c r="C82" s="1176"/>
      <c r="D82" s="1176"/>
      <c r="E82" s="1142" t="s">
        <v>866</v>
      </c>
      <c r="F82" s="1186"/>
      <c r="G82" s="1186"/>
      <c r="H82" s="1186"/>
      <c r="I82" s="1186"/>
      <c r="J82" s="1186"/>
      <c r="K82" s="1186"/>
      <c r="L82" s="1186"/>
      <c r="M82" s="1186"/>
      <c r="N82" s="1186"/>
      <c r="O82" s="1186"/>
      <c r="P82" s="1186"/>
      <c r="Q82" s="1186"/>
      <c r="R82" s="1186"/>
      <c r="S82" s="1186"/>
      <c r="T82" s="1186"/>
      <c r="U82" s="1186"/>
      <c r="V82" s="1186"/>
      <c r="W82" s="1186"/>
      <c r="X82" s="1186"/>
      <c r="Y82" s="1186"/>
      <c r="Z82" s="1186"/>
      <c r="AA82" s="1186"/>
      <c r="AB82" s="1186"/>
      <c r="AC82" s="1186"/>
      <c r="AD82" s="1186"/>
      <c r="AE82" s="1186"/>
      <c r="AF82" s="1186"/>
      <c r="AG82" s="1186"/>
      <c r="AH82" s="1186"/>
      <c r="AI82" s="1186"/>
      <c r="AJ82" s="1186"/>
      <c r="AK82" s="1186"/>
      <c r="AL82" s="1186"/>
      <c r="AM82" s="1186"/>
      <c r="AN82" s="1186"/>
      <c r="AO82" s="1186"/>
      <c r="AP82" s="1186"/>
      <c r="AQ82" s="1186"/>
      <c r="AR82" s="1186"/>
      <c r="AS82" s="1186"/>
      <c r="AT82" s="1186"/>
      <c r="AU82" s="1186"/>
      <c r="AV82" s="1186"/>
      <c r="AW82" s="1186"/>
      <c r="AX82" s="1186"/>
      <c r="AY82" s="1186"/>
      <c r="AZ82" s="1186"/>
      <c r="BA82" s="1186"/>
      <c r="BB82" s="1186"/>
      <c r="BC82" s="1186"/>
      <c r="BD82" s="1186"/>
      <c r="BE82" s="1186"/>
      <c r="BF82" s="1186"/>
      <c r="BG82" s="1186"/>
      <c r="BH82" s="1186"/>
      <c r="BI82" s="1186"/>
      <c r="BJ82" s="1186"/>
      <c r="BK82" s="1186">
        <f>'[3]16.PSWDO 2025'!F43</f>
        <v>152514.54999999999</v>
      </c>
      <c r="BL82" s="1186">
        <f>'[3]16.PSWDO 2025'!G43</f>
        <v>168000</v>
      </c>
      <c r="BM82" s="1186">
        <f>'[3]16.PSWDO 2025'!H43</f>
        <v>168000</v>
      </c>
      <c r="BN82" s="1186"/>
      <c r="BO82" s="1186"/>
      <c r="BP82" s="1186"/>
      <c r="BQ82" s="1186"/>
      <c r="BR82" s="1186"/>
      <c r="BS82" s="1186"/>
      <c r="BT82" s="1186"/>
      <c r="BU82" s="1186"/>
      <c r="BV82" s="1186"/>
      <c r="BW82" s="1186"/>
      <c r="BX82" s="1186"/>
      <c r="BY82" s="1186"/>
      <c r="BZ82" s="1186"/>
      <c r="CA82" s="1186"/>
      <c r="CB82" s="1186"/>
      <c r="CC82" s="1141">
        <f t="shared" si="4"/>
        <v>152514.54999999999</v>
      </c>
      <c r="CD82" s="1141">
        <f t="shared" si="4"/>
        <v>168000</v>
      </c>
      <c r="CE82" s="1141">
        <f t="shared" si="4"/>
        <v>168000</v>
      </c>
    </row>
    <row r="83" spans="1:84" ht="18" customHeight="1">
      <c r="A83" s="1190" t="s">
        <v>603</v>
      </c>
      <c r="B83" s="1191"/>
      <c r="C83" s="1192"/>
      <c r="D83" s="1192"/>
      <c r="E83" s="1193"/>
      <c r="F83" s="1194">
        <f t="shared" ref="F83:BQ83" si="5">SUM(F35:F82)</f>
        <v>164982786.63999999</v>
      </c>
      <c r="G83" s="1194">
        <f t="shared" si="5"/>
        <v>264531722</v>
      </c>
      <c r="H83" s="1194">
        <f t="shared" si="5"/>
        <v>290143778</v>
      </c>
      <c r="I83" s="1194">
        <f t="shared" si="5"/>
        <v>76567554.569999993</v>
      </c>
      <c r="J83" s="1194">
        <f t="shared" si="5"/>
        <v>82567396</v>
      </c>
      <c r="K83" s="1194">
        <f t="shared" si="5"/>
        <v>89632500</v>
      </c>
      <c r="L83" s="1194">
        <f t="shared" si="5"/>
        <v>6142668.2299999995</v>
      </c>
      <c r="M83" s="1194">
        <f t="shared" si="5"/>
        <v>3553100</v>
      </c>
      <c r="N83" s="1194">
        <f t="shared" si="5"/>
        <v>4474550</v>
      </c>
      <c r="O83" s="1194">
        <f>SUM(O36:O82)</f>
        <v>1735006.27</v>
      </c>
      <c r="P83" s="1194">
        <f>SUM(P36:P82)</f>
        <v>2038000</v>
      </c>
      <c r="Q83" s="1194">
        <f>SUM(Q36:Q82)</f>
        <v>2038000</v>
      </c>
      <c r="R83" s="1194">
        <f t="shared" si="5"/>
        <v>2396585.9299999997</v>
      </c>
      <c r="S83" s="1194">
        <f t="shared" si="5"/>
        <v>960000</v>
      </c>
      <c r="T83" s="1194">
        <f t="shared" si="5"/>
        <v>5145000</v>
      </c>
      <c r="U83" s="1194">
        <f t="shared" si="5"/>
        <v>10489333.609999999</v>
      </c>
      <c r="V83" s="1194">
        <f t="shared" si="5"/>
        <v>11190000</v>
      </c>
      <c r="W83" s="1194">
        <f t="shared" si="5"/>
        <v>16679800</v>
      </c>
      <c r="X83" s="1194">
        <f t="shared" si="5"/>
        <v>1873716.53</v>
      </c>
      <c r="Y83" s="1194">
        <f t="shared" si="5"/>
        <v>1669600</v>
      </c>
      <c r="Z83" s="1194">
        <f t="shared" si="5"/>
        <v>1918500</v>
      </c>
      <c r="AA83" s="1194">
        <f t="shared" si="5"/>
        <v>21729389.919999998</v>
      </c>
      <c r="AB83" s="1194">
        <f t="shared" si="5"/>
        <v>40016742</v>
      </c>
      <c r="AC83" s="1194">
        <f t="shared" si="5"/>
        <v>31632104</v>
      </c>
      <c r="AD83" s="1194">
        <f t="shared" si="5"/>
        <v>1028902.3</v>
      </c>
      <c r="AE83" s="1194">
        <f t="shared" si="5"/>
        <v>605000</v>
      </c>
      <c r="AF83" s="1194">
        <f t="shared" si="5"/>
        <v>1269200</v>
      </c>
      <c r="AG83" s="1194">
        <f t="shared" si="5"/>
        <v>4357685.25</v>
      </c>
      <c r="AH83" s="1194">
        <f t="shared" si="5"/>
        <v>2248800</v>
      </c>
      <c r="AI83" s="1194">
        <f t="shared" si="5"/>
        <v>3061764</v>
      </c>
      <c r="AJ83" s="1194">
        <f t="shared" si="5"/>
        <v>7847964.1499999994</v>
      </c>
      <c r="AK83" s="1194">
        <f t="shared" si="5"/>
        <v>27325600</v>
      </c>
      <c r="AL83" s="1194">
        <f t="shared" si="5"/>
        <v>0</v>
      </c>
      <c r="AM83" s="1194">
        <f t="shared" si="5"/>
        <v>571621.29</v>
      </c>
      <c r="AN83" s="1194">
        <f t="shared" si="5"/>
        <v>570000</v>
      </c>
      <c r="AO83" s="1194">
        <f t="shared" si="5"/>
        <v>1539100</v>
      </c>
      <c r="AP83" s="1194">
        <f t="shared" si="5"/>
        <v>3113719.1799999997</v>
      </c>
      <c r="AQ83" s="1194">
        <f t="shared" si="5"/>
        <v>1838400</v>
      </c>
      <c r="AR83" s="1194">
        <f t="shared" si="5"/>
        <v>1907000</v>
      </c>
      <c r="AS83" s="1194">
        <f t="shared" si="5"/>
        <v>2470168.7600000002</v>
      </c>
      <c r="AT83" s="1194">
        <f t="shared" si="5"/>
        <v>2459400</v>
      </c>
      <c r="AU83" s="1194">
        <f t="shared" si="5"/>
        <v>3754000</v>
      </c>
      <c r="AV83" s="1194">
        <f t="shared" si="5"/>
        <v>1596333.98</v>
      </c>
      <c r="AW83" s="1194">
        <f t="shared" si="5"/>
        <v>772400</v>
      </c>
      <c r="AX83" s="1194">
        <f t="shared" si="5"/>
        <v>844000</v>
      </c>
      <c r="AY83" s="1194">
        <f t="shared" si="5"/>
        <v>4026433.76</v>
      </c>
      <c r="AZ83" s="1194">
        <f t="shared" si="5"/>
        <v>2942800</v>
      </c>
      <c r="BA83" s="1194">
        <f t="shared" si="5"/>
        <v>3003800</v>
      </c>
      <c r="BB83" s="1194">
        <f t="shared" si="5"/>
        <v>7707585.0599999996</v>
      </c>
      <c r="BC83" s="1194">
        <f t="shared" si="5"/>
        <v>4148000</v>
      </c>
      <c r="BD83" s="1194">
        <f t="shared" si="5"/>
        <v>4148000</v>
      </c>
      <c r="BE83" s="1194">
        <f t="shared" si="5"/>
        <v>7592232.1900000004</v>
      </c>
      <c r="BF83" s="1194">
        <f t="shared" si="5"/>
        <v>6974040</v>
      </c>
      <c r="BG83" s="1194">
        <f t="shared" si="5"/>
        <v>9991994</v>
      </c>
      <c r="BH83" s="1194">
        <f t="shared" si="5"/>
        <v>102038591.81000002</v>
      </c>
      <c r="BI83" s="1194">
        <f t="shared" si="5"/>
        <v>129503900</v>
      </c>
      <c r="BJ83" s="1194">
        <f t="shared" si="5"/>
        <v>132625000</v>
      </c>
      <c r="BK83" s="1194">
        <f t="shared" si="5"/>
        <v>6358217.1699999999</v>
      </c>
      <c r="BL83" s="1194">
        <f t="shared" si="5"/>
        <v>4916231</v>
      </c>
      <c r="BM83" s="1194">
        <f t="shared" si="5"/>
        <v>5985231</v>
      </c>
      <c r="BN83" s="1194">
        <f t="shared" si="5"/>
        <v>2935167.95</v>
      </c>
      <c r="BO83" s="1194">
        <f t="shared" si="5"/>
        <v>6553600</v>
      </c>
      <c r="BP83" s="1194">
        <f t="shared" si="5"/>
        <v>6503600</v>
      </c>
      <c r="BQ83" s="1194">
        <f t="shared" si="5"/>
        <v>12547825.609999999</v>
      </c>
      <c r="BR83" s="1194">
        <f t="shared" ref="BR83:CV83" si="6">SUM(BR35:BR82)</f>
        <v>13220000</v>
      </c>
      <c r="BS83" s="1194">
        <f t="shared" si="6"/>
        <v>12420000</v>
      </c>
      <c r="BT83" s="1194">
        <f t="shared" si="6"/>
        <v>382819.63</v>
      </c>
      <c r="BU83" s="1194">
        <f t="shared" si="6"/>
        <v>726800</v>
      </c>
      <c r="BV83" s="1194">
        <f t="shared" si="6"/>
        <v>726800</v>
      </c>
      <c r="BW83" s="1194"/>
      <c r="BX83" s="1194"/>
      <c r="BY83" s="1194"/>
      <c r="BZ83" s="1194"/>
      <c r="CA83" s="1194"/>
      <c r="CB83" s="1194"/>
      <c r="CC83" s="1195">
        <f t="shared" si="6"/>
        <v>450492309.79000002</v>
      </c>
      <c r="CD83" s="1196">
        <f t="shared" si="6"/>
        <v>611331531</v>
      </c>
      <c r="CE83" s="1197">
        <f>SUM(CE35:CE82)+34251276</f>
        <v>663694997</v>
      </c>
      <c r="CF83" s="1198"/>
    </row>
    <row r="84" spans="1:84" ht="18" customHeight="1">
      <c r="A84" s="1199"/>
      <c r="B84" s="1200"/>
      <c r="C84" s="1201"/>
      <c r="D84" s="1201"/>
      <c r="E84" s="1202"/>
      <c r="F84" s="1203"/>
      <c r="G84" s="1203"/>
      <c r="H84" s="1203"/>
      <c r="I84" s="1203"/>
      <c r="J84" s="1203"/>
      <c r="K84" s="1203"/>
      <c r="L84" s="1203"/>
      <c r="M84" s="1203"/>
      <c r="N84" s="1203"/>
      <c r="O84" s="1203"/>
      <c r="P84" s="1203"/>
      <c r="Q84" s="1203"/>
      <c r="R84" s="1203"/>
      <c r="S84" s="1203"/>
      <c r="T84" s="1203"/>
      <c r="U84" s="1203"/>
      <c r="V84" s="1203"/>
      <c r="W84" s="1203"/>
      <c r="X84" s="1203"/>
      <c r="Y84" s="1203"/>
      <c r="Z84" s="1203"/>
      <c r="AA84" s="1203"/>
      <c r="AB84" s="1203"/>
      <c r="AC84" s="1203"/>
      <c r="AD84" s="1203"/>
      <c r="AE84" s="1203"/>
      <c r="AF84" s="1203"/>
      <c r="AG84" s="1203"/>
      <c r="AH84" s="1203"/>
      <c r="AI84" s="1203"/>
      <c r="AJ84" s="1203"/>
      <c r="AK84" s="1203"/>
      <c r="AL84" s="1203"/>
      <c r="AM84" s="1203"/>
      <c r="AN84" s="1203"/>
      <c r="AO84" s="1203"/>
      <c r="AP84" s="1203"/>
      <c r="AQ84" s="1203"/>
      <c r="AR84" s="1203"/>
      <c r="AS84" s="1203"/>
      <c r="AT84" s="1203"/>
      <c r="AU84" s="1203"/>
      <c r="AV84" s="1203"/>
      <c r="AW84" s="1203"/>
      <c r="AX84" s="1203"/>
      <c r="AY84" s="1203"/>
      <c r="AZ84" s="1203"/>
      <c r="BA84" s="1203"/>
      <c r="BB84" s="1203"/>
      <c r="BC84" s="1203"/>
      <c r="BD84" s="1203"/>
      <c r="BE84" s="1203"/>
      <c r="BF84" s="1203"/>
      <c r="BG84" s="1203"/>
      <c r="BH84" s="1203"/>
      <c r="BI84" s="1203"/>
      <c r="BJ84" s="1203"/>
      <c r="BK84" s="1203"/>
      <c r="BL84" s="1203"/>
      <c r="BM84" s="1203"/>
      <c r="BN84" s="1203"/>
      <c r="BO84" s="1203"/>
      <c r="BP84" s="1203"/>
      <c r="BQ84" s="1203"/>
      <c r="BR84" s="1203"/>
      <c r="BS84" s="1203"/>
      <c r="BT84" s="1203"/>
      <c r="BU84" s="1203"/>
      <c r="BV84" s="1203"/>
      <c r="BW84" s="1203"/>
      <c r="BX84" s="1203"/>
      <c r="BY84" s="1203"/>
      <c r="BZ84" s="1203"/>
      <c r="CA84" s="1203"/>
      <c r="CB84" s="1203"/>
      <c r="CC84" s="1203"/>
      <c r="CD84" s="1204"/>
      <c r="CE84" s="1203"/>
    </row>
    <row r="85" spans="1:84" ht="17.100000000000001" customHeight="1">
      <c r="A85" s="1185" t="s">
        <v>604</v>
      </c>
      <c r="B85" s="1175"/>
      <c r="C85" s="1176"/>
      <c r="D85" s="1176"/>
      <c r="E85" s="1205"/>
      <c r="F85" s="1206"/>
      <c r="G85" s="1206"/>
      <c r="H85" s="1206"/>
      <c r="I85" s="1206"/>
      <c r="J85" s="1206"/>
      <c r="K85" s="1206"/>
      <c r="L85" s="1206"/>
      <c r="M85" s="1206"/>
      <c r="N85" s="1206"/>
      <c r="O85" s="1206"/>
      <c r="P85" s="1206"/>
      <c r="Q85" s="1206"/>
      <c r="R85" s="1206"/>
      <c r="S85" s="1206"/>
      <c r="T85" s="1206"/>
      <c r="U85" s="1206"/>
      <c r="V85" s="1206"/>
      <c r="W85" s="1206"/>
      <c r="X85" s="1206"/>
      <c r="Y85" s="1206"/>
      <c r="Z85" s="1206"/>
      <c r="AA85" s="1206"/>
      <c r="AB85" s="1206"/>
      <c r="AC85" s="1206"/>
      <c r="AD85" s="1206"/>
      <c r="AE85" s="1206"/>
      <c r="AF85" s="1206"/>
      <c r="AG85" s="1206"/>
      <c r="AH85" s="1206"/>
      <c r="AI85" s="1206"/>
      <c r="AJ85" s="1206"/>
      <c r="AK85" s="1206"/>
      <c r="AL85" s="1206"/>
      <c r="AM85" s="1206"/>
      <c r="AN85" s="1206"/>
      <c r="AO85" s="1206"/>
      <c r="AP85" s="1206"/>
      <c r="AQ85" s="1206"/>
      <c r="AR85" s="1206"/>
      <c r="AS85" s="1206"/>
      <c r="AT85" s="1206"/>
      <c r="AU85" s="1206"/>
      <c r="AV85" s="1206"/>
      <c r="AW85" s="1206"/>
      <c r="AX85" s="1206"/>
      <c r="AY85" s="1206"/>
      <c r="AZ85" s="1206"/>
      <c r="BA85" s="1206"/>
      <c r="BB85" s="1206"/>
      <c r="BC85" s="1206"/>
      <c r="BD85" s="1206"/>
      <c r="BE85" s="1206"/>
      <c r="BF85" s="1206"/>
      <c r="BG85" s="1206"/>
      <c r="BH85" s="1206"/>
      <c r="BI85" s="1206"/>
      <c r="BJ85" s="1206"/>
      <c r="BK85" s="1206"/>
      <c r="BL85" s="1206"/>
      <c r="BM85" s="1206"/>
      <c r="BN85" s="1206"/>
      <c r="BO85" s="1206"/>
      <c r="BP85" s="1206"/>
      <c r="BQ85" s="1206"/>
      <c r="BR85" s="1206"/>
      <c r="BS85" s="1206"/>
      <c r="BT85" s="1206"/>
      <c r="BU85" s="1206"/>
      <c r="BV85" s="1206"/>
      <c r="BW85" s="1206"/>
      <c r="BX85" s="1206"/>
      <c r="BY85" s="1206"/>
      <c r="BZ85" s="1206"/>
      <c r="CA85" s="1206"/>
      <c r="CB85" s="1206"/>
      <c r="CC85" s="1206"/>
      <c r="CD85" s="1207"/>
      <c r="CE85" s="1206"/>
    </row>
    <row r="86" spans="1:84" ht="17.100000000000001" customHeight="1">
      <c r="A86" s="1185"/>
      <c r="B86" s="1208" t="s">
        <v>867</v>
      </c>
      <c r="C86" s="1176"/>
      <c r="D86" s="1176"/>
      <c r="E86" s="1177"/>
      <c r="F86" s="1209"/>
      <c r="G86" s="1210"/>
      <c r="H86" s="1210"/>
      <c r="I86" s="1209"/>
      <c r="J86" s="1209"/>
      <c r="K86" s="1210"/>
      <c r="L86" s="1209"/>
      <c r="M86" s="1209"/>
      <c r="N86" s="1210"/>
      <c r="O86" s="1210"/>
      <c r="P86" s="1210"/>
      <c r="Q86" s="1210"/>
      <c r="R86" s="1209"/>
      <c r="S86" s="1209"/>
      <c r="T86" s="1210"/>
      <c r="U86" s="1209"/>
      <c r="V86" s="1209"/>
      <c r="W86" s="1210"/>
      <c r="X86" s="1209"/>
      <c r="Y86" s="1209"/>
      <c r="Z86" s="1210"/>
      <c r="AA86" s="1209"/>
      <c r="AB86" s="1209"/>
      <c r="AC86" s="1210"/>
      <c r="AD86" s="1209"/>
      <c r="AE86" s="1209"/>
      <c r="AF86" s="1210"/>
      <c r="AG86" s="1209"/>
      <c r="AH86" s="1209"/>
      <c r="AI86" s="1210"/>
      <c r="AJ86" s="1209"/>
      <c r="AK86" s="1209"/>
      <c r="AL86" s="1210"/>
      <c r="AM86" s="1209"/>
      <c r="AN86" s="1209"/>
      <c r="AO86" s="1210"/>
      <c r="AP86" s="1209"/>
      <c r="AQ86" s="1209"/>
      <c r="AR86" s="1210"/>
      <c r="AS86" s="1209"/>
      <c r="AT86" s="1209"/>
      <c r="AU86" s="1210"/>
      <c r="AV86" s="1209"/>
      <c r="AW86" s="1209"/>
      <c r="AX86" s="1210"/>
      <c r="AY86" s="1209"/>
      <c r="AZ86" s="1209"/>
      <c r="BA86" s="1210"/>
      <c r="BB86" s="1209"/>
      <c r="BC86" s="1209"/>
      <c r="BD86" s="1210"/>
      <c r="BE86" s="1209"/>
      <c r="BF86" s="1209"/>
      <c r="BG86" s="1210"/>
      <c r="BH86" s="1209"/>
      <c r="BI86" s="1209"/>
      <c r="BJ86" s="1210"/>
      <c r="BK86" s="1209"/>
      <c r="BL86" s="1209"/>
      <c r="BM86" s="1210"/>
      <c r="BN86" s="1209"/>
      <c r="BO86" s="1209"/>
      <c r="BP86" s="1210"/>
      <c r="BQ86" s="1209"/>
      <c r="BR86" s="1209"/>
      <c r="BS86" s="1210"/>
      <c r="BT86" s="1210"/>
      <c r="BU86" s="1210"/>
      <c r="BV86" s="1210"/>
      <c r="BW86" s="1210"/>
      <c r="BX86" s="1210"/>
      <c r="BY86" s="1210"/>
      <c r="BZ86" s="1210"/>
      <c r="CA86" s="1210"/>
      <c r="CB86" s="1210"/>
      <c r="CC86" s="1209"/>
      <c r="CD86" s="1211"/>
      <c r="CE86" s="1210"/>
    </row>
    <row r="87" spans="1:84" ht="17.100000000000001" customHeight="1">
      <c r="A87" s="1185"/>
      <c r="B87" s="1212" t="s">
        <v>868</v>
      </c>
      <c r="C87" s="1176"/>
      <c r="D87" s="1176"/>
      <c r="E87" s="1142" t="s">
        <v>869</v>
      </c>
      <c r="F87" s="1213"/>
      <c r="G87" s="1213"/>
      <c r="H87" s="1213"/>
      <c r="I87" s="1187"/>
      <c r="J87" s="1213"/>
      <c r="K87" s="1213"/>
      <c r="L87" s="1187"/>
      <c r="M87" s="1213"/>
      <c r="N87" s="1213"/>
      <c r="O87" s="1213"/>
      <c r="P87" s="1213"/>
      <c r="Q87" s="1213"/>
      <c r="R87" s="1187"/>
      <c r="S87" s="1213"/>
      <c r="T87" s="1213"/>
      <c r="U87" s="1187"/>
      <c r="V87" s="1213"/>
      <c r="W87" s="1213"/>
      <c r="X87" s="1187"/>
      <c r="Y87" s="1213"/>
      <c r="Z87" s="1213"/>
      <c r="AA87" s="1187"/>
      <c r="AB87" s="1213"/>
      <c r="AC87" s="1213"/>
      <c r="AD87" s="1187"/>
      <c r="AE87" s="1213"/>
      <c r="AF87" s="1213"/>
      <c r="AG87" s="1187"/>
      <c r="AH87" s="1213"/>
      <c r="AI87" s="1213"/>
      <c r="AJ87" s="1187"/>
      <c r="AK87" s="1213"/>
      <c r="AL87" s="1213"/>
      <c r="AM87" s="1187"/>
      <c r="AN87" s="1213"/>
      <c r="AO87" s="1213"/>
      <c r="AP87" s="1187"/>
      <c r="AQ87" s="1213"/>
      <c r="AR87" s="1213"/>
      <c r="AS87" s="1187"/>
      <c r="AT87" s="1213"/>
      <c r="AU87" s="1213"/>
      <c r="AV87" s="1187"/>
      <c r="AW87" s="1213"/>
      <c r="AX87" s="1213"/>
      <c r="AY87" s="1187"/>
      <c r="AZ87" s="1213"/>
      <c r="BA87" s="1213"/>
      <c r="BB87" s="1187"/>
      <c r="BC87" s="1213"/>
      <c r="BD87" s="1213"/>
      <c r="BE87" s="1187"/>
      <c r="BF87" s="1213"/>
      <c r="BG87" s="1213"/>
      <c r="BH87" s="1187"/>
      <c r="BI87" s="1213"/>
      <c r="BJ87" s="1213"/>
      <c r="BK87" s="1187"/>
      <c r="BL87" s="1213"/>
      <c r="BM87" s="1213"/>
      <c r="BN87" s="1187"/>
      <c r="BO87" s="1213"/>
      <c r="BP87" s="1213"/>
      <c r="BQ87" s="1187"/>
      <c r="BR87" s="1213"/>
      <c r="BS87" s="1213"/>
      <c r="BT87" s="1213"/>
      <c r="BU87" s="1213"/>
      <c r="BV87" s="1213"/>
      <c r="BW87" s="1213"/>
      <c r="BX87" s="1213"/>
      <c r="BY87" s="1213"/>
      <c r="BZ87" s="1213"/>
      <c r="CA87" s="1213"/>
      <c r="CB87" s="1213"/>
      <c r="CC87" s="1187"/>
      <c r="CD87" s="1214"/>
      <c r="CE87" s="1213"/>
    </row>
    <row r="88" spans="1:84" ht="17.100000000000001" customHeight="1">
      <c r="A88" s="1185"/>
      <c r="B88" s="1212" t="s">
        <v>870</v>
      </c>
      <c r="C88" s="1176"/>
      <c r="D88" s="1176"/>
      <c r="E88" s="1142" t="s">
        <v>871</v>
      </c>
      <c r="F88" s="1213"/>
      <c r="G88" s="1213"/>
      <c r="H88" s="1213"/>
      <c r="I88" s="1187"/>
      <c r="J88" s="1213"/>
      <c r="K88" s="1213"/>
      <c r="L88" s="1187"/>
      <c r="M88" s="1213"/>
      <c r="N88" s="1213"/>
      <c r="O88" s="1213"/>
      <c r="P88" s="1213"/>
      <c r="Q88" s="1213"/>
      <c r="R88" s="1187"/>
      <c r="S88" s="1213"/>
      <c r="T88" s="1213"/>
      <c r="U88" s="1187"/>
      <c r="V88" s="1213"/>
      <c r="W88" s="1213"/>
      <c r="X88" s="1187"/>
      <c r="Y88" s="1213"/>
      <c r="Z88" s="1213"/>
      <c r="AA88" s="1187"/>
      <c r="AB88" s="1213"/>
      <c r="AC88" s="1213"/>
      <c r="AD88" s="1187"/>
      <c r="AE88" s="1213"/>
      <c r="AF88" s="1213"/>
      <c r="AG88" s="1187"/>
      <c r="AH88" s="1213"/>
      <c r="AI88" s="1213"/>
      <c r="AJ88" s="1187"/>
      <c r="AK88" s="1213"/>
      <c r="AL88" s="1213"/>
      <c r="AM88" s="1187"/>
      <c r="AN88" s="1213"/>
      <c r="AO88" s="1213"/>
      <c r="AP88" s="1187"/>
      <c r="AQ88" s="1213"/>
      <c r="AR88" s="1213"/>
      <c r="AS88" s="1187"/>
      <c r="AT88" s="1213"/>
      <c r="AU88" s="1213"/>
      <c r="AV88" s="1187"/>
      <c r="AW88" s="1213"/>
      <c r="AX88" s="1213"/>
      <c r="AY88" s="1187"/>
      <c r="AZ88" s="1213"/>
      <c r="BA88" s="1213"/>
      <c r="BB88" s="1187"/>
      <c r="BC88" s="1213"/>
      <c r="BD88" s="1213"/>
      <c r="BE88" s="1187"/>
      <c r="BF88" s="1213"/>
      <c r="BG88" s="1213"/>
      <c r="BH88" s="1187"/>
      <c r="BI88" s="1213"/>
      <c r="BJ88" s="1213"/>
      <c r="BK88" s="1187"/>
      <c r="BL88" s="1213"/>
      <c r="BM88" s="1213"/>
      <c r="BN88" s="1187"/>
      <c r="BO88" s="1213"/>
      <c r="BP88" s="1213"/>
      <c r="BQ88" s="1187"/>
      <c r="BR88" s="1213"/>
      <c r="BS88" s="1213"/>
      <c r="BT88" s="1213"/>
      <c r="BU88" s="1213"/>
      <c r="BV88" s="1213"/>
      <c r="BW88" s="1213"/>
      <c r="BX88" s="1213"/>
      <c r="BY88" s="1213"/>
      <c r="BZ88" s="1213"/>
      <c r="CA88" s="1213"/>
      <c r="CB88" s="1213"/>
      <c r="CC88" s="1187"/>
      <c r="CD88" s="1214"/>
      <c r="CE88" s="1213"/>
    </row>
    <row r="89" spans="1:84" ht="17.100000000000001" customHeight="1">
      <c r="A89" s="1185"/>
      <c r="B89" s="1208" t="s">
        <v>872</v>
      </c>
      <c r="C89" s="1176"/>
      <c r="D89" s="1176"/>
      <c r="E89" s="1142"/>
      <c r="F89" s="1213"/>
      <c r="G89" s="1213"/>
      <c r="H89" s="1213"/>
      <c r="I89" s="1187"/>
      <c r="J89" s="1213"/>
      <c r="K89" s="1213"/>
      <c r="L89" s="1187"/>
      <c r="M89" s="1213"/>
      <c r="N89" s="1213"/>
      <c r="O89" s="1213"/>
      <c r="P89" s="1213"/>
      <c r="Q89" s="1213"/>
      <c r="R89" s="1187"/>
      <c r="S89" s="1213"/>
      <c r="T89" s="1213"/>
      <c r="U89" s="1187"/>
      <c r="V89" s="1213"/>
      <c r="W89" s="1213"/>
      <c r="X89" s="1187"/>
      <c r="Y89" s="1213"/>
      <c r="Z89" s="1213"/>
      <c r="AA89" s="1187"/>
      <c r="AB89" s="1213"/>
      <c r="AC89" s="1213"/>
      <c r="AD89" s="1187"/>
      <c r="AE89" s="1213"/>
      <c r="AF89" s="1213"/>
      <c r="AG89" s="1187"/>
      <c r="AH89" s="1213"/>
      <c r="AI89" s="1213"/>
      <c r="AJ89" s="1187"/>
      <c r="AK89" s="1213"/>
      <c r="AL89" s="1213"/>
      <c r="AM89" s="1187"/>
      <c r="AN89" s="1213"/>
      <c r="AO89" s="1213"/>
      <c r="AP89" s="1187"/>
      <c r="AQ89" s="1213"/>
      <c r="AR89" s="1213"/>
      <c r="AS89" s="1187"/>
      <c r="AT89" s="1213"/>
      <c r="AU89" s="1213"/>
      <c r="AV89" s="1187"/>
      <c r="AW89" s="1213"/>
      <c r="AX89" s="1213"/>
      <c r="AY89" s="1187"/>
      <c r="AZ89" s="1213"/>
      <c r="BA89" s="1213"/>
      <c r="BB89" s="1187"/>
      <c r="BC89" s="1213"/>
      <c r="BD89" s="1213"/>
      <c r="BE89" s="1187"/>
      <c r="BF89" s="1213"/>
      <c r="BG89" s="1213"/>
      <c r="BH89" s="1187"/>
      <c r="BI89" s="1213"/>
      <c r="BJ89" s="1213"/>
      <c r="BK89" s="1187"/>
      <c r="BL89" s="1213"/>
      <c r="BM89" s="1213"/>
      <c r="BN89" s="1187"/>
      <c r="BO89" s="1213"/>
      <c r="BP89" s="1213"/>
      <c r="BQ89" s="1187"/>
      <c r="BR89" s="1213"/>
      <c r="BS89" s="1213"/>
      <c r="BT89" s="1213"/>
      <c r="BU89" s="1213"/>
      <c r="BV89" s="1213"/>
      <c r="BW89" s="1213"/>
      <c r="BX89" s="1213"/>
      <c r="BY89" s="1213"/>
      <c r="BZ89" s="1213"/>
      <c r="CA89" s="1213"/>
      <c r="CB89" s="1213"/>
      <c r="CC89" s="1187"/>
      <c r="CD89" s="1214"/>
      <c r="CE89" s="1213"/>
    </row>
    <row r="90" spans="1:84" ht="17.100000000000001" customHeight="1">
      <c r="A90" s="1185"/>
      <c r="B90" s="1212" t="s">
        <v>870</v>
      </c>
      <c r="C90" s="1176"/>
      <c r="D90" s="1176"/>
      <c r="E90" s="1142" t="s">
        <v>871</v>
      </c>
      <c r="F90" s="1213"/>
      <c r="G90" s="1213"/>
      <c r="H90" s="1213"/>
      <c r="I90" s="1187"/>
      <c r="J90" s="1213"/>
      <c r="K90" s="1213"/>
      <c r="L90" s="1187"/>
      <c r="M90" s="1213"/>
      <c r="N90" s="1213"/>
      <c r="O90" s="1213"/>
      <c r="P90" s="1213"/>
      <c r="Q90" s="1213"/>
      <c r="R90" s="1187"/>
      <c r="S90" s="1213"/>
      <c r="T90" s="1213"/>
      <c r="U90" s="1187"/>
      <c r="V90" s="1213"/>
      <c r="W90" s="1213"/>
      <c r="X90" s="1187"/>
      <c r="Y90" s="1213"/>
      <c r="Z90" s="1213"/>
      <c r="AA90" s="1187"/>
      <c r="AB90" s="1213"/>
      <c r="AC90" s="1213"/>
      <c r="AD90" s="1187"/>
      <c r="AE90" s="1213"/>
      <c r="AF90" s="1213"/>
      <c r="AG90" s="1187"/>
      <c r="AH90" s="1213"/>
      <c r="AI90" s="1213"/>
      <c r="AJ90" s="1187"/>
      <c r="AK90" s="1213"/>
      <c r="AL90" s="1213"/>
      <c r="AM90" s="1187"/>
      <c r="AN90" s="1213"/>
      <c r="AO90" s="1213"/>
      <c r="AP90" s="1187"/>
      <c r="AQ90" s="1213"/>
      <c r="AR90" s="1213"/>
      <c r="AS90" s="1187"/>
      <c r="AT90" s="1213"/>
      <c r="AU90" s="1213"/>
      <c r="AV90" s="1187"/>
      <c r="AW90" s="1213"/>
      <c r="AX90" s="1213"/>
      <c r="AY90" s="1187"/>
      <c r="AZ90" s="1213"/>
      <c r="BA90" s="1213"/>
      <c r="BB90" s="1187"/>
      <c r="BC90" s="1213"/>
      <c r="BD90" s="1213"/>
      <c r="BE90" s="1187"/>
      <c r="BF90" s="1213"/>
      <c r="BG90" s="1213"/>
      <c r="BH90" s="1187"/>
      <c r="BI90" s="1213"/>
      <c r="BJ90" s="1213"/>
      <c r="BK90" s="1187"/>
      <c r="BL90" s="1213"/>
      <c r="BM90" s="1213"/>
      <c r="BN90" s="1187"/>
      <c r="BO90" s="1213"/>
      <c r="BP90" s="1213"/>
      <c r="BQ90" s="1187"/>
      <c r="BR90" s="1213"/>
      <c r="BS90" s="1213"/>
      <c r="BT90" s="1213"/>
      <c r="BU90" s="1213"/>
      <c r="BV90" s="1213"/>
      <c r="BW90" s="1213"/>
      <c r="BX90" s="1213"/>
      <c r="BY90" s="1213"/>
      <c r="BZ90" s="1213"/>
      <c r="CA90" s="1213"/>
      <c r="CB90" s="1213"/>
      <c r="CC90" s="1187"/>
      <c r="CD90" s="1214"/>
      <c r="CE90" s="1213"/>
    </row>
    <row r="91" spans="1:84" ht="17.100000000000001" customHeight="1">
      <c r="A91" s="1185"/>
      <c r="B91" s="1212" t="s">
        <v>873</v>
      </c>
      <c r="C91" s="1176"/>
      <c r="D91" s="1176"/>
      <c r="E91" s="1142" t="s">
        <v>874</v>
      </c>
      <c r="F91" s="1213"/>
      <c r="G91" s="1213"/>
      <c r="H91" s="1213"/>
      <c r="I91" s="1187"/>
      <c r="J91" s="1213"/>
      <c r="K91" s="1213"/>
      <c r="L91" s="1187"/>
      <c r="M91" s="1213"/>
      <c r="N91" s="1213"/>
      <c r="O91" s="1213"/>
      <c r="P91" s="1213"/>
      <c r="Q91" s="1213"/>
      <c r="R91" s="1187"/>
      <c r="S91" s="1213"/>
      <c r="T91" s="1213"/>
      <c r="U91" s="1187"/>
      <c r="V91" s="1213"/>
      <c r="W91" s="1213"/>
      <c r="X91" s="1187"/>
      <c r="Y91" s="1213"/>
      <c r="Z91" s="1213"/>
      <c r="AA91" s="1187"/>
      <c r="AB91" s="1213"/>
      <c r="AC91" s="1213"/>
      <c r="AD91" s="1187"/>
      <c r="AE91" s="1213"/>
      <c r="AF91" s="1213"/>
      <c r="AG91" s="1187"/>
      <c r="AH91" s="1213"/>
      <c r="AI91" s="1213"/>
      <c r="AJ91" s="1187"/>
      <c r="AK91" s="1213"/>
      <c r="AL91" s="1213"/>
      <c r="AM91" s="1187"/>
      <c r="AN91" s="1213"/>
      <c r="AO91" s="1213"/>
      <c r="AP91" s="1187"/>
      <c r="AQ91" s="1213"/>
      <c r="AR91" s="1213"/>
      <c r="AS91" s="1187"/>
      <c r="AT91" s="1213"/>
      <c r="AU91" s="1213"/>
      <c r="AV91" s="1187"/>
      <c r="AW91" s="1213"/>
      <c r="AX91" s="1213"/>
      <c r="AY91" s="1187"/>
      <c r="AZ91" s="1213"/>
      <c r="BA91" s="1213"/>
      <c r="BB91" s="1187"/>
      <c r="BC91" s="1213"/>
      <c r="BD91" s="1213"/>
      <c r="BE91" s="1187"/>
      <c r="BF91" s="1213"/>
      <c r="BG91" s="1213"/>
      <c r="BH91" s="1187"/>
      <c r="BI91" s="1213"/>
      <c r="BJ91" s="1213"/>
      <c r="BK91" s="1187"/>
      <c r="BL91" s="1213"/>
      <c r="BM91" s="1213"/>
      <c r="BN91" s="1187"/>
      <c r="BO91" s="1213"/>
      <c r="BP91" s="1213"/>
      <c r="BQ91" s="1187"/>
      <c r="BR91" s="1213"/>
      <c r="BS91" s="1213"/>
      <c r="BT91" s="1213"/>
      <c r="BU91" s="1213"/>
      <c r="BV91" s="1213"/>
      <c r="BW91" s="1213"/>
      <c r="BX91" s="1213"/>
      <c r="BY91" s="1213"/>
      <c r="BZ91" s="1213"/>
      <c r="CA91" s="1213"/>
      <c r="CB91" s="1213"/>
      <c r="CC91" s="1187"/>
      <c r="CD91" s="1214"/>
      <c r="CE91" s="1213"/>
    </row>
    <row r="92" spans="1:84" s="1220" customFormat="1" ht="18" customHeight="1" thickBot="1">
      <c r="A92" s="1215" t="s">
        <v>412</v>
      </c>
      <c r="B92" s="1216"/>
      <c r="C92" s="1216"/>
      <c r="D92" s="1216"/>
      <c r="E92" s="1217"/>
      <c r="F92" s="1218">
        <v>2558287.4</v>
      </c>
      <c r="G92" s="1218">
        <v>0</v>
      </c>
      <c r="H92" s="1218">
        <v>0</v>
      </c>
      <c r="I92" s="1218">
        <v>0</v>
      </c>
      <c r="J92" s="1218">
        <v>6875000</v>
      </c>
      <c r="K92" s="1218">
        <v>4500000</v>
      </c>
      <c r="L92" s="1218">
        <v>753500</v>
      </c>
      <c r="M92" s="1218">
        <v>0</v>
      </c>
      <c r="N92" s="1218">
        <v>0</v>
      </c>
      <c r="O92" s="1218"/>
      <c r="P92" s="1218"/>
      <c r="Q92" s="1218"/>
      <c r="R92" s="1218">
        <v>0</v>
      </c>
      <c r="S92" s="1218">
        <v>0</v>
      </c>
      <c r="T92" s="1218">
        <v>0</v>
      </c>
      <c r="U92" s="1218">
        <v>0</v>
      </c>
      <c r="V92" s="1218">
        <v>0</v>
      </c>
      <c r="W92" s="1218">
        <v>0</v>
      </c>
      <c r="X92" s="1218">
        <v>0</v>
      </c>
      <c r="Y92" s="1218">
        <v>0</v>
      </c>
      <c r="Z92" s="1218">
        <v>0</v>
      </c>
      <c r="AA92" s="1218">
        <v>468219</v>
      </c>
      <c r="AB92" s="1218">
        <v>0</v>
      </c>
      <c r="AC92" s="1218">
        <v>0</v>
      </c>
      <c r="AD92" s="1218">
        <v>0</v>
      </c>
      <c r="AE92" s="1218">
        <v>0</v>
      </c>
      <c r="AF92" s="1218">
        <v>0</v>
      </c>
      <c r="AG92" s="1218">
        <v>994490</v>
      </c>
      <c r="AH92" s="1218">
        <v>0</v>
      </c>
      <c r="AI92" s="1218"/>
      <c r="AJ92" s="1218">
        <v>72003</v>
      </c>
      <c r="AK92" s="1218">
        <v>0</v>
      </c>
      <c r="AL92" s="1218">
        <v>0</v>
      </c>
      <c r="AM92" s="1218">
        <v>0</v>
      </c>
      <c r="AN92" s="1218">
        <v>0</v>
      </c>
      <c r="AO92" s="1218">
        <v>0</v>
      </c>
      <c r="AP92" s="1218">
        <v>0</v>
      </c>
      <c r="AQ92" s="1218">
        <v>0</v>
      </c>
      <c r="AR92" s="1218">
        <v>0</v>
      </c>
      <c r="AS92" s="1218">
        <v>0</v>
      </c>
      <c r="AT92" s="1218">
        <v>0</v>
      </c>
      <c r="AU92" s="1218">
        <v>0</v>
      </c>
      <c r="AV92" s="1218">
        <v>402000</v>
      </c>
      <c r="AW92" s="1218">
        <v>0</v>
      </c>
      <c r="AX92" s="1218">
        <v>0</v>
      </c>
      <c r="AY92" s="1218"/>
      <c r="AZ92" s="1218"/>
      <c r="BA92" s="1218"/>
      <c r="BB92" s="1218">
        <v>82030</v>
      </c>
      <c r="BC92" s="1218">
        <v>0</v>
      </c>
      <c r="BD92" s="1218">
        <v>0</v>
      </c>
      <c r="BE92" s="1218">
        <v>74347.5</v>
      </c>
      <c r="BF92" s="1218">
        <v>0</v>
      </c>
      <c r="BG92" s="1218">
        <v>0</v>
      </c>
      <c r="BH92" s="1218">
        <v>3932512.43</v>
      </c>
      <c r="BI92" s="1218">
        <v>0</v>
      </c>
      <c r="BJ92" s="1218">
        <v>0</v>
      </c>
      <c r="BK92" s="1218">
        <v>0</v>
      </c>
      <c r="BL92" s="1218">
        <v>0</v>
      </c>
      <c r="BM92" s="1218">
        <v>0</v>
      </c>
      <c r="BN92" s="1218">
        <v>151200</v>
      </c>
      <c r="BO92" s="1218">
        <v>0</v>
      </c>
      <c r="BP92" s="1218">
        <v>0</v>
      </c>
      <c r="BQ92" s="1218">
        <v>0</v>
      </c>
      <c r="BR92" s="1218">
        <v>0</v>
      </c>
      <c r="BS92" s="1218">
        <v>0</v>
      </c>
      <c r="BT92" s="1218">
        <v>0</v>
      </c>
      <c r="BU92" s="1218">
        <v>0</v>
      </c>
      <c r="BV92" s="1218">
        <v>0</v>
      </c>
      <c r="BW92" s="1219"/>
      <c r="BX92" s="1219"/>
      <c r="BY92" s="1219"/>
      <c r="BZ92" s="1219"/>
      <c r="CA92" s="1219"/>
      <c r="CB92" s="1219"/>
      <c r="CC92" s="1197">
        <f>F92+I92+L92+R92+U92+X92+AA92+AD92+AG92+AJ92+AM92+AP92+AS92+AV92+AY92+BB92+BE92+BH92+BK92+BN92+BQ92+BT92</f>
        <v>9488589.3300000001</v>
      </c>
      <c r="CD92" s="1197">
        <f>G92+J92+M92+S92+V92+Y92+AB92+AE92+AH92+AK92+AN92+AQ92+AT92+AW92+AZ92+BC92+BF92+BI92+BL92+BO92+BR92+BU92</f>
        <v>6875000</v>
      </c>
      <c r="CE92" s="1197">
        <f>H92+K92+N92+T92+W92+Z92+AC92+AF92+AI92+AL92+AO92+AR92+AU92+AX92+BA92+BD92+BG92+BJ92+BM92+BP92+BS92+BV92</f>
        <v>4500000</v>
      </c>
    </row>
    <row r="93" spans="1:84" ht="18" customHeight="1" thickTop="1">
      <c r="A93" s="1221" t="s">
        <v>605</v>
      </c>
      <c r="B93" s="1222"/>
      <c r="C93" s="1223"/>
      <c r="D93" s="1223"/>
      <c r="E93" s="1224"/>
      <c r="F93" s="1225">
        <f t="shared" ref="F93:BQ93" si="7">F92+F83+F31</f>
        <v>282507758.13264</v>
      </c>
      <c r="G93" s="1225">
        <f t="shared" si="7"/>
        <v>407583290</v>
      </c>
      <c r="H93" s="1225">
        <f t="shared" si="7"/>
        <v>437287585</v>
      </c>
      <c r="I93" s="1225">
        <f t="shared" si="7"/>
        <v>185301676.25</v>
      </c>
      <c r="J93" s="1225">
        <f t="shared" si="7"/>
        <v>210139120</v>
      </c>
      <c r="K93" s="1225">
        <f t="shared" si="7"/>
        <v>221781852</v>
      </c>
      <c r="L93" s="1225">
        <f t="shared" si="7"/>
        <v>20229646.370000001</v>
      </c>
      <c r="M93" s="1225">
        <f t="shared" si="7"/>
        <v>20702422</v>
      </c>
      <c r="N93" s="1225">
        <f t="shared" si="7"/>
        <v>23675138</v>
      </c>
      <c r="O93" s="1225"/>
      <c r="P93" s="1225"/>
      <c r="Q93" s="1225"/>
      <c r="R93" s="1225">
        <f t="shared" si="7"/>
        <v>11379792.93</v>
      </c>
      <c r="S93" s="1225">
        <f t="shared" si="7"/>
        <v>16049579</v>
      </c>
      <c r="T93" s="1225">
        <f t="shared" si="7"/>
        <v>21556983</v>
      </c>
      <c r="U93" s="1225">
        <f t="shared" si="7"/>
        <v>23439092.02</v>
      </c>
      <c r="V93" s="1225">
        <f t="shared" si="7"/>
        <v>29119273</v>
      </c>
      <c r="W93" s="1225">
        <f t="shared" si="7"/>
        <v>38236644</v>
      </c>
      <c r="X93" s="1225">
        <f t="shared" si="7"/>
        <v>15612096.189999999</v>
      </c>
      <c r="Y93" s="1225">
        <f t="shared" si="7"/>
        <v>23970132</v>
      </c>
      <c r="Z93" s="1225">
        <f t="shared" si="7"/>
        <v>26541868</v>
      </c>
      <c r="AA93" s="1225">
        <f t="shared" si="7"/>
        <v>79772899.170000002</v>
      </c>
      <c r="AB93" s="1225">
        <f t="shared" si="7"/>
        <v>141513200</v>
      </c>
      <c r="AC93" s="1225">
        <f t="shared" si="7"/>
        <v>142114126</v>
      </c>
      <c r="AD93" s="1225">
        <f t="shared" si="7"/>
        <v>9549690.2400000002</v>
      </c>
      <c r="AE93" s="1225">
        <f t="shared" si="7"/>
        <v>16824539</v>
      </c>
      <c r="AF93" s="1225">
        <f t="shared" si="7"/>
        <v>16945544</v>
      </c>
      <c r="AG93" s="1225">
        <f t="shared" si="7"/>
        <v>25322928.719999999</v>
      </c>
      <c r="AH93" s="1225">
        <f t="shared" si="7"/>
        <v>28961019</v>
      </c>
      <c r="AI93" s="1225">
        <f t="shared" si="7"/>
        <v>33427850</v>
      </c>
      <c r="AJ93" s="1225">
        <f t="shared" si="7"/>
        <v>25809484.799999997</v>
      </c>
      <c r="AK93" s="1225">
        <f t="shared" si="7"/>
        <v>59087426</v>
      </c>
      <c r="AL93" s="1225">
        <f t="shared" si="7"/>
        <v>33666689</v>
      </c>
      <c r="AM93" s="1225">
        <f t="shared" si="7"/>
        <v>5799053.5699999994</v>
      </c>
      <c r="AN93" s="1225">
        <f t="shared" si="7"/>
        <v>12380972</v>
      </c>
      <c r="AO93" s="1225">
        <f t="shared" si="7"/>
        <v>14021000</v>
      </c>
      <c r="AP93" s="1225">
        <f t="shared" si="7"/>
        <v>11095975.299999999</v>
      </c>
      <c r="AQ93" s="1225">
        <f t="shared" si="7"/>
        <v>12069638</v>
      </c>
      <c r="AR93" s="1225">
        <f t="shared" si="7"/>
        <v>12766424</v>
      </c>
      <c r="AS93" s="1225">
        <f t="shared" si="7"/>
        <v>18569173.649999999</v>
      </c>
      <c r="AT93" s="1225">
        <f t="shared" si="7"/>
        <v>31866056</v>
      </c>
      <c r="AU93" s="1225">
        <f t="shared" si="7"/>
        <v>35967504</v>
      </c>
      <c r="AV93" s="1225">
        <f t="shared" si="7"/>
        <v>13830444.449999999</v>
      </c>
      <c r="AW93" s="1225">
        <f t="shared" si="7"/>
        <v>17953051</v>
      </c>
      <c r="AX93" s="1225">
        <f t="shared" si="7"/>
        <v>19191807</v>
      </c>
      <c r="AY93" s="1225">
        <f t="shared" si="7"/>
        <v>11164351.02</v>
      </c>
      <c r="AZ93" s="1225">
        <f t="shared" si="7"/>
        <v>13368625</v>
      </c>
      <c r="BA93" s="1225">
        <f t="shared" si="7"/>
        <v>15380708</v>
      </c>
      <c r="BB93" s="1225">
        <f t="shared" si="7"/>
        <v>63890363.270000003</v>
      </c>
      <c r="BC93" s="1225">
        <f t="shared" si="7"/>
        <v>84144204</v>
      </c>
      <c r="BD93" s="1225">
        <f t="shared" si="7"/>
        <v>89361608</v>
      </c>
      <c r="BE93" s="1225">
        <f t="shared" si="7"/>
        <v>21063728.199999999</v>
      </c>
      <c r="BF93" s="1225">
        <f t="shared" si="7"/>
        <v>28607769</v>
      </c>
      <c r="BG93" s="1225">
        <f t="shared" si="7"/>
        <v>35507514</v>
      </c>
      <c r="BH93" s="1225">
        <f t="shared" si="7"/>
        <v>207767110.45000005</v>
      </c>
      <c r="BI93" s="1225">
        <f t="shared" si="7"/>
        <v>261548650</v>
      </c>
      <c r="BJ93" s="1225">
        <f t="shared" si="7"/>
        <v>284996108</v>
      </c>
      <c r="BK93" s="1225">
        <f t="shared" si="7"/>
        <v>22848924.75</v>
      </c>
      <c r="BL93" s="1225">
        <f t="shared" si="7"/>
        <v>25654359</v>
      </c>
      <c r="BM93" s="1225">
        <f t="shared" si="7"/>
        <v>31440557</v>
      </c>
      <c r="BN93" s="1225">
        <f t="shared" si="7"/>
        <v>15788352.93</v>
      </c>
      <c r="BO93" s="1225">
        <f t="shared" si="7"/>
        <v>23710502</v>
      </c>
      <c r="BP93" s="1225">
        <f t="shared" si="7"/>
        <v>25746116</v>
      </c>
      <c r="BQ93" s="1225">
        <f t="shared" si="7"/>
        <v>33364724.120000001</v>
      </c>
      <c r="BR93" s="1225">
        <f t="shared" ref="BR93:CY93" si="8">BR92+BR83+BR31</f>
        <v>56206126</v>
      </c>
      <c r="BS93" s="1225">
        <f t="shared" si="8"/>
        <v>57663753</v>
      </c>
      <c r="BT93" s="1225">
        <f t="shared" si="8"/>
        <v>1750989.62</v>
      </c>
      <c r="BU93" s="1225">
        <f t="shared" si="8"/>
        <v>5256480</v>
      </c>
      <c r="BV93" s="1225">
        <f t="shared" si="8"/>
        <v>5441748</v>
      </c>
      <c r="BW93" s="1225"/>
      <c r="BX93" s="1225"/>
      <c r="BY93" s="1225"/>
      <c r="BZ93" s="1225"/>
      <c r="CA93" s="1225"/>
      <c r="CB93" s="1225"/>
      <c r="CC93" s="1226">
        <f>CC92+CC83+CC31</f>
        <v>1111492319.3826399</v>
      </c>
      <c r="CD93" s="1227">
        <f>CD92+CD83+CD31</f>
        <v>1562422820</v>
      </c>
      <c r="CE93" s="1228">
        <f>CE92+CE83+CE31</f>
        <v>1705175598</v>
      </c>
    </row>
    <row r="94" spans="1:84" ht="13.5">
      <c r="A94" s="1229"/>
      <c r="B94" s="1208"/>
      <c r="C94" s="1230"/>
      <c r="D94" s="1230"/>
      <c r="E94" s="1231"/>
      <c r="F94" s="1232"/>
      <c r="G94" s="1232"/>
      <c r="H94" s="1232"/>
      <c r="I94" s="1232"/>
      <c r="J94" s="1232"/>
      <c r="K94" s="1232"/>
      <c r="L94" s="1232"/>
      <c r="M94" s="1232"/>
      <c r="N94" s="1232"/>
      <c r="O94" s="1232"/>
      <c r="P94" s="1232"/>
      <c r="Q94" s="1232"/>
      <c r="R94" s="1232"/>
      <c r="S94" s="1232"/>
      <c r="T94" s="1232"/>
      <c r="U94" s="1232"/>
      <c r="V94" s="1232"/>
      <c r="W94" s="1232"/>
      <c r="X94" s="1232"/>
      <c r="Y94" s="1232"/>
      <c r="Z94" s="1232"/>
      <c r="AA94" s="1232"/>
      <c r="AB94" s="1232"/>
      <c r="AC94" s="1232"/>
      <c r="AD94" s="1232"/>
      <c r="AE94" s="1232"/>
      <c r="AF94" s="1232"/>
      <c r="AG94" s="1232"/>
      <c r="AH94" s="1232"/>
      <c r="AI94" s="1232"/>
      <c r="AJ94" s="1232"/>
      <c r="AK94" s="1232"/>
      <c r="AL94" s="1232"/>
      <c r="AM94" s="1232"/>
      <c r="AN94" s="1232"/>
      <c r="AO94" s="1232"/>
      <c r="AP94" s="1232"/>
      <c r="AQ94" s="1232"/>
      <c r="AR94" s="1232"/>
      <c r="AS94" s="1232"/>
      <c r="AT94" s="1232"/>
      <c r="AU94" s="1232"/>
      <c r="AV94" s="1232"/>
      <c r="AW94" s="1232"/>
      <c r="AX94" s="1232"/>
      <c r="AY94" s="1232"/>
      <c r="AZ94" s="1232"/>
      <c r="BA94" s="1232"/>
      <c r="BB94" s="1232"/>
      <c r="BC94" s="1232"/>
      <c r="BD94" s="1232"/>
      <c r="BE94" s="1232"/>
      <c r="BF94" s="1232"/>
      <c r="BG94" s="1232"/>
      <c r="BH94" s="1232"/>
      <c r="BI94" s="1232"/>
      <c r="BJ94" s="1232"/>
      <c r="BK94" s="1232"/>
      <c r="BL94" s="1232"/>
      <c r="BM94" s="1232"/>
      <c r="BN94" s="1232"/>
      <c r="BO94" s="1232"/>
      <c r="BP94" s="1232"/>
      <c r="BQ94" s="1232"/>
      <c r="BR94" s="1232"/>
      <c r="BS94" s="1232"/>
      <c r="BT94" s="1232"/>
      <c r="BU94" s="1232"/>
      <c r="BV94" s="1232"/>
      <c r="BW94" s="1232"/>
      <c r="BX94" s="1232"/>
      <c r="BY94" s="1232"/>
      <c r="BZ94" s="1232"/>
      <c r="CA94" s="1232"/>
      <c r="CB94" s="1232"/>
      <c r="CC94" s="1232"/>
      <c r="CD94" s="1232"/>
      <c r="CE94" s="1232"/>
    </row>
  </sheetData>
  <mergeCells count="29">
    <mergeCell ref="BW1:BY3"/>
    <mergeCell ref="BZ1:CB3"/>
    <mergeCell ref="CC1:CE3"/>
    <mergeCell ref="A4:D7"/>
    <mergeCell ref="E4:E7"/>
    <mergeCell ref="BE1:BG3"/>
    <mergeCell ref="BH1:BJ3"/>
    <mergeCell ref="BK1:BM3"/>
    <mergeCell ref="BN1:BP3"/>
    <mergeCell ref="BQ1:BS3"/>
    <mergeCell ref="BT1:BV3"/>
    <mergeCell ref="AM1:AO3"/>
    <mergeCell ref="AP1:AR3"/>
    <mergeCell ref="AS1:AU3"/>
    <mergeCell ref="AV1:AX3"/>
    <mergeCell ref="AY1:BA3"/>
    <mergeCell ref="BB1:BD3"/>
    <mergeCell ref="U1:W3"/>
    <mergeCell ref="X1:Z3"/>
    <mergeCell ref="AA1:AC3"/>
    <mergeCell ref="AD1:AF3"/>
    <mergeCell ref="AG1:AI3"/>
    <mergeCell ref="AJ1:AL3"/>
    <mergeCell ref="B1:D3"/>
    <mergeCell ref="F1:H3"/>
    <mergeCell ref="I1:K3"/>
    <mergeCell ref="L1:N3"/>
    <mergeCell ref="O1:Q3"/>
    <mergeCell ref="R1:T3"/>
  </mergeCells>
  <printOptions horizontalCentered="1"/>
  <pageMargins left="0.1" right="0.1" top="0.35" bottom="0.25" header="0.3" footer="0.3"/>
  <pageSetup paperSize="14"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71"/>
  <sheetViews>
    <sheetView showGridLines="0" zoomScale="190" zoomScaleNormal="190" workbookViewId="0">
      <selection activeCell="D20" sqref="D20"/>
    </sheetView>
  </sheetViews>
  <sheetFormatPr defaultRowHeight="12.75"/>
  <cols>
    <col min="1" max="1" width="1.5703125" style="789" customWidth="1"/>
    <col min="2" max="2" width="15.28515625" style="789" customWidth="1"/>
    <col min="3" max="3" width="1.5703125" style="789" customWidth="1"/>
    <col min="4" max="4" width="26.42578125" style="789" customWidth="1"/>
    <col min="5" max="5" width="11" style="789" customWidth="1"/>
    <col min="6" max="8" width="13.140625" style="789" customWidth="1"/>
    <col min="9" max="17" width="13.7109375" style="789" customWidth="1"/>
    <col min="18" max="18" width="12.5703125" style="789" customWidth="1"/>
    <col min="19" max="20" width="13.7109375" style="789" customWidth="1"/>
    <col min="21" max="22" width="12.5703125" style="789" customWidth="1"/>
    <col min="23" max="23" width="13.7109375" style="789" customWidth="1"/>
    <col min="24" max="24" width="12.5703125" style="789" customWidth="1"/>
    <col min="25" max="26" width="13.7109375" style="789" customWidth="1"/>
    <col min="27" max="30" width="12.5703125" style="789" customWidth="1"/>
    <col min="31" max="31" width="13.7109375" style="789" customWidth="1"/>
    <col min="32" max="49" width="12.5703125" style="789" customWidth="1"/>
    <col min="50" max="50" width="14.28515625" style="789" customWidth="1"/>
    <col min="51" max="51" width="14.28515625" style="789" bestFit="1" customWidth="1"/>
    <col min="52" max="52" width="16.7109375" style="789" customWidth="1"/>
    <col min="53" max="53" width="14.28515625" style="789" bestFit="1" customWidth="1"/>
    <col min="54" max="54" width="12" style="789" bestFit="1" customWidth="1"/>
    <col min="55" max="55" width="16.42578125" style="789" customWidth="1"/>
    <col min="56" max="56" width="17.5703125" style="789" customWidth="1"/>
    <col min="57" max="57" width="14.85546875" style="789" customWidth="1"/>
    <col min="58" max="16384" width="9.140625" style="789"/>
  </cols>
  <sheetData>
    <row r="1" spans="1:57">
      <c r="A1" s="789" t="s">
        <v>742</v>
      </c>
      <c r="C1" s="831" t="s">
        <v>743</v>
      </c>
      <c r="D1" s="832" t="s">
        <v>624</v>
      </c>
      <c r="F1" s="833"/>
      <c r="G1" s="834"/>
      <c r="H1" s="835"/>
      <c r="I1" s="836"/>
      <c r="K1" s="837"/>
      <c r="P1" s="838"/>
      <c r="R1" s="839"/>
      <c r="S1" s="839"/>
    </row>
    <row r="2" spans="1:57">
      <c r="C2" s="831"/>
      <c r="D2" s="840" t="s">
        <v>744</v>
      </c>
      <c r="F2" s="833"/>
      <c r="G2" s="834"/>
      <c r="H2" s="835"/>
      <c r="I2" s="836"/>
      <c r="K2" s="837"/>
      <c r="P2" s="838"/>
      <c r="R2" s="839"/>
      <c r="S2" s="839"/>
    </row>
    <row r="3" spans="1:57">
      <c r="A3" s="789" t="s">
        <v>745</v>
      </c>
      <c r="C3" s="831" t="s">
        <v>743</v>
      </c>
      <c r="D3" s="841"/>
      <c r="F3" s="833"/>
      <c r="G3" s="834"/>
      <c r="H3" s="835"/>
      <c r="K3" s="837"/>
      <c r="R3" s="839"/>
      <c r="S3" s="839"/>
    </row>
    <row r="4" spans="1:57">
      <c r="A4" s="789" t="s">
        <v>746</v>
      </c>
      <c r="C4" s="831" t="s">
        <v>743</v>
      </c>
      <c r="D4" s="842"/>
      <c r="F4" s="833"/>
      <c r="G4" s="834"/>
      <c r="H4" s="835"/>
      <c r="K4" s="837"/>
      <c r="P4" s="843"/>
      <c r="R4" s="839"/>
      <c r="S4" s="839"/>
    </row>
    <row r="5" spans="1:57" ht="13.5" thickBot="1">
      <c r="A5" s="789" t="s">
        <v>747</v>
      </c>
      <c r="C5" s="831" t="s">
        <v>743</v>
      </c>
      <c r="D5" s="832"/>
      <c r="F5" s="833"/>
      <c r="G5" s="834"/>
      <c r="H5" s="835"/>
      <c r="I5" s="836"/>
      <c r="K5" s="837"/>
      <c r="P5" s="844"/>
      <c r="R5" s="839"/>
      <c r="S5" s="839"/>
    </row>
    <row r="6" spans="1:57" ht="13.5" thickBot="1">
      <c r="A6" s="845"/>
      <c r="B6" s="846"/>
      <c r="C6" s="846"/>
      <c r="D6" s="846"/>
      <c r="E6" s="847"/>
      <c r="F6" s="917" t="s">
        <v>748</v>
      </c>
      <c r="G6" s="917"/>
      <c r="H6" s="918"/>
      <c r="I6" s="916" t="s">
        <v>749</v>
      </c>
      <c r="J6" s="917"/>
      <c r="K6" s="918"/>
      <c r="L6" s="916" t="s">
        <v>750</v>
      </c>
      <c r="M6" s="917"/>
      <c r="N6" s="918"/>
      <c r="O6" s="916" t="s">
        <v>751</v>
      </c>
      <c r="P6" s="917"/>
      <c r="Q6" s="918"/>
      <c r="R6" s="916" t="s">
        <v>752</v>
      </c>
      <c r="S6" s="917"/>
      <c r="T6" s="918"/>
      <c r="U6" s="916" t="s">
        <v>753</v>
      </c>
      <c r="V6" s="917"/>
      <c r="W6" s="918"/>
      <c r="X6" s="916" t="s">
        <v>754</v>
      </c>
      <c r="Y6" s="917"/>
      <c r="Z6" s="918"/>
      <c r="AA6" s="916" t="s">
        <v>755</v>
      </c>
      <c r="AB6" s="917"/>
      <c r="AC6" s="918"/>
      <c r="AD6" s="916" t="s">
        <v>756</v>
      </c>
      <c r="AE6" s="917"/>
      <c r="AF6" s="918"/>
      <c r="AG6" s="916" t="s">
        <v>757</v>
      </c>
      <c r="AH6" s="917"/>
      <c r="AI6" s="918"/>
      <c r="AJ6" s="916" t="s">
        <v>758</v>
      </c>
      <c r="AK6" s="917"/>
      <c r="AL6" s="918"/>
      <c r="AM6" s="916" t="s">
        <v>759</v>
      </c>
      <c r="AN6" s="917"/>
      <c r="AO6" s="918"/>
      <c r="AP6" s="916" t="s">
        <v>760</v>
      </c>
      <c r="AQ6" s="917"/>
      <c r="AR6" s="918"/>
      <c r="AS6" s="916" t="s">
        <v>761</v>
      </c>
      <c r="AT6" s="917"/>
      <c r="AU6" s="917"/>
      <c r="AV6" s="919" t="s">
        <v>762</v>
      </c>
      <c r="AW6" s="920"/>
      <c r="AX6" s="921"/>
      <c r="AY6" s="916" t="s">
        <v>25</v>
      </c>
      <c r="AZ6" s="917"/>
      <c r="BA6" s="918"/>
    </row>
    <row r="7" spans="1:57">
      <c r="A7" s="922" t="s">
        <v>165</v>
      </c>
      <c r="B7" s="923"/>
      <c r="C7" s="923"/>
      <c r="D7" s="924"/>
      <c r="E7" s="934" t="s">
        <v>166</v>
      </c>
      <c r="F7" s="848" t="s">
        <v>167</v>
      </c>
      <c r="G7" s="849" t="s">
        <v>168</v>
      </c>
      <c r="H7" s="849" t="s">
        <v>169</v>
      </c>
      <c r="I7" s="850" t="s">
        <v>167</v>
      </c>
      <c r="J7" s="851" t="s">
        <v>168</v>
      </c>
      <c r="K7" s="852" t="s">
        <v>169</v>
      </c>
      <c r="L7" s="850" t="s">
        <v>167</v>
      </c>
      <c r="M7" s="851" t="s">
        <v>168</v>
      </c>
      <c r="N7" s="852" t="s">
        <v>169</v>
      </c>
      <c r="O7" s="850" t="s">
        <v>167</v>
      </c>
      <c r="P7" s="851" t="s">
        <v>168</v>
      </c>
      <c r="Q7" s="852" t="s">
        <v>169</v>
      </c>
      <c r="R7" s="850" t="s">
        <v>167</v>
      </c>
      <c r="S7" s="851" t="s">
        <v>168</v>
      </c>
      <c r="T7" s="852" t="s">
        <v>169</v>
      </c>
      <c r="U7" s="850" t="s">
        <v>167</v>
      </c>
      <c r="V7" s="851" t="s">
        <v>168</v>
      </c>
      <c r="W7" s="852" t="s">
        <v>169</v>
      </c>
      <c r="X7" s="850" t="s">
        <v>167</v>
      </c>
      <c r="Y7" s="851" t="s">
        <v>168</v>
      </c>
      <c r="Z7" s="852" t="s">
        <v>169</v>
      </c>
      <c r="AA7" s="850" t="s">
        <v>167</v>
      </c>
      <c r="AB7" s="851" t="s">
        <v>168</v>
      </c>
      <c r="AC7" s="852" t="s">
        <v>169</v>
      </c>
      <c r="AD7" s="850" t="s">
        <v>167</v>
      </c>
      <c r="AE7" s="851" t="s">
        <v>168</v>
      </c>
      <c r="AF7" s="852" t="s">
        <v>169</v>
      </c>
      <c r="AG7" s="850" t="s">
        <v>167</v>
      </c>
      <c r="AH7" s="851" t="s">
        <v>168</v>
      </c>
      <c r="AI7" s="852" t="s">
        <v>169</v>
      </c>
      <c r="AJ7" s="850" t="s">
        <v>167</v>
      </c>
      <c r="AK7" s="851" t="s">
        <v>168</v>
      </c>
      <c r="AL7" s="852" t="s">
        <v>169</v>
      </c>
      <c r="AM7" s="850" t="s">
        <v>167</v>
      </c>
      <c r="AN7" s="851" t="s">
        <v>168</v>
      </c>
      <c r="AO7" s="852" t="s">
        <v>169</v>
      </c>
      <c r="AP7" s="850" t="s">
        <v>167</v>
      </c>
      <c r="AQ7" s="851" t="s">
        <v>168</v>
      </c>
      <c r="AR7" s="852" t="s">
        <v>169</v>
      </c>
      <c r="AS7" s="850" t="s">
        <v>167</v>
      </c>
      <c r="AT7" s="851" t="s">
        <v>168</v>
      </c>
      <c r="AU7" s="852" t="s">
        <v>169</v>
      </c>
      <c r="AV7" s="850" t="s">
        <v>167</v>
      </c>
      <c r="AW7" s="851" t="s">
        <v>168</v>
      </c>
      <c r="AX7" s="852" t="s">
        <v>169</v>
      </c>
      <c r="AY7" s="850" t="s">
        <v>167</v>
      </c>
      <c r="AZ7" s="851" t="s">
        <v>168</v>
      </c>
      <c r="BA7" s="853" t="s">
        <v>169</v>
      </c>
    </row>
    <row r="8" spans="1:57">
      <c r="A8" s="925"/>
      <c r="B8" s="926"/>
      <c r="C8" s="926"/>
      <c r="D8" s="927"/>
      <c r="E8" s="935"/>
      <c r="F8" s="854" t="s">
        <v>170</v>
      </c>
      <c r="G8" s="779" t="s">
        <v>170</v>
      </c>
      <c r="H8" s="779" t="s">
        <v>170</v>
      </c>
      <c r="I8" s="774" t="s">
        <v>170</v>
      </c>
      <c r="J8" s="781" t="s">
        <v>170</v>
      </c>
      <c r="K8" s="782" t="s">
        <v>170</v>
      </c>
      <c r="L8" s="774" t="s">
        <v>170</v>
      </c>
      <c r="M8" s="781" t="s">
        <v>170</v>
      </c>
      <c r="N8" s="782" t="s">
        <v>170</v>
      </c>
      <c r="O8" s="774" t="s">
        <v>170</v>
      </c>
      <c r="P8" s="781" t="s">
        <v>170</v>
      </c>
      <c r="Q8" s="782" t="s">
        <v>170</v>
      </c>
      <c r="R8" s="774" t="s">
        <v>170</v>
      </c>
      <c r="S8" s="781" t="s">
        <v>170</v>
      </c>
      <c r="T8" s="782" t="s">
        <v>170</v>
      </c>
      <c r="U8" s="774" t="s">
        <v>170</v>
      </c>
      <c r="V8" s="781" t="s">
        <v>170</v>
      </c>
      <c r="W8" s="782" t="s">
        <v>170</v>
      </c>
      <c r="X8" s="774" t="s">
        <v>170</v>
      </c>
      <c r="Y8" s="781" t="s">
        <v>170</v>
      </c>
      <c r="Z8" s="782" t="s">
        <v>170</v>
      </c>
      <c r="AA8" s="774" t="s">
        <v>170</v>
      </c>
      <c r="AB8" s="781" t="s">
        <v>170</v>
      </c>
      <c r="AC8" s="782" t="s">
        <v>170</v>
      </c>
      <c r="AD8" s="774" t="s">
        <v>170</v>
      </c>
      <c r="AE8" s="781" t="s">
        <v>170</v>
      </c>
      <c r="AF8" s="782" t="s">
        <v>170</v>
      </c>
      <c r="AG8" s="774" t="s">
        <v>170</v>
      </c>
      <c r="AH8" s="781" t="s">
        <v>170</v>
      </c>
      <c r="AI8" s="782" t="s">
        <v>170</v>
      </c>
      <c r="AJ8" s="774" t="s">
        <v>170</v>
      </c>
      <c r="AK8" s="781" t="s">
        <v>170</v>
      </c>
      <c r="AL8" s="782" t="s">
        <v>170</v>
      </c>
      <c r="AM8" s="774" t="s">
        <v>170</v>
      </c>
      <c r="AN8" s="781" t="s">
        <v>170</v>
      </c>
      <c r="AO8" s="782" t="s">
        <v>170</v>
      </c>
      <c r="AP8" s="774" t="s">
        <v>170</v>
      </c>
      <c r="AQ8" s="781" t="s">
        <v>170</v>
      </c>
      <c r="AR8" s="782" t="s">
        <v>170</v>
      </c>
      <c r="AS8" s="774" t="s">
        <v>170</v>
      </c>
      <c r="AT8" s="781" t="s">
        <v>170</v>
      </c>
      <c r="AU8" s="782" t="s">
        <v>170</v>
      </c>
      <c r="AV8" s="774" t="s">
        <v>170</v>
      </c>
      <c r="AW8" s="781" t="s">
        <v>170</v>
      </c>
      <c r="AX8" s="782" t="s">
        <v>170</v>
      </c>
      <c r="AY8" s="774" t="s">
        <v>170</v>
      </c>
      <c r="AZ8" s="781" t="s">
        <v>170</v>
      </c>
      <c r="BA8" s="855" t="s">
        <v>170</v>
      </c>
      <c r="BE8" s="789" t="s">
        <v>763</v>
      </c>
    </row>
    <row r="9" spans="1:57">
      <c r="A9" s="928"/>
      <c r="B9" s="929"/>
      <c r="C9" s="929"/>
      <c r="D9" s="930"/>
      <c r="E9" s="936"/>
      <c r="F9" s="856" t="s">
        <v>171</v>
      </c>
      <c r="G9" s="856" t="s">
        <v>172</v>
      </c>
      <c r="H9" s="856" t="s">
        <v>173</v>
      </c>
      <c r="I9" s="857" t="s">
        <v>171</v>
      </c>
      <c r="J9" s="858" t="s">
        <v>172</v>
      </c>
      <c r="K9" s="859" t="s">
        <v>173</v>
      </c>
      <c r="L9" s="857" t="s">
        <v>171</v>
      </c>
      <c r="M9" s="858" t="s">
        <v>172</v>
      </c>
      <c r="N9" s="859" t="s">
        <v>173</v>
      </c>
      <c r="O9" s="857" t="s">
        <v>171</v>
      </c>
      <c r="P9" s="858" t="s">
        <v>172</v>
      </c>
      <c r="Q9" s="859" t="s">
        <v>173</v>
      </c>
      <c r="R9" s="857" t="s">
        <v>171</v>
      </c>
      <c r="S9" s="858" t="s">
        <v>172</v>
      </c>
      <c r="T9" s="859" t="s">
        <v>173</v>
      </c>
      <c r="U9" s="857" t="s">
        <v>171</v>
      </c>
      <c r="V9" s="858" t="s">
        <v>172</v>
      </c>
      <c r="W9" s="859" t="s">
        <v>173</v>
      </c>
      <c r="X9" s="857" t="s">
        <v>171</v>
      </c>
      <c r="Y9" s="858" t="s">
        <v>172</v>
      </c>
      <c r="Z9" s="859" t="s">
        <v>173</v>
      </c>
      <c r="AA9" s="857" t="s">
        <v>171</v>
      </c>
      <c r="AB9" s="858" t="s">
        <v>172</v>
      </c>
      <c r="AC9" s="859" t="s">
        <v>173</v>
      </c>
      <c r="AD9" s="857" t="s">
        <v>171</v>
      </c>
      <c r="AE9" s="858" t="s">
        <v>172</v>
      </c>
      <c r="AF9" s="859" t="s">
        <v>173</v>
      </c>
      <c r="AG9" s="857" t="s">
        <v>171</v>
      </c>
      <c r="AH9" s="858" t="s">
        <v>172</v>
      </c>
      <c r="AI9" s="859" t="s">
        <v>173</v>
      </c>
      <c r="AJ9" s="857" t="s">
        <v>171</v>
      </c>
      <c r="AK9" s="858" t="s">
        <v>172</v>
      </c>
      <c r="AL9" s="859" t="s">
        <v>173</v>
      </c>
      <c r="AM9" s="857" t="s">
        <v>171</v>
      </c>
      <c r="AN9" s="858" t="s">
        <v>172</v>
      </c>
      <c r="AO9" s="859" t="s">
        <v>173</v>
      </c>
      <c r="AP9" s="857" t="s">
        <v>171</v>
      </c>
      <c r="AQ9" s="858" t="s">
        <v>172</v>
      </c>
      <c r="AR9" s="859" t="s">
        <v>173</v>
      </c>
      <c r="AS9" s="857" t="s">
        <v>171</v>
      </c>
      <c r="AT9" s="858" t="s">
        <v>172</v>
      </c>
      <c r="AU9" s="859" t="s">
        <v>173</v>
      </c>
      <c r="AV9" s="857" t="s">
        <v>171</v>
      </c>
      <c r="AW9" s="858" t="s">
        <v>172</v>
      </c>
      <c r="AX9" s="859" t="s">
        <v>173</v>
      </c>
      <c r="AY9" s="860" t="s">
        <v>171</v>
      </c>
      <c r="AZ9" s="860" t="s">
        <v>627</v>
      </c>
      <c r="BA9" s="861" t="s">
        <v>173</v>
      </c>
    </row>
    <row r="10" spans="1:57" ht="13.5" thickBot="1">
      <c r="A10" s="931"/>
      <c r="B10" s="932"/>
      <c r="C10" s="932"/>
      <c r="D10" s="933"/>
      <c r="E10" s="937"/>
      <c r="F10" s="862"/>
      <c r="G10" s="863" t="s">
        <v>174</v>
      </c>
      <c r="H10" s="862"/>
      <c r="I10" s="864"/>
      <c r="J10" s="865" t="s">
        <v>174</v>
      </c>
      <c r="K10" s="866"/>
      <c r="L10" s="864"/>
      <c r="M10" s="865" t="s">
        <v>174</v>
      </c>
      <c r="N10" s="866"/>
      <c r="O10" s="864"/>
      <c r="P10" s="865" t="s">
        <v>174</v>
      </c>
      <c r="Q10" s="866"/>
      <c r="R10" s="864"/>
      <c r="S10" s="865" t="s">
        <v>174</v>
      </c>
      <c r="T10" s="866"/>
      <c r="U10" s="864"/>
      <c r="V10" s="865" t="s">
        <v>174</v>
      </c>
      <c r="W10" s="866"/>
      <c r="X10" s="864"/>
      <c r="Y10" s="865" t="s">
        <v>174</v>
      </c>
      <c r="Z10" s="866"/>
      <c r="AA10" s="864"/>
      <c r="AB10" s="865" t="s">
        <v>174</v>
      </c>
      <c r="AC10" s="866"/>
      <c r="AD10" s="864"/>
      <c r="AE10" s="865" t="s">
        <v>174</v>
      </c>
      <c r="AF10" s="866"/>
      <c r="AG10" s="864"/>
      <c r="AH10" s="865" t="s">
        <v>174</v>
      </c>
      <c r="AI10" s="866"/>
      <c r="AJ10" s="864"/>
      <c r="AK10" s="865" t="s">
        <v>174</v>
      </c>
      <c r="AL10" s="866"/>
      <c r="AM10" s="864"/>
      <c r="AN10" s="865" t="s">
        <v>174</v>
      </c>
      <c r="AO10" s="866"/>
      <c r="AP10" s="864"/>
      <c r="AQ10" s="865" t="s">
        <v>174</v>
      </c>
      <c r="AR10" s="866"/>
      <c r="AS10" s="864"/>
      <c r="AT10" s="865" t="s">
        <v>174</v>
      </c>
      <c r="AU10" s="866"/>
      <c r="AV10" s="864"/>
      <c r="AW10" s="865" t="s">
        <v>174</v>
      </c>
      <c r="AX10" s="866"/>
      <c r="AY10" s="867" t="s">
        <v>175</v>
      </c>
      <c r="AZ10" s="867" t="s">
        <v>176</v>
      </c>
      <c r="BA10" s="868" t="s">
        <v>177</v>
      </c>
    </row>
    <row r="11" spans="1:57">
      <c r="A11" s="783" t="s">
        <v>596</v>
      </c>
      <c r="B11" s="836"/>
      <c r="C11" s="836"/>
      <c r="D11" s="784"/>
      <c r="E11" s="785"/>
      <c r="F11" s="869"/>
      <c r="G11" s="869"/>
      <c r="H11" s="869"/>
      <c r="I11" s="870"/>
      <c r="J11" s="870"/>
      <c r="K11" s="870"/>
      <c r="L11" s="870"/>
      <c r="M11" s="870"/>
      <c r="N11" s="870"/>
      <c r="O11" s="870"/>
      <c r="P11" s="870"/>
      <c r="Q11" s="870"/>
      <c r="R11" s="870"/>
      <c r="S11" s="870"/>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1"/>
      <c r="AY11" s="871"/>
      <c r="AZ11" s="871"/>
      <c r="BA11" s="871"/>
    </row>
    <row r="12" spans="1:57">
      <c r="A12" s="786"/>
      <c r="B12" s="789" t="s">
        <v>616</v>
      </c>
      <c r="D12" s="788"/>
      <c r="E12" s="777" t="s">
        <v>581</v>
      </c>
      <c r="F12" s="771">
        <f>'[1]4421-01'!F21</f>
        <v>56820641.529999994</v>
      </c>
      <c r="G12" s="771">
        <f>'[1]4421-01'!G21</f>
        <v>87701123</v>
      </c>
      <c r="H12" s="771">
        <f>'[1]4421-01'!H21</f>
        <v>110071329</v>
      </c>
      <c r="I12" s="787">
        <f>'[1]4421-02'!F17</f>
        <v>38968194.949999996</v>
      </c>
      <c r="J12" s="787">
        <f>'[1]4421-02'!G17</f>
        <v>57804003</v>
      </c>
      <c r="K12" s="787">
        <f>'[1]4421-02'!H17</f>
        <v>62144338</v>
      </c>
      <c r="L12" s="787">
        <f>'[1]4421-03'!F17</f>
        <v>27307619.879999999</v>
      </c>
      <c r="M12" s="787">
        <f>'[1]4421-03'!G17</f>
        <v>50487796</v>
      </c>
      <c r="N12" s="787">
        <f>'[1]4421-03'!H17</f>
        <v>53463129</v>
      </c>
      <c r="O12" s="787">
        <f>'[1]4421-04'!F17</f>
        <v>20989403.039999999</v>
      </c>
      <c r="P12" s="787">
        <f>'[1]4421-04'!G17</f>
        <v>33480748</v>
      </c>
      <c r="Q12" s="787">
        <f>'[1]4421-04'!H17</f>
        <v>35503433</v>
      </c>
      <c r="R12" s="787">
        <f>'[1]4421-05'!F17</f>
        <v>9025841.4700000007</v>
      </c>
      <c r="S12" s="787">
        <f>'[1]4421-05'!G17</f>
        <v>19221942</v>
      </c>
      <c r="T12" s="787">
        <f>'[1]4421-05'!H17</f>
        <v>20397594</v>
      </c>
      <c r="U12" s="787">
        <f>'[1]4421-06'!F17</f>
        <v>5619491.21</v>
      </c>
      <c r="V12" s="787">
        <f>'[1]4421-06'!G17</f>
        <v>14464843</v>
      </c>
      <c r="W12" s="787">
        <f>'[1]4421-06'!H17</f>
        <v>15345316</v>
      </c>
      <c r="X12" s="787">
        <f>'[1]4421-07'!F17</f>
        <v>12259696.66</v>
      </c>
      <c r="Y12" s="787">
        <f>'[1]4421-07'!G17</f>
        <v>20243706</v>
      </c>
      <c r="Z12" s="787">
        <f>'[1]4421-07'!H17</f>
        <v>21479440</v>
      </c>
      <c r="AA12" s="787">
        <f>'[1]4421-08'!F17</f>
        <v>3667574.69</v>
      </c>
      <c r="AB12" s="787">
        <f>'[1]4421-08'!G17</f>
        <v>9764319</v>
      </c>
      <c r="AC12" s="787">
        <f>'[1]4421-08'!H17</f>
        <v>9923934</v>
      </c>
      <c r="AD12" s="787">
        <f>'[1]4421-09'!F17</f>
        <v>5231619</v>
      </c>
      <c r="AE12" s="787">
        <f>'[1]4421-09'!G17</f>
        <v>8936357</v>
      </c>
      <c r="AF12" s="787">
        <f>'[1]4421-09'!H17</f>
        <v>9500836</v>
      </c>
      <c r="AG12" s="787">
        <f>'[1]4421-10'!F17</f>
        <v>4758688.72</v>
      </c>
      <c r="AH12" s="787">
        <f>'[1]4421-10'!G17</f>
        <v>9393727</v>
      </c>
      <c r="AI12" s="787">
        <f>'[1]4421-10'!H17</f>
        <v>10761400</v>
      </c>
      <c r="AJ12" s="787">
        <f>'[1]4421-11'!F17</f>
        <v>4677180.5</v>
      </c>
      <c r="AK12" s="787">
        <f>'[1]4421-11'!G17</f>
        <v>8859609</v>
      </c>
      <c r="AL12" s="787">
        <f>'[1]4421-11'!H17</f>
        <v>9395108</v>
      </c>
      <c r="AM12" s="787">
        <f>'[1]4421-12'!F17</f>
        <v>5436821.7199999997</v>
      </c>
      <c r="AN12" s="787">
        <f>'[1]4421-12'!G17</f>
        <v>9265704</v>
      </c>
      <c r="AO12" s="787">
        <f>'[1]4421-12'!H17</f>
        <v>9842196</v>
      </c>
      <c r="AP12" s="787">
        <f>'[1]4421-13'!F17</f>
        <v>5315190.93</v>
      </c>
      <c r="AQ12" s="787">
        <f>'[1]4421-13'!G17</f>
        <v>9993802</v>
      </c>
      <c r="AR12" s="787">
        <f>'[1]4421-13'!H17</f>
        <v>10598296</v>
      </c>
      <c r="AS12" s="787">
        <f>'[1]4421-14'!F17</f>
        <v>3839672.4</v>
      </c>
      <c r="AT12" s="787">
        <f>'[1]4421-14'!G17</f>
        <v>9357041</v>
      </c>
      <c r="AU12" s="787">
        <f>'[1]4421-14'!H17</f>
        <v>9950010</v>
      </c>
      <c r="AV12" s="787">
        <f>[1]PHMSO!F17</f>
        <v>13734563.189999999</v>
      </c>
      <c r="AW12" s="787">
        <f>[1]PHMSO!G17</f>
        <v>23166312</v>
      </c>
      <c r="AX12" s="787">
        <f>[1]PHMSO!H17</f>
        <v>24469946</v>
      </c>
      <c r="AY12" s="787">
        <f>SUM(AS12,AP12,AM12,AJ12,AG12,AD12,AA12,X12,U12,R12,O12,L12,I12,F12,AV12)</f>
        <v>217652199.88999999</v>
      </c>
      <c r="AZ12" s="787">
        <f>SUM(AT12,AQ12,AN12,AK12,AH12,AE12,AB12,Y12,V12,S12,P12,M12,J12,G12,AW12)</f>
        <v>372141032</v>
      </c>
      <c r="BA12" s="787">
        <f>SUM(AU12,AR12,AO12,AL12,AI12,AF12,AC12,Z12,W12,T12,Q12,N12,K12,H12,AX12)</f>
        <v>412846305</v>
      </c>
      <c r="BC12" s="833"/>
      <c r="BD12" s="833"/>
    </row>
    <row r="13" spans="1:57">
      <c r="A13" s="786"/>
      <c r="B13" s="789" t="s">
        <v>612</v>
      </c>
      <c r="D13" s="788"/>
      <c r="E13" s="777" t="s">
        <v>579</v>
      </c>
      <c r="F13" s="771">
        <f>'[1]4421-01'!F22</f>
        <v>52342519.530000001</v>
      </c>
      <c r="G13" s="771">
        <f>'[1]4421-01'!G22</f>
        <v>67999272</v>
      </c>
      <c r="H13" s="771">
        <f>'[1]4421-01'!H22</f>
        <v>70514752</v>
      </c>
      <c r="I13" s="787">
        <f>'[1]4421-02'!F18</f>
        <v>10843625.199999999</v>
      </c>
      <c r="J13" s="787">
        <f>'[1]4421-02'!G18</f>
        <v>15465000</v>
      </c>
      <c r="K13" s="787">
        <f>'[1]4421-02'!H18</f>
        <v>16949856</v>
      </c>
      <c r="L13" s="787">
        <f>'[1]4421-03'!F18</f>
        <v>10455588.57</v>
      </c>
      <c r="M13" s="787">
        <f>'[1]4421-03'!G18</f>
        <v>11968000</v>
      </c>
      <c r="N13" s="787">
        <f>'[1]4421-03'!H18</f>
        <v>11781000</v>
      </c>
      <c r="O13" s="787">
        <f>'[1]4421-04'!F18</f>
        <v>14643044.26</v>
      </c>
      <c r="P13" s="787">
        <f>'[1]4421-04'!G18</f>
        <v>17950000</v>
      </c>
      <c r="Q13" s="787">
        <f>'[1]4421-04'!H18</f>
        <v>19436276</v>
      </c>
      <c r="R13" s="787">
        <f>'[1]4421-05'!F18</f>
        <v>11746787.210000001</v>
      </c>
      <c r="S13" s="787">
        <f>'[1]4421-05'!G18</f>
        <v>18301000</v>
      </c>
      <c r="T13" s="787">
        <f>'[1]4421-05'!H18</f>
        <v>17802500</v>
      </c>
      <c r="U13" s="787">
        <f>'[1]4421-06'!F18</f>
        <v>5580467.7400000002</v>
      </c>
      <c r="V13" s="787">
        <f>'[1]4421-06'!G18</f>
        <v>6413200</v>
      </c>
      <c r="W13" s="787">
        <f>'[1]4421-06'!H18</f>
        <v>8084676</v>
      </c>
      <c r="X13" s="787">
        <f>'[1]4421-07'!F18</f>
        <v>10779031.34</v>
      </c>
      <c r="Y13" s="787">
        <f>'[1]4421-07'!G18</f>
        <v>14240472</v>
      </c>
      <c r="Z13" s="787">
        <f>'[1]4421-07'!H18</f>
        <v>14452516</v>
      </c>
      <c r="AA13" s="787">
        <f>'[1]4421-08'!F18</f>
        <v>4367936.0199999996</v>
      </c>
      <c r="AB13" s="787">
        <f>'[1]4421-08'!G18</f>
        <v>4706914</v>
      </c>
      <c r="AC13" s="787">
        <f>'[1]4421-08'!H18</f>
        <v>7750000</v>
      </c>
      <c r="AD13" s="787">
        <f>'[1]4421-09'!F18</f>
        <v>2957656.2900000005</v>
      </c>
      <c r="AE13" s="787">
        <f>'[1]4421-09'!G18</f>
        <v>4511424</v>
      </c>
      <c r="AF13" s="787">
        <f>'[1]4421-09'!H18</f>
        <v>8777384</v>
      </c>
      <c r="AG13" s="787">
        <f>'[1]4421-10'!F18</f>
        <v>6603552</v>
      </c>
      <c r="AH13" s="787">
        <f>'[1]4421-10'!G18</f>
        <v>6622761</v>
      </c>
      <c r="AI13" s="787">
        <f>'[1]4421-10'!H18</f>
        <v>9368400</v>
      </c>
      <c r="AJ13" s="787">
        <f>'[1]4421-11'!F18</f>
        <v>5280476.9400000004</v>
      </c>
      <c r="AK13" s="787">
        <f>'[1]4421-11'!G18</f>
        <v>6829180</v>
      </c>
      <c r="AL13" s="787">
        <f>'[1]4421-11'!H18</f>
        <v>6630930</v>
      </c>
      <c r="AM13" s="787">
        <f>'[1]4421-12'!F18</f>
        <v>6363963.6900000004</v>
      </c>
      <c r="AN13" s="787">
        <f>'[1]4421-12'!G18</f>
        <v>7130636</v>
      </c>
      <c r="AO13" s="787">
        <f>'[1]4421-12'!H18</f>
        <v>9821190</v>
      </c>
      <c r="AP13" s="787">
        <f>'[1]4421-13'!F18</f>
        <v>6437985.0099999998</v>
      </c>
      <c r="AQ13" s="787">
        <f>'[1]4421-13'!G18</f>
        <v>6511437</v>
      </c>
      <c r="AR13" s="787">
        <f>'[1]4421-13'!H18</f>
        <v>9037000</v>
      </c>
      <c r="AS13" s="787">
        <f>'[1]4421-14'!F18</f>
        <v>5238791.5999999996</v>
      </c>
      <c r="AT13" s="787">
        <f>'[1]4421-14'!G18</f>
        <v>5070000</v>
      </c>
      <c r="AU13" s="787">
        <f>'[1]4421-14'!H18</f>
        <v>12364650</v>
      </c>
      <c r="AV13" s="787"/>
      <c r="AW13" s="787"/>
      <c r="AX13" s="787">
        <f>[1]PHMSO!H18</f>
        <v>985020</v>
      </c>
      <c r="AY13" s="787">
        <f t="shared" ref="AY13:BA29" si="0">SUM(AS13,AP13,AM13,AJ13,AG13,AD13,AA13,X13,U13,R13,O13,L13,I13,F13,AV13)</f>
        <v>153641425.40000004</v>
      </c>
      <c r="AZ13" s="787">
        <f t="shared" si="0"/>
        <v>193719296</v>
      </c>
      <c r="BA13" s="787">
        <f>SUM(AU13,AR13,AO13,AL13,AI13,AF13,AC13,Z13,W13,T13,Q13,N13,K13,H13,AX13)</f>
        <v>223756150</v>
      </c>
      <c r="BD13" s="833"/>
    </row>
    <row r="14" spans="1:57">
      <c r="A14" s="786"/>
      <c r="B14" s="789" t="s">
        <v>597</v>
      </c>
      <c r="D14" s="788"/>
      <c r="E14" s="777" t="s">
        <v>577</v>
      </c>
      <c r="F14" s="771">
        <f>'[1]4421-01'!F23</f>
        <v>2938181.82</v>
      </c>
      <c r="G14" s="771">
        <f>'[1]4421-01'!G23</f>
        <v>5352000</v>
      </c>
      <c r="H14" s="771">
        <f>'[1]4421-01'!H23</f>
        <v>5496000</v>
      </c>
      <c r="I14" s="787">
        <f>'[1]4421-02'!F19</f>
        <v>2185863.64</v>
      </c>
      <c r="J14" s="787">
        <f>'[1]4421-02'!G19</f>
        <v>3672000</v>
      </c>
      <c r="K14" s="787">
        <f>'[1]4421-02'!H19</f>
        <v>3696000</v>
      </c>
      <c r="L14" s="787">
        <f>'[1]4421-03'!F19</f>
        <v>1689727.29</v>
      </c>
      <c r="M14" s="787">
        <f>'[1]4421-03'!G19</f>
        <v>3408000</v>
      </c>
      <c r="N14" s="787">
        <f>'[1]4421-03'!H19</f>
        <v>3408000</v>
      </c>
      <c r="O14" s="787">
        <f>'[1]4421-04'!F19</f>
        <v>1208454.56</v>
      </c>
      <c r="P14" s="787">
        <f>'[1]4421-04'!G19</f>
        <v>2280000</v>
      </c>
      <c r="Q14" s="787">
        <f>'[1]4421-04'!H19</f>
        <v>2280000</v>
      </c>
      <c r="R14" s="787">
        <f>'[1]4421-05'!F19</f>
        <v>579111.35</v>
      </c>
      <c r="S14" s="787">
        <f>'[1]4421-05'!G19</f>
        <v>1248000</v>
      </c>
      <c r="T14" s="787">
        <f>'[1]4421-05'!H19</f>
        <v>1248000</v>
      </c>
      <c r="U14" s="787">
        <f>'[1]4421-06'!F19</f>
        <v>464000</v>
      </c>
      <c r="V14" s="787">
        <f>'[1]4421-06'!G19</f>
        <v>984000</v>
      </c>
      <c r="W14" s="787">
        <f>'[1]4421-06'!H19</f>
        <v>984000</v>
      </c>
      <c r="X14" s="787">
        <f>'[1]4421-07'!F19</f>
        <v>722000</v>
      </c>
      <c r="Y14" s="787">
        <f>'[1]4421-07'!G19</f>
        <v>1344000</v>
      </c>
      <c r="Z14" s="787">
        <f>'[1]4421-07'!H19</f>
        <v>1344000</v>
      </c>
      <c r="AA14" s="787">
        <f>'[1]4421-08'!F19</f>
        <v>234272.73</v>
      </c>
      <c r="AB14" s="787">
        <f>'[1]4421-08'!G19</f>
        <v>672000</v>
      </c>
      <c r="AC14" s="787">
        <f>'[1]4421-08'!H19</f>
        <v>672000</v>
      </c>
      <c r="AD14" s="787">
        <f>'[1]4421-09'!F19</f>
        <v>362000</v>
      </c>
      <c r="AE14" s="787">
        <f>'[1]4421-09'!G19</f>
        <v>624000</v>
      </c>
      <c r="AF14" s="787">
        <f>'[1]4421-09'!H19</f>
        <v>624000</v>
      </c>
      <c r="AG14" s="787">
        <f>'[1]4421-10'!F19</f>
        <v>352000</v>
      </c>
      <c r="AH14" s="787">
        <f>'[1]4421-10'!G19</f>
        <v>648000</v>
      </c>
      <c r="AI14" s="787">
        <f>'[1]4421-10'!H19</f>
        <v>672000</v>
      </c>
      <c r="AJ14" s="787">
        <f>'[1]4421-11'!F19</f>
        <v>277090.92</v>
      </c>
      <c r="AK14" s="787">
        <f>'[1]4421-11'!G19</f>
        <v>624000</v>
      </c>
      <c r="AL14" s="787">
        <f>'[1]4421-11'!H19</f>
        <v>624000</v>
      </c>
      <c r="AM14" s="787">
        <f>'[1]4421-12'!F19</f>
        <v>355818.2</v>
      </c>
      <c r="AN14" s="787">
        <f>'[1]4421-12'!G19</f>
        <v>648000</v>
      </c>
      <c r="AO14" s="787">
        <f>'[1]4421-12'!H19</f>
        <v>648000</v>
      </c>
      <c r="AP14" s="787">
        <f>'[1]4421-13'!F19</f>
        <v>370272.73</v>
      </c>
      <c r="AQ14" s="787">
        <f>'[1]4421-13'!G19</f>
        <v>720000</v>
      </c>
      <c r="AR14" s="787">
        <f>'[1]4421-13'!H19</f>
        <v>720000</v>
      </c>
      <c r="AS14" s="787">
        <f>'[1]4421-14'!F19</f>
        <v>308000</v>
      </c>
      <c r="AT14" s="787">
        <f>'[1]4421-14'!G19</f>
        <v>648000</v>
      </c>
      <c r="AU14" s="787">
        <f>'[1]4421-14'!H19</f>
        <v>648000</v>
      </c>
      <c r="AV14" s="787">
        <f>[1]PHMSO!F19</f>
        <v>274454.56</v>
      </c>
      <c r="AW14" s="787">
        <f>[1]PHMSO!G19</f>
        <v>696000</v>
      </c>
      <c r="AX14" s="787">
        <f>[1]PHMSO!H19</f>
        <v>696000</v>
      </c>
      <c r="AY14" s="787">
        <f t="shared" si="0"/>
        <v>12321247.800000001</v>
      </c>
      <c r="AZ14" s="787">
        <f t="shared" si="0"/>
        <v>23568000</v>
      </c>
      <c r="BA14" s="787">
        <f t="shared" si="0"/>
        <v>23760000</v>
      </c>
      <c r="BD14" s="833"/>
    </row>
    <row r="15" spans="1:57">
      <c r="A15" s="786"/>
      <c r="B15" s="789" t="s">
        <v>632</v>
      </c>
      <c r="D15" s="788"/>
      <c r="E15" s="777" t="s">
        <v>575</v>
      </c>
      <c r="F15" s="771">
        <f>'[1]4421-01'!F24</f>
        <v>7233945.0100000007</v>
      </c>
      <c r="G15" s="771">
        <f>'[1]4421-01'!G24</f>
        <v>9600000</v>
      </c>
      <c r="H15" s="771">
        <f>'[1]4421-01'!H24</f>
        <v>9600000</v>
      </c>
      <c r="I15" s="787">
        <f>'[1]4421-02'!F20</f>
        <v>1470725.21</v>
      </c>
      <c r="J15" s="787">
        <f>'[1]4421-02'!G20</f>
        <v>2184000</v>
      </c>
      <c r="K15" s="787">
        <f>'[1]4421-02'!H20</f>
        <v>2184000</v>
      </c>
      <c r="L15" s="787">
        <f>'[1]4421-03'!F20</f>
        <v>1455809.67</v>
      </c>
      <c r="M15" s="787">
        <f>'[1]4421-03'!G20</f>
        <v>1560000</v>
      </c>
      <c r="N15" s="787">
        <f>'[1]4421-03'!H20</f>
        <v>1536000</v>
      </c>
      <c r="O15" s="787">
        <f>'[1]4421-04'!F20</f>
        <v>1979369.8099999996</v>
      </c>
      <c r="P15" s="787">
        <f>'[1]4421-04'!G20</f>
        <v>2520000</v>
      </c>
      <c r="Q15" s="787">
        <f>'[1]4421-04'!H20</f>
        <v>2520000</v>
      </c>
      <c r="R15" s="787">
        <f>'[1]4421-05'!F20</f>
        <v>1565073.05</v>
      </c>
      <c r="S15" s="787">
        <f>'[1]4421-05'!G20</f>
        <v>2376000</v>
      </c>
      <c r="T15" s="787">
        <f>'[1]4421-05'!H20</f>
        <v>2376000</v>
      </c>
      <c r="U15" s="787">
        <f>'[1]4421-06'!F20</f>
        <v>717364.2</v>
      </c>
      <c r="V15" s="787">
        <f>'[1]4421-06'!G20</f>
        <v>768000</v>
      </c>
      <c r="W15" s="787">
        <f>'[1]4421-06'!H20</f>
        <v>1104000</v>
      </c>
      <c r="X15" s="787">
        <f>'[1]4421-07'!F20</f>
        <v>1328276.7900000003</v>
      </c>
      <c r="Y15" s="787">
        <f>'[1]4421-07'!G20</f>
        <v>2040000</v>
      </c>
      <c r="Z15" s="787">
        <f>'[1]4421-07'!H20</f>
        <v>2040000</v>
      </c>
      <c r="AA15" s="787">
        <f>'[1]4421-08'!F20</f>
        <v>594091.21</v>
      </c>
      <c r="AB15" s="787">
        <f>'[1]4421-08'!G20</f>
        <v>768000</v>
      </c>
      <c r="AC15" s="787">
        <f>'[1]4421-08'!H20</f>
        <v>1032000</v>
      </c>
      <c r="AD15" s="787">
        <f>'[1]4421-09'!F20</f>
        <v>400455.51000000007</v>
      </c>
      <c r="AE15" s="787">
        <f>'[1]4421-09'!G20</f>
        <v>648000</v>
      </c>
      <c r="AF15" s="787">
        <f>'[1]4421-09'!H20</f>
        <v>1104000</v>
      </c>
      <c r="AG15" s="787">
        <f>'[1]4421-10'!F20</f>
        <v>903364.59</v>
      </c>
      <c r="AH15" s="787">
        <f>'[1]4421-10'!G20</f>
        <v>888000</v>
      </c>
      <c r="AI15" s="787">
        <f>'[1]4421-10'!H20</f>
        <v>1152000</v>
      </c>
      <c r="AJ15" s="787">
        <f>'[1]4421-11'!F20</f>
        <v>672545.92</v>
      </c>
      <c r="AK15" s="787">
        <f>'[1]4421-11'!G20</f>
        <v>960000</v>
      </c>
      <c r="AL15" s="787">
        <f>'[1]4421-11'!H20</f>
        <v>792000</v>
      </c>
      <c r="AM15" s="787">
        <f>'[1]4421-12'!F20</f>
        <v>869274.62</v>
      </c>
      <c r="AN15" s="787">
        <f>'[1]4421-12'!G20</f>
        <v>1008000</v>
      </c>
      <c r="AO15" s="787">
        <f>'[1]4421-12'!H20</f>
        <v>1176000</v>
      </c>
      <c r="AP15" s="787">
        <f>'[1]4421-13'!F20</f>
        <v>836293.08</v>
      </c>
      <c r="AQ15" s="787">
        <f>'[1]4421-13'!G20</f>
        <v>840000</v>
      </c>
      <c r="AR15" s="787">
        <f>'[1]4421-13'!H20</f>
        <v>1128000</v>
      </c>
      <c r="AS15" s="787">
        <f>'[1]4421-14'!F20</f>
        <v>673273.26</v>
      </c>
      <c r="AT15" s="787">
        <f>'[1]4421-14'!G20</f>
        <v>696000</v>
      </c>
      <c r="AU15" s="787">
        <f>'[1]4421-14'!H20</f>
        <v>1488000</v>
      </c>
      <c r="AV15" s="787"/>
      <c r="AW15" s="787"/>
      <c r="AX15" s="787">
        <f>[1]PHMSO!H20</f>
        <v>120000</v>
      </c>
      <c r="AY15" s="787">
        <f t="shared" si="0"/>
        <v>20699861.93</v>
      </c>
      <c r="AZ15" s="787">
        <f t="shared" si="0"/>
        <v>26856000</v>
      </c>
      <c r="BA15" s="787">
        <f>SUM(AU15,AR15,AO15,AL15,AI15,AF15,AC15,Z15,W15,T15,Q15,N15,K15,H15,AX15)</f>
        <v>29352000</v>
      </c>
      <c r="BD15" s="833"/>
    </row>
    <row r="16" spans="1:57">
      <c r="A16" s="786"/>
      <c r="B16" s="789" t="s">
        <v>606</v>
      </c>
      <c r="D16" s="788"/>
      <c r="E16" s="777" t="s">
        <v>573</v>
      </c>
      <c r="F16" s="771">
        <f>'[1]4421-01'!F25</f>
        <v>0</v>
      </c>
      <c r="G16" s="771">
        <f>'[1]4421-01'!G25</f>
        <v>0</v>
      </c>
      <c r="H16" s="771">
        <f>'[1]4421-01'!H25</f>
        <v>0</v>
      </c>
      <c r="I16" s="787">
        <f>'[1]4421-02'!F21</f>
        <v>0</v>
      </c>
      <c r="J16" s="787">
        <f>'[1]4421-02'!G21</f>
        <v>0</v>
      </c>
      <c r="K16" s="787">
        <f>'[1]4421-02'!H21</f>
        <v>0</v>
      </c>
      <c r="L16" s="787">
        <f>'[1]4421-03'!F21</f>
        <v>0</v>
      </c>
      <c r="M16" s="787">
        <f>'[1]4421-03'!G21</f>
        <v>0</v>
      </c>
      <c r="N16" s="787">
        <f>'[1]4421-03'!H21</f>
        <v>0</v>
      </c>
      <c r="O16" s="787">
        <f>'[1]4421-04'!F21</f>
        <v>0</v>
      </c>
      <c r="P16" s="787">
        <f>'[1]4421-04'!G21</f>
        <v>0</v>
      </c>
      <c r="Q16" s="787">
        <f>'[1]4421-04'!H21</f>
        <v>0</v>
      </c>
      <c r="R16" s="787">
        <f>'[1]4421-05'!F21</f>
        <v>65000</v>
      </c>
      <c r="S16" s="787">
        <f>'[1]4421-05'!G21</f>
        <v>90000</v>
      </c>
      <c r="T16" s="787">
        <f>'[1]4421-05'!H21</f>
        <v>102000</v>
      </c>
      <c r="U16" s="787">
        <f>'[1]4421-06'!F21</f>
        <v>0</v>
      </c>
      <c r="V16" s="787">
        <f>'[1]4421-06'!G21</f>
        <v>0</v>
      </c>
      <c r="W16" s="787">
        <f>'[1]4421-06'!H21</f>
        <v>0</v>
      </c>
      <c r="X16" s="787">
        <f>'[1]4421-07'!F21</f>
        <v>0</v>
      </c>
      <c r="Y16" s="787">
        <f>'[1]4421-07'!G21</f>
        <v>0</v>
      </c>
      <c r="Z16" s="787">
        <f>'[1]4421-07'!H21</f>
        <v>0</v>
      </c>
      <c r="AA16" s="787">
        <f>'[1]4421-08'!F21</f>
        <v>0</v>
      </c>
      <c r="AB16" s="787">
        <f>'[1]4421-08'!G21</f>
        <v>0</v>
      </c>
      <c r="AC16" s="787">
        <f>'[1]4421-08'!H21</f>
        <v>0</v>
      </c>
      <c r="AD16" s="787">
        <f>'[1]4421-09'!F21</f>
        <v>0</v>
      </c>
      <c r="AE16" s="787">
        <f>'[1]4421-09'!G21</f>
        <v>0</v>
      </c>
      <c r="AF16" s="787">
        <f>'[1]4421-09'!H21</f>
        <v>0</v>
      </c>
      <c r="AG16" s="787">
        <f>'[1]4421-10'!F21</f>
        <v>0</v>
      </c>
      <c r="AH16" s="787">
        <f>'[1]4421-10'!G21</f>
        <v>0</v>
      </c>
      <c r="AI16" s="787">
        <f>'[1]4421-10'!H21</f>
        <v>0</v>
      </c>
      <c r="AJ16" s="787">
        <f>'[1]4421-11'!F21</f>
        <v>0</v>
      </c>
      <c r="AK16" s="787">
        <f>'[1]4421-11'!G21</f>
        <v>0</v>
      </c>
      <c r="AL16" s="787">
        <f>'[1]4421-11'!H21</f>
        <v>0</v>
      </c>
      <c r="AM16" s="787">
        <f>'[1]4421-12'!F21</f>
        <v>0</v>
      </c>
      <c r="AN16" s="787">
        <f>'[1]4421-12'!G21</f>
        <v>0</v>
      </c>
      <c r="AO16" s="787">
        <f>'[1]4421-12'!H21</f>
        <v>0</v>
      </c>
      <c r="AP16" s="787">
        <f>'[1]4421-13'!F21</f>
        <v>0</v>
      </c>
      <c r="AQ16" s="787">
        <f>'[1]4421-13'!G21</f>
        <v>0</v>
      </c>
      <c r="AR16" s="787">
        <f>'[1]4421-13'!H21</f>
        <v>0</v>
      </c>
      <c r="AS16" s="787">
        <f>'[1]4421-14'!F21</f>
        <v>0</v>
      </c>
      <c r="AT16" s="787">
        <f>'[1]4421-14'!G21</f>
        <v>0</v>
      </c>
      <c r="AU16" s="787">
        <f>'[1]4421-14'!H21</f>
        <v>0</v>
      </c>
      <c r="AV16" s="787">
        <f>[1]PHMSO!F21</f>
        <v>731500</v>
      </c>
      <c r="AW16" s="787">
        <f>[1]PHMSO!G21</f>
        <v>942000</v>
      </c>
      <c r="AX16" s="787">
        <f>[1]PHMSO!H21</f>
        <v>1122000</v>
      </c>
      <c r="AY16" s="787">
        <f t="shared" si="0"/>
        <v>796500</v>
      </c>
      <c r="AZ16" s="787">
        <f t="shared" si="0"/>
        <v>1032000</v>
      </c>
      <c r="BA16" s="787">
        <f>SUM(AU16,AR16,AO16,AL16,AI16,AF16,AC16,Z16,W16,T16,Q16,N16,K16,H16,AX16)</f>
        <v>1224000</v>
      </c>
      <c r="BD16" s="833"/>
    </row>
    <row r="17" spans="1:56">
      <c r="A17" s="786"/>
      <c r="B17" s="789" t="s">
        <v>598</v>
      </c>
      <c r="D17" s="788"/>
      <c r="E17" s="777" t="s">
        <v>571</v>
      </c>
      <c r="F17" s="771">
        <f>'[1]4421-01'!F26</f>
        <v>0</v>
      </c>
      <c r="G17" s="771">
        <f>'[1]4421-01'!G26</f>
        <v>0</v>
      </c>
      <c r="H17" s="771">
        <f>'[1]4421-01'!H26</f>
        <v>0</v>
      </c>
      <c r="I17" s="787">
        <f>'[1]4421-02'!F22</f>
        <v>0</v>
      </c>
      <c r="J17" s="787">
        <f>'[1]4421-02'!G22</f>
        <v>0</v>
      </c>
      <c r="K17" s="787">
        <f>'[1]4421-02'!H22</f>
        <v>0</v>
      </c>
      <c r="L17" s="787">
        <f>'[1]4421-03'!F22</f>
        <v>0</v>
      </c>
      <c r="M17" s="787">
        <f>'[1]4421-03'!G22</f>
        <v>0</v>
      </c>
      <c r="N17" s="787">
        <f>'[1]4421-03'!H22</f>
        <v>0</v>
      </c>
      <c r="O17" s="787">
        <f>'[1]4421-04'!F22</f>
        <v>0</v>
      </c>
      <c r="P17" s="787">
        <f>'[1]4421-04'!G22</f>
        <v>0</v>
      </c>
      <c r="Q17" s="787">
        <f>'[1]4421-04'!H22</f>
        <v>0</v>
      </c>
      <c r="R17" s="787">
        <f>'[1]4421-05'!F22</f>
        <v>65000</v>
      </c>
      <c r="S17" s="787">
        <f>'[1]4421-05'!G22</f>
        <v>90000</v>
      </c>
      <c r="T17" s="787">
        <f>'[1]4421-05'!H22</f>
        <v>102000</v>
      </c>
      <c r="U17" s="787">
        <f>'[1]4421-06'!F22</f>
        <v>0</v>
      </c>
      <c r="V17" s="787">
        <f>'[1]4421-06'!G22</f>
        <v>0</v>
      </c>
      <c r="W17" s="787">
        <f>'[1]4421-06'!H22</f>
        <v>0</v>
      </c>
      <c r="X17" s="787">
        <f>'[1]4421-07'!F22</f>
        <v>0</v>
      </c>
      <c r="Y17" s="787">
        <f>'[1]4421-07'!G22</f>
        <v>0</v>
      </c>
      <c r="Z17" s="787">
        <f>'[1]4421-07'!H22</f>
        <v>0</v>
      </c>
      <c r="AA17" s="787">
        <f>'[1]4421-08'!F22</f>
        <v>0</v>
      </c>
      <c r="AB17" s="787">
        <f>'[1]4421-08'!G22</f>
        <v>0</v>
      </c>
      <c r="AC17" s="787">
        <f>'[1]4421-08'!H22</f>
        <v>0</v>
      </c>
      <c r="AD17" s="787">
        <f>'[1]4421-09'!F22</f>
        <v>0</v>
      </c>
      <c r="AE17" s="787">
        <f>'[1]4421-09'!G22</f>
        <v>0</v>
      </c>
      <c r="AF17" s="787">
        <f>'[1]4421-09'!H22</f>
        <v>0</v>
      </c>
      <c r="AG17" s="787">
        <f>'[1]4421-10'!F22</f>
        <v>0</v>
      </c>
      <c r="AH17" s="787">
        <f>'[1]4421-10'!G22</f>
        <v>0</v>
      </c>
      <c r="AI17" s="787">
        <f>'[1]4421-10'!H22</f>
        <v>0</v>
      </c>
      <c r="AJ17" s="787">
        <f>'[1]4421-11'!F22</f>
        <v>0</v>
      </c>
      <c r="AK17" s="787">
        <f>'[1]4421-11'!G22</f>
        <v>0</v>
      </c>
      <c r="AL17" s="787">
        <f>'[1]4421-11'!H22</f>
        <v>0</v>
      </c>
      <c r="AM17" s="787">
        <f>'[1]4421-12'!F22</f>
        <v>0</v>
      </c>
      <c r="AN17" s="787">
        <f>'[1]4421-12'!G22</f>
        <v>0</v>
      </c>
      <c r="AO17" s="787">
        <f>'[1]4421-12'!H22</f>
        <v>0</v>
      </c>
      <c r="AP17" s="787">
        <f>'[1]4421-13'!F22</f>
        <v>0</v>
      </c>
      <c r="AQ17" s="787">
        <f>'[1]4421-13'!G22</f>
        <v>0</v>
      </c>
      <c r="AR17" s="787">
        <f>'[1]4421-13'!H22</f>
        <v>0</v>
      </c>
      <c r="AS17" s="787">
        <f>'[1]4421-14'!F22</f>
        <v>0</v>
      </c>
      <c r="AT17" s="787">
        <f>'[1]4421-14'!G22</f>
        <v>0</v>
      </c>
      <c r="AU17" s="787">
        <f>'[1]4421-14'!H22</f>
        <v>0</v>
      </c>
      <c r="AV17" s="787">
        <f>[1]PHMSO!F22</f>
        <v>647500</v>
      </c>
      <c r="AW17" s="787">
        <f>[1]PHMSO!G22</f>
        <v>942000</v>
      </c>
      <c r="AX17" s="787">
        <f>[1]PHMSO!H22</f>
        <v>1122000</v>
      </c>
      <c r="AY17" s="787">
        <f t="shared" si="0"/>
        <v>712500</v>
      </c>
      <c r="AZ17" s="787">
        <f>SUM(AT17,AQ17,AN17,AK17,AH17,AE17,AB17,Y17,V17,S17,P17,M17,J17,G17,AW17)</f>
        <v>1032000</v>
      </c>
      <c r="BA17" s="787">
        <f t="shared" si="0"/>
        <v>1224000</v>
      </c>
      <c r="BD17" s="833"/>
    </row>
    <row r="18" spans="1:56">
      <c r="A18" s="786"/>
      <c r="B18" s="789" t="s">
        <v>607</v>
      </c>
      <c r="D18" s="788"/>
      <c r="E18" s="777" t="s">
        <v>569</v>
      </c>
      <c r="F18" s="771">
        <f>'[1]4421-01'!F27</f>
        <v>738000</v>
      </c>
      <c r="G18" s="771">
        <f>'[1]4421-01'!G27</f>
        <v>1338000</v>
      </c>
      <c r="H18" s="771">
        <f>'[1]4421-01'!H27</f>
        <v>1603000</v>
      </c>
      <c r="I18" s="787">
        <f>'[1]4421-02'!F23</f>
        <v>546000</v>
      </c>
      <c r="J18" s="787">
        <f>'[1]4421-02'!G23</f>
        <v>918000</v>
      </c>
      <c r="K18" s="787">
        <f>'[1]4421-02'!H23</f>
        <v>1078000</v>
      </c>
      <c r="L18" s="787">
        <f>'[1]4421-03'!F23</f>
        <v>426000</v>
      </c>
      <c r="M18" s="787">
        <f>'[1]4421-03'!G23</f>
        <v>852000</v>
      </c>
      <c r="N18" s="787">
        <f>'[1]4421-03'!H23</f>
        <v>994000</v>
      </c>
      <c r="O18" s="787">
        <f>'[1]4421-04'!F23</f>
        <v>312000</v>
      </c>
      <c r="P18" s="787">
        <f>'[1]4421-04'!G23</f>
        <v>570000</v>
      </c>
      <c r="Q18" s="787">
        <f>'[1]4421-04'!H23</f>
        <v>665000</v>
      </c>
      <c r="R18" s="787">
        <f>'[1]4421-05'!F23</f>
        <v>138000</v>
      </c>
      <c r="S18" s="787">
        <f>'[1]4421-05'!G23</f>
        <v>312000</v>
      </c>
      <c r="T18" s="787">
        <f>'[1]4421-05'!H23</f>
        <v>364000</v>
      </c>
      <c r="U18" s="787">
        <f>'[1]4421-06'!F23</f>
        <v>114000</v>
      </c>
      <c r="V18" s="787">
        <f>'[1]4421-06'!G23</f>
        <v>246000</v>
      </c>
      <c r="W18" s="787">
        <f>'[1]4421-06'!H23</f>
        <v>287000</v>
      </c>
      <c r="X18" s="787">
        <f>'[1]4421-07'!F23</f>
        <v>180000</v>
      </c>
      <c r="Y18" s="787">
        <f>'[1]4421-07'!G23</f>
        <v>336000</v>
      </c>
      <c r="Z18" s="787">
        <f>'[1]4421-07'!H23</f>
        <v>392000</v>
      </c>
      <c r="AA18" s="787">
        <f>'[1]4421-08'!F23</f>
        <v>66000</v>
      </c>
      <c r="AB18" s="787">
        <f>'[1]4421-08'!G23</f>
        <v>168000</v>
      </c>
      <c r="AC18" s="787">
        <f>'[1]4421-08'!H23</f>
        <v>196000</v>
      </c>
      <c r="AD18" s="787">
        <f>'[1]4421-09'!F23</f>
        <v>90000</v>
      </c>
      <c r="AE18" s="787">
        <f>'[1]4421-09'!G23</f>
        <v>156000</v>
      </c>
      <c r="AF18" s="787">
        <f>'[1]4421-09'!H23</f>
        <v>182000</v>
      </c>
      <c r="AG18" s="787">
        <f>'[1]4421-10'!F23</f>
        <v>90000</v>
      </c>
      <c r="AH18" s="787">
        <f>'[1]4421-10'!G23</f>
        <v>162000</v>
      </c>
      <c r="AI18" s="787">
        <f>'[1]4421-10'!H23</f>
        <v>196000</v>
      </c>
      <c r="AJ18" s="787">
        <f>'[1]4421-11'!F23</f>
        <v>66000</v>
      </c>
      <c r="AK18" s="787">
        <f>'[1]4421-11'!G23</f>
        <v>156000</v>
      </c>
      <c r="AL18" s="787">
        <f>'[1]4421-11'!H23</f>
        <v>182000</v>
      </c>
      <c r="AM18" s="787">
        <f>'[1]4421-12'!F23</f>
        <v>90000</v>
      </c>
      <c r="AN18" s="787">
        <f>'[1]4421-12'!G23</f>
        <v>162000</v>
      </c>
      <c r="AO18" s="787">
        <f>'[1]4421-12'!H23</f>
        <v>189000</v>
      </c>
      <c r="AP18" s="787">
        <f>'[1]4421-13'!F23</f>
        <v>90000</v>
      </c>
      <c r="AQ18" s="787">
        <f>'[1]4421-13'!G23</f>
        <v>180000</v>
      </c>
      <c r="AR18" s="787">
        <f>'[1]4421-13'!H23</f>
        <v>210000</v>
      </c>
      <c r="AS18" s="787">
        <f>'[1]4421-14'!F23</f>
        <v>72000</v>
      </c>
      <c r="AT18" s="787">
        <f>'[1]4421-14'!G23</f>
        <v>162000</v>
      </c>
      <c r="AU18" s="787">
        <f>'[1]4421-14'!H23</f>
        <v>189000</v>
      </c>
      <c r="AV18" s="787">
        <f>[1]PHMSO!F23</f>
        <v>0</v>
      </c>
      <c r="AW18" s="787">
        <f>[1]PHMSO!G23</f>
        <v>174000</v>
      </c>
      <c r="AX18" s="787">
        <f>[1]PHMSO!H23</f>
        <v>203000</v>
      </c>
      <c r="AY18" s="787">
        <f t="shared" si="0"/>
        <v>3018000</v>
      </c>
      <c r="AZ18" s="787">
        <f t="shared" si="0"/>
        <v>5892000</v>
      </c>
      <c r="BA18" s="787">
        <f t="shared" si="0"/>
        <v>6930000</v>
      </c>
      <c r="BD18" s="833"/>
    </row>
    <row r="19" spans="1:56">
      <c r="A19" s="786"/>
      <c r="B19" s="789" t="s">
        <v>610</v>
      </c>
      <c r="D19" s="788"/>
      <c r="E19" s="777" t="s">
        <v>565</v>
      </c>
      <c r="F19" s="771">
        <f>'[1]4421-01'!F28</f>
        <v>1884000</v>
      </c>
      <c r="G19" s="771">
        <f>'[1]4421-01'!G28</f>
        <v>2400000</v>
      </c>
      <c r="H19" s="771">
        <f>'[1]4421-01'!H28</f>
        <v>2800000</v>
      </c>
      <c r="I19" s="787">
        <f>'[1]4421-02'!F24</f>
        <v>384000</v>
      </c>
      <c r="J19" s="787">
        <f>'[1]4421-02'!G24</f>
        <v>546000</v>
      </c>
      <c r="K19" s="787">
        <f>'[1]4421-02'!H24</f>
        <v>637000</v>
      </c>
      <c r="L19" s="787">
        <f>'[1]4421-03'!F24</f>
        <v>384000</v>
      </c>
      <c r="M19" s="787">
        <f>'[1]4421-03'!G24</f>
        <v>520000</v>
      </c>
      <c r="N19" s="787">
        <f>'[1]4421-03'!H24</f>
        <v>448000</v>
      </c>
      <c r="O19" s="787">
        <f>'[1]4421-04'!F24</f>
        <v>522000</v>
      </c>
      <c r="P19" s="787">
        <f>'[1]4421-04'!G24</f>
        <v>630000</v>
      </c>
      <c r="Q19" s="787">
        <f>'[1]4421-04'!H24</f>
        <v>735000</v>
      </c>
      <c r="R19" s="787">
        <f>'[1]4421-05'!F24</f>
        <v>396000</v>
      </c>
      <c r="S19" s="787">
        <f>'[1]4421-05'!G24</f>
        <v>594000</v>
      </c>
      <c r="T19" s="787">
        <f>'[1]4421-05'!H24</f>
        <v>693000</v>
      </c>
      <c r="U19" s="787">
        <f>'[1]4421-06'!F24</f>
        <v>186000</v>
      </c>
      <c r="V19" s="787">
        <f>'[1]4421-06'!G24</f>
        <v>192000</v>
      </c>
      <c r="W19" s="787">
        <f>'[1]4421-06'!H24</f>
        <v>322000</v>
      </c>
      <c r="X19" s="787">
        <f>'[1]4421-07'!F24</f>
        <v>354000</v>
      </c>
      <c r="Y19" s="787">
        <f>'[1]4421-07'!G24</f>
        <v>510000</v>
      </c>
      <c r="Z19" s="787">
        <f>'[1]4421-07'!H24</f>
        <v>595000</v>
      </c>
      <c r="AA19" s="787">
        <f>'[1]4421-08'!F24</f>
        <v>144000</v>
      </c>
      <c r="AB19" s="787">
        <f>'[1]4421-08'!G24</f>
        <v>192000</v>
      </c>
      <c r="AC19" s="787">
        <f>'[1]4421-08'!H24</f>
        <v>301000</v>
      </c>
      <c r="AD19" s="787">
        <f>'[1]4421-09'!F24</f>
        <v>108000</v>
      </c>
      <c r="AE19" s="787">
        <f>'[1]4421-09'!G24</f>
        <v>162000</v>
      </c>
      <c r="AF19" s="787">
        <f>'[1]4421-09'!H24</f>
        <v>322000</v>
      </c>
      <c r="AG19" s="787">
        <f>'[1]4421-10'!F24</f>
        <v>228000</v>
      </c>
      <c r="AH19" s="787">
        <f>'[1]4421-10'!G24</f>
        <v>222000</v>
      </c>
      <c r="AI19" s="787">
        <f>'[1]4421-10'!H24</f>
        <v>336000</v>
      </c>
      <c r="AJ19" s="787">
        <f>'[1]4421-11'!F24</f>
        <v>174000</v>
      </c>
      <c r="AK19" s="787">
        <f>'[1]4421-11'!G24</f>
        <v>240000</v>
      </c>
      <c r="AL19" s="787">
        <f>'[1]4421-11'!H24</f>
        <v>231000</v>
      </c>
      <c r="AM19" s="787">
        <f>'[1]4421-12'!F24</f>
        <v>234000</v>
      </c>
      <c r="AN19" s="787">
        <f>'[1]4421-12'!G24</f>
        <v>252000</v>
      </c>
      <c r="AO19" s="787">
        <f>'[1]4421-12'!H24</f>
        <v>343000</v>
      </c>
      <c r="AP19" s="787">
        <f>'[1]4421-13'!F24</f>
        <v>210000</v>
      </c>
      <c r="AQ19" s="787">
        <f>'[1]4421-13'!G24</f>
        <v>210000</v>
      </c>
      <c r="AR19" s="787">
        <f>'[1]4421-13'!H24</f>
        <v>329000</v>
      </c>
      <c r="AS19" s="787">
        <f>'[1]4421-14'!F24</f>
        <v>174000</v>
      </c>
      <c r="AT19" s="787">
        <f>'[1]4421-14'!G24</f>
        <v>174000</v>
      </c>
      <c r="AU19" s="787">
        <f>'[1]4421-14'!H24</f>
        <v>434000</v>
      </c>
      <c r="AV19" s="787"/>
      <c r="AW19" s="787"/>
      <c r="AX19" s="787">
        <f>[1]PHMSO!H24</f>
        <v>35000</v>
      </c>
      <c r="AY19" s="787">
        <f t="shared" si="0"/>
        <v>5382000</v>
      </c>
      <c r="AZ19" s="787">
        <f>SUM(AT19,AQ19,AN19,AK19,AH19,AE19,AB19,Y19,V19,S19,P19,M19,J19,G19,AW19)</f>
        <v>6844000</v>
      </c>
      <c r="BA19" s="787">
        <f t="shared" si="0"/>
        <v>8561000</v>
      </c>
      <c r="BD19" s="833"/>
    </row>
    <row r="20" spans="1:56">
      <c r="A20" s="786"/>
      <c r="B20" s="789" t="s">
        <v>617</v>
      </c>
      <c r="D20" s="788"/>
      <c r="E20" s="777" t="s">
        <v>547</v>
      </c>
      <c r="F20" s="771">
        <f>'[1]4421-01'!F29</f>
        <v>1979327.27</v>
      </c>
      <c r="G20" s="771">
        <f>'[1]4421-01'!G29</f>
        <v>4014000</v>
      </c>
      <c r="H20" s="771">
        <f>'[1]4421-01'!H29</f>
        <v>4122000</v>
      </c>
      <c r="I20" s="787">
        <f>'[1]4421-02'!F25</f>
        <v>1570875</v>
      </c>
      <c r="J20" s="787">
        <f>'[1]4421-02'!G25</f>
        <v>2754000</v>
      </c>
      <c r="K20" s="787">
        <f>'[1]4421-02'!H25</f>
        <v>2772000</v>
      </c>
      <c r="L20" s="787">
        <f>'[1]4421-03'!F25</f>
        <v>1162850</v>
      </c>
      <c r="M20" s="787">
        <f>'[1]4421-03'!G25</f>
        <v>2556000</v>
      </c>
      <c r="N20" s="787">
        <f>'[1]4421-03'!H25</f>
        <v>2556000</v>
      </c>
      <c r="O20" s="787">
        <f>'[1]4421-04'!F25</f>
        <v>902190.87999999989</v>
      </c>
      <c r="P20" s="787">
        <f>'[1]4421-04'!G25</f>
        <v>1710000</v>
      </c>
      <c r="Q20" s="787">
        <f>'[1]4421-04'!H25</f>
        <v>1710000</v>
      </c>
      <c r="R20" s="787">
        <f>'[1]4421-05'!F25</f>
        <v>412775</v>
      </c>
      <c r="S20" s="787">
        <f>'[1]4421-05'!G25</f>
        <v>936000</v>
      </c>
      <c r="T20" s="787">
        <f>'[1]4421-05'!H25</f>
        <v>936000</v>
      </c>
      <c r="U20" s="787">
        <f>'[1]4421-06'!F25</f>
        <v>318000</v>
      </c>
      <c r="V20" s="787">
        <f>'[1]4421-06'!G25</f>
        <v>738000</v>
      </c>
      <c r="W20" s="787">
        <f>'[1]4421-06'!H25</f>
        <v>738000</v>
      </c>
      <c r="X20" s="787">
        <f>'[1]4421-07'!F25</f>
        <v>518090</v>
      </c>
      <c r="Y20" s="787">
        <f>'[1]4421-07'!G25</f>
        <v>1008000</v>
      </c>
      <c r="Z20" s="787">
        <f>'[1]4421-07'!H25</f>
        <v>1008000</v>
      </c>
      <c r="AA20" s="787">
        <f>'[1]4421-08'!F25</f>
        <v>171954.54</v>
      </c>
      <c r="AB20" s="787">
        <f>'[1]4421-08'!G25</f>
        <v>504000</v>
      </c>
      <c r="AC20" s="787">
        <f>'[1]4421-08'!H25</f>
        <v>504000</v>
      </c>
      <c r="AD20" s="787">
        <f>'[1]4421-09'!F25</f>
        <v>264750</v>
      </c>
      <c r="AE20" s="787">
        <f>'[1]4421-09'!G25</f>
        <v>468000</v>
      </c>
      <c r="AF20" s="787">
        <f>'[1]4421-09'!H25</f>
        <v>468000</v>
      </c>
      <c r="AG20" s="787">
        <f>'[1]4421-10'!F25</f>
        <v>256700</v>
      </c>
      <c r="AH20" s="787">
        <f>'[1]4421-10'!G25</f>
        <v>486000</v>
      </c>
      <c r="AI20" s="787">
        <f>'[1]4421-10'!H25</f>
        <v>504000</v>
      </c>
      <c r="AJ20" s="787">
        <f>'[1]4421-11'!F25</f>
        <v>205568.28</v>
      </c>
      <c r="AK20" s="787">
        <f>'[1]4421-11'!G25</f>
        <v>468000</v>
      </c>
      <c r="AL20" s="787">
        <f>'[1]4421-11'!H25</f>
        <v>468000</v>
      </c>
      <c r="AM20" s="787">
        <f>'[1]4421-12'!F25</f>
        <v>248763.64</v>
      </c>
      <c r="AN20" s="787">
        <f>'[1]4421-12'!G25</f>
        <v>486000</v>
      </c>
      <c r="AO20" s="787">
        <f>'[1]4421-12'!H25</f>
        <v>486000</v>
      </c>
      <c r="AP20" s="787">
        <f>'[1]4421-13'!F25</f>
        <v>266804.53999999998</v>
      </c>
      <c r="AQ20" s="787">
        <f>'[1]4421-13'!G25</f>
        <v>540000</v>
      </c>
      <c r="AR20" s="787">
        <f>'[1]4421-13'!H25</f>
        <v>540000</v>
      </c>
      <c r="AS20" s="787">
        <f>'[1]4421-14'!F25</f>
        <v>226950</v>
      </c>
      <c r="AT20" s="787">
        <f>'[1]4421-14'!G25</f>
        <v>486000</v>
      </c>
      <c r="AU20" s="787">
        <f>'[1]4421-14'!H25</f>
        <v>486000</v>
      </c>
      <c r="AV20" s="787">
        <f>[1]PHMSO!F25</f>
        <v>205259.09</v>
      </c>
      <c r="AW20" s="787">
        <f>[1]PHMSO!G25</f>
        <v>522000</v>
      </c>
      <c r="AX20" s="787">
        <f>[1]PHMSO!H25</f>
        <v>522000</v>
      </c>
      <c r="AY20" s="787">
        <f t="shared" si="0"/>
        <v>8710858.2400000002</v>
      </c>
      <c r="AZ20" s="787">
        <f t="shared" si="0"/>
        <v>17676000</v>
      </c>
      <c r="BA20" s="787">
        <f t="shared" si="0"/>
        <v>17820000</v>
      </c>
      <c r="BD20" s="833"/>
    </row>
    <row r="21" spans="1:56" ht="12" customHeight="1">
      <c r="A21" s="786"/>
      <c r="B21" s="789" t="s">
        <v>618</v>
      </c>
      <c r="D21" s="788"/>
      <c r="E21" s="777" t="s">
        <v>545</v>
      </c>
      <c r="F21" s="771">
        <f>'[1]4421-01'!F30</f>
        <v>204295.90000000002</v>
      </c>
      <c r="G21" s="771">
        <f>'[1]4421-01'!G30</f>
        <v>401400</v>
      </c>
      <c r="H21" s="771">
        <f>'[1]4421-01'!H30</f>
        <v>412200</v>
      </c>
      <c r="I21" s="787">
        <f>'[1]4421-02'!F26</f>
        <v>163950</v>
      </c>
      <c r="J21" s="787">
        <f>'[1]4421-02'!G26</f>
        <v>275400</v>
      </c>
      <c r="K21" s="787">
        <f>'[1]4421-02'!H26</f>
        <v>277200</v>
      </c>
      <c r="L21" s="787">
        <f>'[1]4421-03'!F26</f>
        <v>126940.91</v>
      </c>
      <c r="M21" s="787">
        <f>'[1]4421-03'!G26</f>
        <v>255600</v>
      </c>
      <c r="N21" s="787">
        <f>'[1]4421-03'!H26</f>
        <v>255600</v>
      </c>
      <c r="O21" s="787">
        <f>'[1]4421-04'!F26</f>
        <v>90634.12000000001</v>
      </c>
      <c r="P21" s="787">
        <f>'[1]4421-04'!G26</f>
        <v>171000</v>
      </c>
      <c r="Q21" s="787">
        <f>'[1]4421-04'!H26</f>
        <v>171000</v>
      </c>
      <c r="R21" s="787">
        <f>'[1]4421-05'!F26</f>
        <v>43340</v>
      </c>
      <c r="S21" s="787">
        <f>'[1]4421-05'!G26</f>
        <v>93600</v>
      </c>
      <c r="T21" s="787">
        <f>'[1]4421-05'!H26</f>
        <v>93600</v>
      </c>
      <c r="U21" s="787">
        <f>'[1]4421-06'!F26</f>
        <v>34800</v>
      </c>
      <c r="V21" s="787">
        <f>'[1]4421-06'!G26</f>
        <v>73800</v>
      </c>
      <c r="W21" s="787">
        <f>'[1]4421-06'!H26</f>
        <v>73800</v>
      </c>
      <c r="X21" s="787">
        <f>'[1]4421-07'!F26</f>
        <v>54150</v>
      </c>
      <c r="Y21" s="787">
        <f>'[1]4421-07'!G26</f>
        <v>100800</v>
      </c>
      <c r="Z21" s="787">
        <f>'[1]4421-07'!H26</f>
        <v>100800</v>
      </c>
      <c r="AA21" s="787">
        <f>'[1]4421-08'!F26</f>
        <v>17195.46</v>
      </c>
      <c r="AB21" s="787">
        <f>'[1]4421-08'!G26</f>
        <v>50400</v>
      </c>
      <c r="AC21" s="787">
        <f>'[1]4421-08'!H26</f>
        <v>50400</v>
      </c>
      <c r="AD21" s="787">
        <f>'[1]4421-09'!F26</f>
        <v>27150</v>
      </c>
      <c r="AE21" s="787">
        <f>'[1]4421-09'!G26</f>
        <v>46800</v>
      </c>
      <c r="AF21" s="787">
        <f>'[1]4421-09'!H26</f>
        <v>46800</v>
      </c>
      <c r="AG21" s="787">
        <f>'[1]4421-10'!F26</f>
        <v>26400</v>
      </c>
      <c r="AH21" s="787">
        <f>'[1]4421-10'!G26</f>
        <v>48600</v>
      </c>
      <c r="AI21" s="787">
        <f>'[1]4421-10'!H26</f>
        <v>50400</v>
      </c>
      <c r="AJ21" s="787">
        <f>'[1]4421-11'!F26</f>
        <v>20781.84</v>
      </c>
      <c r="AK21" s="787">
        <f>'[1]4421-11'!G26</f>
        <v>46800</v>
      </c>
      <c r="AL21" s="787">
        <f>'[1]4421-11'!H26</f>
        <v>46800</v>
      </c>
      <c r="AM21" s="787">
        <f>'[1]4421-12'!F26</f>
        <v>26686.36</v>
      </c>
      <c r="AN21" s="787">
        <f>'[1]4421-12'!G26</f>
        <v>48600</v>
      </c>
      <c r="AO21" s="787">
        <f>'[1]4421-12'!H26</f>
        <v>48600</v>
      </c>
      <c r="AP21" s="787">
        <f>'[1]4421-13'!F26</f>
        <v>27770.45</v>
      </c>
      <c r="AQ21" s="787">
        <f>'[1]4421-13'!G26</f>
        <v>54000</v>
      </c>
      <c r="AR21" s="787">
        <f>'[1]4421-13'!H26</f>
        <v>54000</v>
      </c>
      <c r="AS21" s="787">
        <f>'[1]4421-14'!F26</f>
        <v>23100</v>
      </c>
      <c r="AT21" s="787">
        <f>'[1]4421-14'!G26</f>
        <v>48600</v>
      </c>
      <c r="AU21" s="787">
        <f>'[1]4421-14'!H26</f>
        <v>48600</v>
      </c>
      <c r="AV21" s="787">
        <f>[1]PHMSO!F26</f>
        <v>20475.91</v>
      </c>
      <c r="AW21" s="787">
        <f>[1]PHMSO!G26</f>
        <v>52200</v>
      </c>
      <c r="AX21" s="787">
        <f>[1]PHMSO!H26</f>
        <v>52200</v>
      </c>
      <c r="AY21" s="787">
        <f t="shared" si="0"/>
        <v>907670.95000000007</v>
      </c>
      <c r="AZ21" s="787">
        <f t="shared" si="0"/>
        <v>1767600</v>
      </c>
      <c r="BA21" s="787">
        <f t="shared" si="0"/>
        <v>1782000</v>
      </c>
      <c r="BD21" s="833"/>
    </row>
    <row r="22" spans="1:56">
      <c r="A22" s="786"/>
      <c r="B22" s="872" t="s">
        <v>630</v>
      </c>
      <c r="C22" s="872"/>
      <c r="D22" s="873"/>
      <c r="E22" s="874" t="s">
        <v>543</v>
      </c>
      <c r="F22" s="771">
        <f>'[1]4421-01'!F31</f>
        <v>3673181.79</v>
      </c>
      <c r="G22" s="771">
        <f>'[1]4421-01'!G31</f>
        <v>6690000</v>
      </c>
      <c r="H22" s="771">
        <f>'[1]4421-01'!H31</f>
        <v>6870000</v>
      </c>
      <c r="I22" s="787">
        <f>'[1]4421-02'!F27</f>
        <v>2732500</v>
      </c>
      <c r="J22" s="787">
        <f>'[1]4421-02'!G27</f>
        <v>4590000</v>
      </c>
      <c r="K22" s="787">
        <f>'[1]4421-02'!H27</f>
        <v>4620000</v>
      </c>
      <c r="L22" s="787">
        <f>'[1]4421-03'!F27</f>
        <v>2115681.83</v>
      </c>
      <c r="M22" s="787">
        <f>'[1]4421-03'!G27</f>
        <v>4260000</v>
      </c>
      <c r="N22" s="787">
        <f>'[1]4421-03'!H27</f>
        <v>4260000</v>
      </c>
      <c r="O22" s="787">
        <f>'[1]4421-04'!F27</f>
        <v>1510568.23</v>
      </c>
      <c r="P22" s="787">
        <f>'[1]4421-04'!G27</f>
        <v>2850000</v>
      </c>
      <c r="Q22" s="787">
        <f>'[1]4421-04'!H27</f>
        <v>2850000</v>
      </c>
      <c r="R22" s="787">
        <f>'[1]4421-05'!F27</f>
        <v>724090.9</v>
      </c>
      <c r="S22" s="787">
        <f>'[1]4421-05'!G27</f>
        <v>1560000</v>
      </c>
      <c r="T22" s="787">
        <f>'[1]4421-05'!H27</f>
        <v>1560000</v>
      </c>
      <c r="U22" s="787">
        <f>'[1]4421-06'!F27</f>
        <v>580000</v>
      </c>
      <c r="V22" s="787">
        <f>'[1]4421-06'!G27</f>
        <v>1230000</v>
      </c>
      <c r="W22" s="787">
        <f>'[1]4421-06'!H27</f>
        <v>1230000</v>
      </c>
      <c r="X22" s="787">
        <f>'[1]4421-07'!F27</f>
        <v>902500</v>
      </c>
      <c r="Y22" s="787">
        <f>'[1]4421-07'!G27</f>
        <v>1680000</v>
      </c>
      <c r="Z22" s="787">
        <f>'[1]4421-07'!H27</f>
        <v>1680000</v>
      </c>
      <c r="AA22" s="787">
        <f>'[1]4421-08'!F27</f>
        <v>286590.92</v>
      </c>
      <c r="AB22" s="787">
        <f>'[1]4421-08'!G27</f>
        <v>840000</v>
      </c>
      <c r="AC22" s="787">
        <f>'[1]4421-08'!H27</f>
        <v>840000</v>
      </c>
      <c r="AD22" s="787">
        <f>'[1]4421-09'!F27</f>
        <v>452500</v>
      </c>
      <c r="AE22" s="787">
        <f>'[1]4421-09'!G27</f>
        <v>780000</v>
      </c>
      <c r="AF22" s="787">
        <f>'[1]4421-09'!H27</f>
        <v>780000</v>
      </c>
      <c r="AG22" s="787">
        <f>'[1]4421-10'!F27</f>
        <v>440000</v>
      </c>
      <c r="AH22" s="787">
        <f>'[1]4421-10'!G27</f>
        <v>810000</v>
      </c>
      <c r="AI22" s="787">
        <f>'[1]4421-10'!H27</f>
        <v>840000</v>
      </c>
      <c r="AJ22" s="787">
        <f>'[1]4421-11'!F27</f>
        <v>337363.68</v>
      </c>
      <c r="AK22" s="787">
        <f>'[1]4421-11'!G27</f>
        <v>780000</v>
      </c>
      <c r="AL22" s="787">
        <f>'[1]4421-11'!H27</f>
        <v>780000</v>
      </c>
      <c r="AM22" s="787">
        <f>'[1]4421-12'!F27</f>
        <v>444772.73</v>
      </c>
      <c r="AN22" s="787">
        <f>'[1]4421-12'!G27</f>
        <v>810000</v>
      </c>
      <c r="AO22" s="787">
        <f>'[1]4421-12'!H27</f>
        <v>810000</v>
      </c>
      <c r="AP22" s="787">
        <f>'[1]4421-13'!F27</f>
        <v>462840.89</v>
      </c>
      <c r="AQ22" s="787">
        <f>'[1]4421-13'!G27</f>
        <v>900000</v>
      </c>
      <c r="AR22" s="787">
        <f>'[1]4421-13'!H27</f>
        <v>900000</v>
      </c>
      <c r="AS22" s="787">
        <f>'[1]4421-14'!F27</f>
        <v>385000</v>
      </c>
      <c r="AT22" s="787">
        <f>'[1]4421-14'!G27</f>
        <v>810000</v>
      </c>
      <c r="AU22" s="787">
        <f>'[1]4421-14'!H27</f>
        <v>810000</v>
      </c>
      <c r="AV22" s="787">
        <f>[1]PHMSO!F27</f>
        <v>341635</v>
      </c>
      <c r="AW22" s="787">
        <f>[1]PHMSO!G27</f>
        <v>870000</v>
      </c>
      <c r="AX22" s="787">
        <f>[1]PHMSO!H27</f>
        <v>870000</v>
      </c>
      <c r="AY22" s="787">
        <f t="shared" si="0"/>
        <v>15389225.969999999</v>
      </c>
      <c r="AZ22" s="787">
        <f t="shared" si="0"/>
        <v>29460000</v>
      </c>
      <c r="BA22" s="787">
        <f t="shared" si="0"/>
        <v>29700000</v>
      </c>
      <c r="BC22" s="833"/>
      <c r="BD22" s="833"/>
    </row>
    <row r="23" spans="1:56">
      <c r="A23" s="786"/>
      <c r="B23" s="789" t="s">
        <v>613</v>
      </c>
      <c r="D23" s="788"/>
      <c r="E23" s="777" t="s">
        <v>563</v>
      </c>
      <c r="F23" s="771">
        <f>'[1]4421-01'!F32</f>
        <v>6806587.3499999996</v>
      </c>
      <c r="G23" s="771">
        <f>'[1]4421-01'!G32</f>
        <v>10524200</v>
      </c>
      <c r="H23" s="771">
        <f>'[1]4421-01'!H32</f>
        <v>13208560</v>
      </c>
      <c r="I23" s="787">
        <f>'[1]4421-02'!F28</f>
        <v>4679940.24</v>
      </c>
      <c r="J23" s="787">
        <f>'[1]4421-02'!G28</f>
        <v>6936481</v>
      </c>
      <c r="K23" s="787">
        <f>'[1]4421-02'!H28</f>
        <v>7457321</v>
      </c>
      <c r="L23" s="787">
        <f>'[1]4421-03'!F28</f>
        <v>3277771.39</v>
      </c>
      <c r="M23" s="787">
        <f>'[1]4421-03'!G28</f>
        <v>6074136</v>
      </c>
      <c r="N23" s="787">
        <f>'[1]4421-03'!H28</f>
        <v>6415580</v>
      </c>
      <c r="O23" s="787">
        <f>'[1]4421-04'!F28</f>
        <v>2523566.92</v>
      </c>
      <c r="P23" s="787">
        <f>'[1]4421-04'!G28</f>
        <v>4017690</v>
      </c>
      <c r="Q23" s="787">
        <f>'[1]4421-04'!H28</f>
        <v>4260500</v>
      </c>
      <c r="R23" s="787">
        <f>'[1]4421-05'!F28</f>
        <v>1081851.96</v>
      </c>
      <c r="S23" s="787">
        <f>'[1]4421-05'!G28</f>
        <v>2306700</v>
      </c>
      <c r="T23" s="787">
        <f>'[1]4421-05'!H28</f>
        <v>2447800</v>
      </c>
      <c r="U23" s="787">
        <f>'[1]4421-06'!F28</f>
        <v>674260.72</v>
      </c>
      <c r="V23" s="787">
        <f>'[1]4421-06'!G28</f>
        <v>1735800</v>
      </c>
      <c r="W23" s="787">
        <f>'[1]4421-06'!H28</f>
        <v>1842000</v>
      </c>
      <c r="X23" s="787">
        <f>'[1]4421-07'!F28</f>
        <v>1471486.7900000003</v>
      </c>
      <c r="Y23" s="787">
        <f>'[1]4421-07'!G28</f>
        <v>2429300</v>
      </c>
      <c r="Z23" s="787">
        <f>'[1]4421-07'!H28</f>
        <v>2577600</v>
      </c>
      <c r="AA23" s="787">
        <f>'[1]4421-08'!F28</f>
        <v>439490.78</v>
      </c>
      <c r="AB23" s="787">
        <f>'[1]4421-08'!G28</f>
        <v>1171718</v>
      </c>
      <c r="AC23" s="787">
        <f>'[1]4421-08'!H28</f>
        <v>1191000</v>
      </c>
      <c r="AD23" s="787">
        <f>'[1]4421-09'!F28</f>
        <v>627794.28</v>
      </c>
      <c r="AE23" s="787">
        <f>'[1]4421-09'!G28</f>
        <v>1072360</v>
      </c>
      <c r="AF23" s="787">
        <f>'[1]4421-09'!H28</f>
        <v>1140101</v>
      </c>
      <c r="AG23" s="787">
        <f>'[1]4421-10'!F28</f>
        <v>566871.72</v>
      </c>
      <c r="AH23" s="787">
        <f>'[1]4421-10'!G28</f>
        <v>1127300</v>
      </c>
      <c r="AI23" s="787">
        <f>'[1]4421-10'!H28</f>
        <v>1291400</v>
      </c>
      <c r="AJ23" s="787">
        <f>'[1]4421-11'!F28</f>
        <v>561261.66</v>
      </c>
      <c r="AK23" s="787">
        <f>'[1]4421-11'!G28</f>
        <v>1064000</v>
      </c>
      <c r="AL23" s="787">
        <f>'[1]4421-11'!H28</f>
        <v>1127500</v>
      </c>
      <c r="AM23" s="787">
        <f>'[1]4421-12'!F28</f>
        <v>652565.64</v>
      </c>
      <c r="AN23" s="787">
        <f>'[1]4421-12'!G28</f>
        <v>1112000</v>
      </c>
      <c r="AO23" s="787">
        <f>'[1]4421-12'!H28</f>
        <v>1181100</v>
      </c>
      <c r="AP23" s="787">
        <f>'[1]4421-13'!F28</f>
        <v>637371.72</v>
      </c>
      <c r="AQ23" s="787">
        <f>'[1]4421-13'!G28</f>
        <v>1199256</v>
      </c>
      <c r="AR23" s="787">
        <f>'[1]4421-13'!H28</f>
        <v>1271796</v>
      </c>
      <c r="AS23" s="787">
        <f>'[1]4421-14'!F28</f>
        <v>460760.69</v>
      </c>
      <c r="AT23" s="787">
        <f>'[1]4421-14'!G28</f>
        <v>1123000</v>
      </c>
      <c r="AU23" s="787">
        <f>'[1]4421-14'!H28</f>
        <v>1194100</v>
      </c>
      <c r="AV23" s="787">
        <f>[1]PHMSO!F28</f>
        <v>1645213.6800000002</v>
      </c>
      <c r="AW23" s="787">
        <f>[1]PHMSO!G28</f>
        <v>2780000</v>
      </c>
      <c r="AX23" s="787">
        <f>[1]PHMSO!H28</f>
        <v>2936400</v>
      </c>
      <c r="AY23" s="787">
        <f t="shared" si="0"/>
        <v>26106795.539999999</v>
      </c>
      <c r="AZ23" s="787">
        <f t="shared" si="0"/>
        <v>44673941</v>
      </c>
      <c r="BA23" s="787">
        <f t="shared" si="0"/>
        <v>49542758</v>
      </c>
      <c r="BD23" s="833"/>
    </row>
    <row r="24" spans="1:56">
      <c r="A24" s="786"/>
      <c r="B24" s="789" t="s">
        <v>619</v>
      </c>
      <c r="D24" s="788"/>
      <c r="E24" s="777" t="s">
        <v>561</v>
      </c>
      <c r="F24" s="771">
        <f>'[1]4421-01'!F33</f>
        <v>6230501.7599999998</v>
      </c>
      <c r="G24" s="771">
        <f>'[1]4421-01'!G33</f>
        <v>8160000</v>
      </c>
      <c r="H24" s="771">
        <f>'[1]4421-01'!H33</f>
        <v>8461800</v>
      </c>
      <c r="I24" s="787">
        <f>'[1]4421-02'!F29</f>
        <v>1287293.51</v>
      </c>
      <c r="J24" s="787">
        <f>'[1]4421-02'!G29</f>
        <v>1877400</v>
      </c>
      <c r="K24" s="787">
        <f>'[1]4421-02'!H29</f>
        <v>2034000</v>
      </c>
      <c r="L24" s="787">
        <f>'[1]4421-03'!F29</f>
        <v>1264734.47</v>
      </c>
      <c r="M24" s="787">
        <f>'[1]4421-03'!G29</f>
        <v>1436160</v>
      </c>
      <c r="N24" s="787">
        <f>'[1]4421-03'!H29</f>
        <v>1413800</v>
      </c>
      <c r="O24" s="787">
        <f>'[1]4421-04'!F29</f>
        <v>1743627.03</v>
      </c>
      <c r="P24" s="787">
        <f>'[1]4421-04'!G29</f>
        <v>2155000</v>
      </c>
      <c r="Q24" s="787">
        <f>'[1]4421-04'!H29</f>
        <v>2332400</v>
      </c>
      <c r="R24" s="787">
        <f>'[1]4421-05'!F29</f>
        <v>1340064.75</v>
      </c>
      <c r="S24" s="787">
        <f>'[1]4421-05'!G29</f>
        <v>2196120</v>
      </c>
      <c r="T24" s="787">
        <f>'[1]4421-05'!H29</f>
        <v>2136300</v>
      </c>
      <c r="U24" s="787">
        <f>'[1]4421-06'!F29</f>
        <v>622759.19999999995</v>
      </c>
      <c r="V24" s="787">
        <f>'[1]4421-06'!G29</f>
        <v>769600</v>
      </c>
      <c r="W24" s="787">
        <f>'[1]4421-06'!H29</f>
        <v>970200</v>
      </c>
      <c r="X24" s="787">
        <f>'[1]4421-07'!F29</f>
        <v>1158608.81</v>
      </c>
      <c r="Y24" s="787">
        <f>'[1]4421-07'!G29</f>
        <v>1709000</v>
      </c>
      <c r="Z24" s="787">
        <f>'[1]4421-07'!H29</f>
        <v>1735000</v>
      </c>
      <c r="AA24" s="787">
        <f>'[1]4421-08'!F29</f>
        <v>513255.46</v>
      </c>
      <c r="AB24" s="787">
        <f>'[1]4421-08'!G29</f>
        <v>564830</v>
      </c>
      <c r="AC24" s="787">
        <f>'[1]4421-08'!H29</f>
        <v>930000</v>
      </c>
      <c r="AD24" s="787">
        <f>'[1]4421-09'!F29</f>
        <v>348584.08000000007</v>
      </c>
      <c r="AE24" s="787">
        <f>'[1]4421-09'!G29</f>
        <v>541400</v>
      </c>
      <c r="AF24" s="787">
        <f>'[1]4421-09'!H29</f>
        <v>1053286</v>
      </c>
      <c r="AG24" s="787">
        <f>'[1]4421-10'!F29</f>
        <v>693693.04</v>
      </c>
      <c r="AH24" s="787">
        <f>'[1]4421-10'!G29</f>
        <v>794750</v>
      </c>
      <c r="AI24" s="787">
        <f>'[1]4421-10'!H29</f>
        <v>1124208</v>
      </c>
      <c r="AJ24" s="787">
        <f>'[1]4421-11'!F29</f>
        <v>593990.27</v>
      </c>
      <c r="AK24" s="787">
        <f>'[1]4421-11'!G29</f>
        <v>819600</v>
      </c>
      <c r="AL24" s="787">
        <f>'[1]4421-11'!H29</f>
        <v>795800</v>
      </c>
      <c r="AM24" s="787">
        <f>'[1]4421-12'!F29</f>
        <v>757279.23</v>
      </c>
      <c r="AN24" s="787">
        <f>'[1]4421-12'!G29</f>
        <v>855700</v>
      </c>
      <c r="AO24" s="787">
        <f>'[1]4421-12'!H29</f>
        <v>1178600</v>
      </c>
      <c r="AP24" s="787">
        <f>'[1]4421-13'!F29</f>
        <v>702845.08</v>
      </c>
      <c r="AQ24" s="787">
        <f>'[1]4421-13'!G29</f>
        <v>781372</v>
      </c>
      <c r="AR24" s="787">
        <f>'[1]4421-13'!H29</f>
        <v>1084440</v>
      </c>
      <c r="AS24" s="787">
        <f>'[1]4421-14'!F29</f>
        <v>592384.69999999995</v>
      </c>
      <c r="AT24" s="787">
        <f>'[1]4421-14'!G29</f>
        <v>608642</v>
      </c>
      <c r="AU24" s="787">
        <f>'[1]4421-14'!H29</f>
        <v>1483800</v>
      </c>
      <c r="AV24" s="787"/>
      <c r="AW24" s="787"/>
      <c r="AX24" s="787">
        <f>[1]PHMSO!H29</f>
        <v>118203</v>
      </c>
      <c r="AY24" s="787">
        <f t="shared" si="0"/>
        <v>17849621.390000001</v>
      </c>
      <c r="AZ24" s="787">
        <f t="shared" si="0"/>
        <v>23269574</v>
      </c>
      <c r="BA24" s="787">
        <f t="shared" si="0"/>
        <v>26851837</v>
      </c>
      <c r="BD24" s="833"/>
    </row>
    <row r="25" spans="1:56">
      <c r="A25" s="786"/>
      <c r="B25" s="789" t="s">
        <v>608</v>
      </c>
      <c r="D25" s="788"/>
      <c r="E25" s="777" t="s">
        <v>559</v>
      </c>
      <c r="F25" s="771">
        <f>'[1]4421-01'!F34</f>
        <v>146500</v>
      </c>
      <c r="G25" s="771">
        <f>'[1]4421-01'!G34</f>
        <v>535200</v>
      </c>
      <c r="H25" s="771">
        <f>'[1]4421-01'!H34</f>
        <v>549600</v>
      </c>
      <c r="I25" s="787">
        <f>'[1]4421-02'!F30</f>
        <v>109000</v>
      </c>
      <c r="J25" s="787">
        <f>'[1]4421-02'!G30</f>
        <v>367200</v>
      </c>
      <c r="K25" s="787">
        <f>'[1]4421-02'!H30</f>
        <v>369600</v>
      </c>
      <c r="L25" s="787">
        <f>'[1]4421-03'!F30</f>
        <v>84400</v>
      </c>
      <c r="M25" s="787">
        <f>'[1]4421-03'!G30</f>
        <v>340800</v>
      </c>
      <c r="N25" s="787">
        <f>'[1]4421-03'!H30</f>
        <v>340000</v>
      </c>
      <c r="O25" s="787">
        <f>'[1]4421-04'!F30</f>
        <v>60400</v>
      </c>
      <c r="P25" s="787">
        <f>'[1]4421-04'!G30</f>
        <v>228000</v>
      </c>
      <c r="Q25" s="787">
        <f>'[1]4421-04'!H30</f>
        <v>228000</v>
      </c>
      <c r="R25" s="787">
        <f>'[1]4421-05'!F30</f>
        <v>26900</v>
      </c>
      <c r="S25" s="787">
        <f>'[1]4421-05'!G30</f>
        <v>124800</v>
      </c>
      <c r="T25" s="787">
        <f>'[1]4421-05'!H30</f>
        <v>124800</v>
      </c>
      <c r="U25" s="787">
        <f>'[1]4421-06'!F30</f>
        <v>23200</v>
      </c>
      <c r="V25" s="787">
        <f>'[1]4421-06'!G30</f>
        <v>98400</v>
      </c>
      <c r="W25" s="787">
        <f>'[1]4421-06'!H30</f>
        <v>98400</v>
      </c>
      <c r="X25" s="787">
        <f>'[1]4421-07'!F30</f>
        <v>36000</v>
      </c>
      <c r="Y25" s="787">
        <f>'[1]4421-07'!G30</f>
        <v>134400</v>
      </c>
      <c r="Z25" s="787">
        <f>'[1]4421-07'!H30</f>
        <v>134400</v>
      </c>
      <c r="AA25" s="787">
        <f>'[1]4421-08'!F30</f>
        <v>12300</v>
      </c>
      <c r="AB25" s="787">
        <f>'[1]4421-08'!G30</f>
        <v>67200</v>
      </c>
      <c r="AC25" s="787">
        <f>'[1]4421-08'!H30</f>
        <v>67200</v>
      </c>
      <c r="AD25" s="787">
        <f>'[1]4421-09'!F30</f>
        <v>18000</v>
      </c>
      <c r="AE25" s="787">
        <f>'[1]4421-09'!G30</f>
        <v>62400</v>
      </c>
      <c r="AF25" s="787">
        <f>'[1]4421-09'!H30</f>
        <v>62400</v>
      </c>
      <c r="AG25" s="787">
        <f>'[1]4421-10'!F30</f>
        <v>17600</v>
      </c>
      <c r="AH25" s="787">
        <f>'[1]4421-10'!G30</f>
        <v>64800</v>
      </c>
      <c r="AI25" s="787">
        <f>'[1]4421-10'!H30</f>
        <v>67200</v>
      </c>
      <c r="AJ25" s="787">
        <f>'[1]4421-11'!F30</f>
        <v>13900</v>
      </c>
      <c r="AK25" s="787">
        <f>'[1]4421-11'!G30</f>
        <v>62400</v>
      </c>
      <c r="AL25" s="787">
        <f>'[1]4421-11'!H30</f>
        <v>62400</v>
      </c>
      <c r="AM25" s="787">
        <f>'[1]4421-12'!F30</f>
        <v>17800</v>
      </c>
      <c r="AN25" s="787">
        <f>'[1]4421-12'!G30</f>
        <v>64800</v>
      </c>
      <c r="AO25" s="787">
        <f>'[1]4421-12'!H30</f>
        <v>64800</v>
      </c>
      <c r="AP25" s="787">
        <f>'[1]4421-13'!F30</f>
        <v>18500</v>
      </c>
      <c r="AQ25" s="787">
        <f>'[1]4421-13'!G30</f>
        <v>72000</v>
      </c>
      <c r="AR25" s="787">
        <f>'[1]4421-13'!H30</f>
        <v>72000</v>
      </c>
      <c r="AS25" s="787">
        <f>'[1]4421-14'!F30</f>
        <v>15400</v>
      </c>
      <c r="AT25" s="787">
        <f>'[1]4421-14'!G30</f>
        <v>64800</v>
      </c>
      <c r="AU25" s="787">
        <f>'[1]4421-14'!H30</f>
        <v>64800</v>
      </c>
      <c r="AV25" s="787">
        <f>[1]PHMSO!F30</f>
        <v>14900</v>
      </c>
      <c r="AW25" s="787">
        <f>[1]PHMSO!G30</f>
        <v>69600</v>
      </c>
      <c r="AX25" s="787">
        <f>[1]PHMSO!H30</f>
        <v>69600</v>
      </c>
      <c r="AY25" s="787">
        <f t="shared" si="0"/>
        <v>614800</v>
      </c>
      <c r="AZ25" s="787">
        <f t="shared" si="0"/>
        <v>2356800</v>
      </c>
      <c r="BA25" s="787">
        <f t="shared" si="0"/>
        <v>2375200</v>
      </c>
      <c r="BC25" s="875"/>
      <c r="BD25" s="833"/>
    </row>
    <row r="26" spans="1:56">
      <c r="A26" s="786"/>
      <c r="B26" s="789" t="s">
        <v>620</v>
      </c>
      <c r="D26" s="788"/>
      <c r="E26" s="777" t="s">
        <v>557</v>
      </c>
      <c r="F26" s="771">
        <f>'[1]4421-01'!F35</f>
        <v>366900</v>
      </c>
      <c r="G26" s="771">
        <f>'[1]4421-01'!G35</f>
        <v>960000</v>
      </c>
      <c r="H26" s="771">
        <f>'[1]4421-01'!H35</f>
        <v>960000</v>
      </c>
      <c r="I26" s="787">
        <f>'[1]4421-02'!F31</f>
        <v>74400</v>
      </c>
      <c r="J26" s="787">
        <f>'[1]4421-02'!G31</f>
        <v>218400</v>
      </c>
      <c r="K26" s="787">
        <f>'[1]4421-02'!H31</f>
        <v>218400</v>
      </c>
      <c r="L26" s="787">
        <f>'[1]4421-03'!F31</f>
        <v>74000</v>
      </c>
      <c r="M26" s="787">
        <f>'[1]4421-03'!G31</f>
        <v>156000</v>
      </c>
      <c r="N26" s="787">
        <f>'[1]4421-03'!H31</f>
        <v>153600</v>
      </c>
      <c r="O26" s="787">
        <f>'[1]4421-04'!F31</f>
        <v>102300</v>
      </c>
      <c r="P26" s="787">
        <f>'[1]4421-04'!G31</f>
        <v>252000</v>
      </c>
      <c r="Q26" s="787">
        <f>'[1]4421-04'!H31</f>
        <v>252000</v>
      </c>
      <c r="R26" s="787">
        <f>'[1]4421-05'!F31</f>
        <v>78400</v>
      </c>
      <c r="S26" s="787">
        <f>'[1]4421-05'!G31</f>
        <v>237600</v>
      </c>
      <c r="T26" s="787">
        <f>'[1]4421-05'!H31</f>
        <v>237600</v>
      </c>
      <c r="U26" s="787">
        <f>'[1]4421-06'!F31</f>
        <v>36100</v>
      </c>
      <c r="V26" s="787">
        <f>'[1]4421-06'!G31</f>
        <v>76800</v>
      </c>
      <c r="W26" s="787">
        <f>'[1]4421-06'!H31</f>
        <v>110400</v>
      </c>
      <c r="X26" s="787">
        <f>'[1]4421-07'!F31</f>
        <v>68100</v>
      </c>
      <c r="Y26" s="787">
        <f>'[1]4421-07'!G31</f>
        <v>204000</v>
      </c>
      <c r="Z26" s="787">
        <f>'[1]4421-07'!H31</f>
        <v>204000</v>
      </c>
      <c r="AA26" s="787">
        <f>'[1]4421-08'!F31</f>
        <v>30200</v>
      </c>
      <c r="AB26" s="787">
        <f>'[1]4421-08'!G31</f>
        <v>76800</v>
      </c>
      <c r="AC26" s="787">
        <f>'[1]4421-08'!H31</f>
        <v>103200</v>
      </c>
      <c r="AD26" s="787">
        <f>'[1]4421-09'!F31</f>
        <v>20400</v>
      </c>
      <c r="AE26" s="787">
        <f>'[1]4421-09'!G31</f>
        <v>64800</v>
      </c>
      <c r="AF26" s="787">
        <f>'[1]4421-09'!H31</f>
        <v>110400</v>
      </c>
      <c r="AG26" s="787">
        <f>'[1]4421-10'!F31</f>
        <v>45500</v>
      </c>
      <c r="AH26" s="787">
        <f>'[1]4421-10'!G31</f>
        <v>88800</v>
      </c>
      <c r="AI26" s="787">
        <f>'[1]4421-10'!H31</f>
        <v>115200</v>
      </c>
      <c r="AJ26" s="787">
        <f>'[1]4421-11'!F31</f>
        <v>33700</v>
      </c>
      <c r="AK26" s="787">
        <f>'[1]4421-11'!G31</f>
        <v>96000</v>
      </c>
      <c r="AL26" s="787">
        <f>'[1]4421-11'!H31</f>
        <v>79200</v>
      </c>
      <c r="AM26" s="787">
        <f>'[1]4421-12'!F31</f>
        <v>44200</v>
      </c>
      <c r="AN26" s="787">
        <f>'[1]4421-12'!G31</f>
        <v>100800</v>
      </c>
      <c r="AO26" s="787">
        <f>'[1]4421-12'!H31</f>
        <v>117600</v>
      </c>
      <c r="AP26" s="787">
        <f>'[1]4421-13'!F31</f>
        <v>41900</v>
      </c>
      <c r="AQ26" s="787">
        <f>'[1]4421-13'!G31</f>
        <v>84000</v>
      </c>
      <c r="AR26" s="787">
        <f>'[1]4421-13'!H31</f>
        <v>112800</v>
      </c>
      <c r="AS26" s="787">
        <f>'[1]4421-14'!F31</f>
        <v>33900</v>
      </c>
      <c r="AT26" s="787">
        <f>'[1]4421-14'!G31</f>
        <v>69600</v>
      </c>
      <c r="AU26" s="787">
        <f>'[1]4421-14'!H31</f>
        <v>148800</v>
      </c>
      <c r="AV26" s="787"/>
      <c r="AW26" s="787"/>
      <c r="AX26" s="787">
        <f>[1]PHMSO!H31</f>
        <v>12000</v>
      </c>
      <c r="AY26" s="787">
        <f t="shared" si="0"/>
        <v>1050000</v>
      </c>
      <c r="AZ26" s="787">
        <f t="shared" si="0"/>
        <v>2685600</v>
      </c>
      <c r="BA26" s="787">
        <f t="shared" si="0"/>
        <v>2935200</v>
      </c>
      <c r="BC26" s="875"/>
      <c r="BD26" s="833"/>
    </row>
    <row r="27" spans="1:56">
      <c r="A27" s="786"/>
      <c r="B27" s="789" t="s">
        <v>599</v>
      </c>
      <c r="D27" s="788"/>
      <c r="E27" s="777" t="s">
        <v>555</v>
      </c>
      <c r="F27" s="771">
        <f>'[1]4421-01'!F36</f>
        <v>1124610.8700000001</v>
      </c>
      <c r="G27" s="771">
        <f>'[1]4421-01'!G36</f>
        <v>2199700</v>
      </c>
      <c r="H27" s="771">
        <f>'[1]4421-01'!H36</f>
        <v>2751800</v>
      </c>
      <c r="I27" s="787">
        <f>'[1]4421-02'!F32</f>
        <v>773999.8</v>
      </c>
      <c r="J27" s="787">
        <f>'[1]4421-02'!G32</f>
        <v>1454830</v>
      </c>
      <c r="K27" s="787">
        <f>'[1]4421-02'!H32</f>
        <v>1553100</v>
      </c>
      <c r="L27" s="787">
        <f>'[1]4421-03'!F32</f>
        <v>546295.24</v>
      </c>
      <c r="M27" s="787">
        <f>'[1]4421-03'!G32</f>
        <v>5108190</v>
      </c>
      <c r="N27" s="787">
        <f>'[1]4421-03'!H32</f>
        <v>1336580</v>
      </c>
      <c r="O27" s="787">
        <f>'[1]4421-04'!F32</f>
        <v>417331.95999999996</v>
      </c>
      <c r="P27" s="787">
        <f>'[1]4421-04'!G32</f>
        <v>838760</v>
      </c>
      <c r="Q27" s="787">
        <f>'[1]4421-04'!H32</f>
        <v>887600</v>
      </c>
      <c r="R27" s="787">
        <f>'[1]4421-05'!F32</f>
        <v>176106.06</v>
      </c>
      <c r="S27" s="787">
        <f>'[1]4421-05'!G32</f>
        <v>481000</v>
      </c>
      <c r="T27" s="787">
        <f>'[1]4421-05'!H32</f>
        <v>510000</v>
      </c>
      <c r="U27" s="787">
        <f>'[1]4421-06'!F32</f>
        <v>112389.83</v>
      </c>
      <c r="V27" s="787">
        <f>'[1]4421-06'!G32</f>
        <v>361700</v>
      </c>
      <c r="W27" s="787">
        <f>'[1]4421-06'!H32</f>
        <v>384000</v>
      </c>
      <c r="X27" s="787">
        <f>'[1]4421-07'!F32</f>
        <v>245060.24</v>
      </c>
      <c r="Y27" s="787">
        <f>'[1]4421-07'!G32</f>
        <v>551000</v>
      </c>
      <c r="Z27" s="787">
        <f>'[1]4421-07'!H32</f>
        <v>537000</v>
      </c>
      <c r="AA27" s="787">
        <f>'[1]4421-08'!F32</f>
        <v>73248.490000000005</v>
      </c>
      <c r="AB27" s="787">
        <f>'[1]4421-08'!G32</f>
        <v>244110</v>
      </c>
      <c r="AC27" s="787">
        <f>'[1]4421-08'!H32</f>
        <v>248100</v>
      </c>
      <c r="AD27" s="787">
        <f>'[1]4421-09'!F32</f>
        <v>104629.08999999998</v>
      </c>
      <c r="AE27" s="787">
        <f>'[1]4421-09'!G32</f>
        <v>201495</v>
      </c>
      <c r="AF27" s="787">
        <f>'[1]4421-09'!H32</f>
        <v>237521</v>
      </c>
      <c r="AG27" s="787">
        <f>'[1]4421-10'!F32</f>
        <v>94478.82</v>
      </c>
      <c r="AH27" s="787">
        <f>'[1]4421-10'!G32</f>
        <v>211400</v>
      </c>
      <c r="AI27" s="787">
        <f>'[1]4421-10'!H32</f>
        <v>269035</v>
      </c>
      <c r="AJ27" s="787">
        <f>'[1]4421-11'!F32</f>
        <v>93543.61</v>
      </c>
      <c r="AK27" s="787">
        <f>'[1]4421-11'!G32</f>
        <v>199355</v>
      </c>
      <c r="AL27" s="787">
        <f>'[1]4421-11'!H32</f>
        <v>234877</v>
      </c>
      <c r="AM27" s="787">
        <f>'[1]4421-12'!F32</f>
        <v>108760.94</v>
      </c>
      <c r="AN27" s="787">
        <f>'[1]4421-12'!G32</f>
        <v>208491</v>
      </c>
      <c r="AO27" s="787">
        <f>'[1]4421-12'!H32</f>
        <v>246055</v>
      </c>
      <c r="AP27" s="787">
        <f>'[1]4421-13'!F32</f>
        <v>106228.62</v>
      </c>
      <c r="AQ27" s="787">
        <f>'[1]4421-13'!G32</f>
        <v>249847</v>
      </c>
      <c r="AR27" s="787">
        <f>'[1]4421-13'!H32</f>
        <v>265000</v>
      </c>
      <c r="AS27" s="787">
        <f>'[1]4421-14'!F32</f>
        <v>76543.98</v>
      </c>
      <c r="AT27" s="787">
        <f>'[1]4421-14'!G32</f>
        <v>210546</v>
      </c>
      <c r="AU27" s="787">
        <f>'[1]4421-14'!H32</f>
        <v>248760</v>
      </c>
      <c r="AV27" s="787">
        <f>[1]PHMSO!F32</f>
        <v>226271.56000000003</v>
      </c>
      <c r="AW27" s="787">
        <f>[1]PHMSO!G32</f>
        <v>572000</v>
      </c>
      <c r="AX27" s="787">
        <f>[1]PHMSO!H32</f>
        <v>594100</v>
      </c>
      <c r="AY27" s="787">
        <f t="shared" si="0"/>
        <v>4279499.1099999994</v>
      </c>
      <c r="AZ27" s="787">
        <f t="shared" si="0"/>
        <v>13092424</v>
      </c>
      <c r="BA27" s="787">
        <f t="shared" si="0"/>
        <v>10303528</v>
      </c>
      <c r="BD27" s="833"/>
    </row>
    <row r="28" spans="1:56">
      <c r="A28" s="786"/>
      <c r="B28" s="789" t="s">
        <v>621</v>
      </c>
      <c r="D28" s="788"/>
      <c r="E28" s="777" t="s">
        <v>553</v>
      </c>
      <c r="F28" s="771">
        <f>'[1]4421-01'!F37</f>
        <v>1041009.7100000001</v>
      </c>
      <c r="G28" s="771">
        <f>'[1]4421-01'!G37</f>
        <v>1530000</v>
      </c>
      <c r="H28" s="771">
        <f>'[1]4421-01'!H37</f>
        <v>1762870</v>
      </c>
      <c r="I28" s="787">
        <f>'[1]4421-02'!F33</f>
        <v>214549.31999999998</v>
      </c>
      <c r="J28" s="787">
        <f>'[1]4421-02'!G33</f>
        <v>386625</v>
      </c>
      <c r="K28" s="787">
        <f>'[1]4421-02'!H33</f>
        <v>423750</v>
      </c>
      <c r="L28" s="787">
        <f>'[1]4421-03'!F33</f>
        <v>210790.18</v>
      </c>
      <c r="M28" s="787">
        <f>'[1]4421-03'!G33</f>
        <v>269280</v>
      </c>
      <c r="N28" s="787">
        <f>'[1]4421-03'!H33</f>
        <v>294600</v>
      </c>
      <c r="O28" s="787">
        <f>'[1]4421-04'!F33</f>
        <v>290605.45999999996</v>
      </c>
      <c r="P28" s="787">
        <f>'[1]4421-04'!G33</f>
        <v>448760</v>
      </c>
      <c r="Q28" s="787">
        <f>'[1]4421-04'!H33</f>
        <v>485910</v>
      </c>
      <c r="R28" s="787">
        <f>'[1]4421-05'!F33</f>
        <v>223259.7</v>
      </c>
      <c r="S28" s="787">
        <f>'[1]4421-05'!G33</f>
        <v>457600</v>
      </c>
      <c r="T28" s="787">
        <f>'[1]4421-05'!H33</f>
        <v>445100</v>
      </c>
      <c r="U28" s="787">
        <f>'[1]4421-06'!F33</f>
        <v>103793.44</v>
      </c>
      <c r="V28" s="787">
        <f>'[1]4421-06'!G33</f>
        <v>138800</v>
      </c>
      <c r="W28" s="787">
        <f>'[1]4421-06'!H33</f>
        <v>202200</v>
      </c>
      <c r="X28" s="787">
        <f>'[1]4421-07'!F33</f>
        <v>193413.88000000003</v>
      </c>
      <c r="Y28" s="787">
        <f>'[1]4421-07'!G33</f>
        <v>357000</v>
      </c>
      <c r="Z28" s="787">
        <f>'[1]4421-07'!H33</f>
        <v>362000</v>
      </c>
      <c r="AA28" s="787">
        <f>'[1]4421-08'!F33</f>
        <v>85542.75</v>
      </c>
      <c r="AB28" s="787">
        <f>'[1]4421-08'!G33</f>
        <v>123000</v>
      </c>
      <c r="AC28" s="787">
        <f>'[1]4421-08'!H33</f>
        <v>193750</v>
      </c>
      <c r="AD28" s="787">
        <f>'[1]4421-09'!F33</f>
        <v>58097.51999999999</v>
      </c>
      <c r="AE28" s="787">
        <f>'[1]4421-09'!G33</f>
        <v>102000</v>
      </c>
      <c r="AF28" s="787">
        <f>'[1]4421-09'!H33</f>
        <v>219435</v>
      </c>
      <c r="AG28" s="787">
        <f>'[1]4421-10'!F33</f>
        <v>126150.88</v>
      </c>
      <c r="AH28" s="787">
        <f>'[1]4421-10'!G33</f>
        <v>149016</v>
      </c>
      <c r="AI28" s="787">
        <f>'[1]4421-10'!H33</f>
        <v>234210</v>
      </c>
      <c r="AJ28" s="787">
        <f>'[1]4421-11'!F33</f>
        <v>98998.399999999994</v>
      </c>
      <c r="AK28" s="787">
        <f>'[1]4421-11'!G33</f>
        <v>153700</v>
      </c>
      <c r="AL28" s="787">
        <f>'[1]4421-11'!H33</f>
        <v>165775</v>
      </c>
      <c r="AM28" s="787">
        <f>'[1]4421-12'!F33</f>
        <v>126390.79</v>
      </c>
      <c r="AN28" s="787">
        <f>'[1]4421-12'!G33</f>
        <v>160444</v>
      </c>
      <c r="AO28" s="787">
        <f>'[1]4421-12'!H33</f>
        <v>245530</v>
      </c>
      <c r="AP28" s="787">
        <f>'[1]4421-13'!F33</f>
        <v>117141.4</v>
      </c>
      <c r="AQ28" s="787">
        <f>'[1]4421-13'!G33</f>
        <v>162786</v>
      </c>
      <c r="AR28" s="787">
        <f>'[1]4421-13'!H33</f>
        <v>225925</v>
      </c>
      <c r="AS28" s="787">
        <f>'[1]4421-14'!F33</f>
        <v>98959.96</v>
      </c>
      <c r="AT28" s="787">
        <f>'[1]4421-14'!G33</f>
        <v>114114</v>
      </c>
      <c r="AU28" s="787">
        <f>'[1]4421-14'!H33</f>
        <v>309120</v>
      </c>
      <c r="AV28" s="787"/>
      <c r="AW28" s="787"/>
      <c r="AX28" s="787">
        <f>[1]PHMSO!H33</f>
        <v>24700</v>
      </c>
      <c r="AY28" s="787">
        <f>SUM(AS28,AP28,AM28,AJ28,AG28,AD28,AA28,X28,U28,R28,O28,L28,I28,F28,AV28)</f>
        <v>2988703.39</v>
      </c>
      <c r="AZ28" s="787">
        <f t="shared" si="0"/>
        <v>4553125</v>
      </c>
      <c r="BA28" s="787">
        <f t="shared" si="0"/>
        <v>5594875</v>
      </c>
      <c r="BD28" s="833"/>
    </row>
    <row r="29" spans="1:56">
      <c r="A29" s="786"/>
      <c r="B29" s="789" t="s">
        <v>600</v>
      </c>
      <c r="D29" s="788"/>
      <c r="E29" s="777" t="s">
        <v>551</v>
      </c>
      <c r="F29" s="771">
        <f>'[1]4421-01'!F38</f>
        <v>146400</v>
      </c>
      <c r="G29" s="771">
        <f>'[1]4421-01'!G38</f>
        <v>267600</v>
      </c>
      <c r="H29" s="771">
        <f>'[1]4421-01'!H38</f>
        <v>274800</v>
      </c>
      <c r="I29" s="787">
        <f>'[1]4421-02'!F34</f>
        <v>109000</v>
      </c>
      <c r="J29" s="787">
        <f>'[1]4421-02'!G34</f>
        <v>183600</v>
      </c>
      <c r="K29" s="787">
        <f>'[1]4421-02'!H34</f>
        <v>184800</v>
      </c>
      <c r="L29" s="787">
        <f>'[1]4421-03'!F34</f>
        <v>84700</v>
      </c>
      <c r="M29" s="787">
        <f>'[1]4421-03'!G34</f>
        <v>170400</v>
      </c>
      <c r="N29" s="787">
        <f>'[1]4421-03'!H34</f>
        <v>170400</v>
      </c>
      <c r="O29" s="787">
        <f>'[1]4421-04'!F34</f>
        <v>60600</v>
      </c>
      <c r="P29" s="787">
        <f>'[1]4421-04'!G34</f>
        <v>114000</v>
      </c>
      <c r="Q29" s="787">
        <f>'[1]4421-04'!H34</f>
        <v>114000</v>
      </c>
      <c r="R29" s="787">
        <f>'[1]4421-05'!F34</f>
        <v>26900</v>
      </c>
      <c r="S29" s="787">
        <f>'[1]4421-05'!G34</f>
        <v>62400</v>
      </c>
      <c r="T29" s="787">
        <f>'[1]4421-05'!H34</f>
        <v>62400</v>
      </c>
      <c r="U29" s="787">
        <f>'[1]4421-06'!F34</f>
        <v>23200</v>
      </c>
      <c r="V29" s="787">
        <f>'[1]4421-06'!G34</f>
        <v>49200</v>
      </c>
      <c r="W29" s="787">
        <f>'[1]4421-06'!H34</f>
        <v>49200</v>
      </c>
      <c r="X29" s="787">
        <f>'[1]4421-07'!F34</f>
        <v>36000</v>
      </c>
      <c r="Y29" s="787">
        <f>'[1]4421-07'!G34</f>
        <v>67200</v>
      </c>
      <c r="Z29" s="787">
        <f>'[1]4421-07'!H34</f>
        <v>67200</v>
      </c>
      <c r="AA29" s="787">
        <f>'[1]4421-08'!F34</f>
        <v>12300</v>
      </c>
      <c r="AB29" s="787">
        <f>'[1]4421-08'!G34</f>
        <v>33600</v>
      </c>
      <c r="AC29" s="787">
        <f>'[1]4421-08'!H34</f>
        <v>33600</v>
      </c>
      <c r="AD29" s="787">
        <f>'[1]4421-09'!F34</f>
        <v>18000</v>
      </c>
      <c r="AE29" s="787">
        <f>'[1]4421-09'!G34</f>
        <v>31200</v>
      </c>
      <c r="AF29" s="787">
        <f>'[1]4421-09'!H34</f>
        <v>31200</v>
      </c>
      <c r="AG29" s="787">
        <f>'[1]4421-10'!F34</f>
        <v>17600</v>
      </c>
      <c r="AH29" s="787">
        <f>'[1]4421-10'!G34</f>
        <v>32400</v>
      </c>
      <c r="AI29" s="787">
        <f>'[1]4421-10'!H34</f>
        <v>33600</v>
      </c>
      <c r="AJ29" s="787">
        <f>'[1]4421-11'!F34</f>
        <v>14000</v>
      </c>
      <c r="AK29" s="787">
        <f>'[1]4421-11'!G34</f>
        <v>31200</v>
      </c>
      <c r="AL29" s="787">
        <f>'[1]4421-11'!H34</f>
        <v>31200</v>
      </c>
      <c r="AM29" s="787">
        <f>'[1]4421-12'!F34</f>
        <v>17800</v>
      </c>
      <c r="AN29" s="787">
        <f>'[1]4421-12'!G34</f>
        <v>32400</v>
      </c>
      <c r="AO29" s="787">
        <f>'[1]4421-12'!H34</f>
        <v>32400</v>
      </c>
      <c r="AP29" s="787">
        <f>'[1]4421-13'!F34</f>
        <v>18500</v>
      </c>
      <c r="AQ29" s="787">
        <f>'[1]4421-13'!G34</f>
        <v>36000</v>
      </c>
      <c r="AR29" s="787">
        <f>'[1]4421-13'!H34</f>
        <v>36000</v>
      </c>
      <c r="AS29" s="787">
        <f>'[1]4421-14'!F34</f>
        <v>15400</v>
      </c>
      <c r="AT29" s="787">
        <f>'[1]4421-14'!G34</f>
        <v>32400</v>
      </c>
      <c r="AU29" s="787">
        <f>'[1]4421-14'!H34</f>
        <v>32400</v>
      </c>
      <c r="AV29" s="787">
        <f>[1]PHMSO!F34</f>
        <v>14900</v>
      </c>
      <c r="AW29" s="787">
        <f>[1]PHMSO!G34</f>
        <v>34800</v>
      </c>
      <c r="AX29" s="787">
        <f>[1]PHMSO!H34</f>
        <v>34800</v>
      </c>
      <c r="AY29" s="787">
        <f t="shared" si="0"/>
        <v>615300</v>
      </c>
      <c r="AZ29" s="787">
        <f t="shared" si="0"/>
        <v>1178400</v>
      </c>
      <c r="BA29" s="787">
        <f t="shared" si="0"/>
        <v>1188000</v>
      </c>
      <c r="BD29" s="833"/>
    </row>
    <row r="30" spans="1:56">
      <c r="A30" s="786"/>
      <c r="B30" s="789" t="s">
        <v>611</v>
      </c>
      <c r="D30" s="788"/>
      <c r="E30" s="777" t="s">
        <v>549</v>
      </c>
      <c r="F30" s="771">
        <f>'[1]4421-01'!F39</f>
        <v>366900</v>
      </c>
      <c r="G30" s="771">
        <f>'[1]4421-01'!G39</f>
        <v>480000</v>
      </c>
      <c r="H30" s="771">
        <f>'[1]4421-01'!H39</f>
        <v>480000</v>
      </c>
      <c r="I30" s="787">
        <f>'[1]4421-02'!F35</f>
        <v>74400</v>
      </c>
      <c r="J30" s="787">
        <f>'[1]4421-02'!G35</f>
        <v>109200</v>
      </c>
      <c r="K30" s="787">
        <f>'[1]4421-02'!H35</f>
        <v>109200</v>
      </c>
      <c r="L30" s="787">
        <f>'[1]4421-03'!F35</f>
        <v>74000</v>
      </c>
      <c r="M30" s="787">
        <f>'[1]4421-03'!G35</f>
        <v>78000</v>
      </c>
      <c r="N30" s="787">
        <f>'[1]4421-03'!H35</f>
        <v>76800</v>
      </c>
      <c r="O30" s="787">
        <f>'[1]4421-04'!F35</f>
        <v>102300</v>
      </c>
      <c r="P30" s="787">
        <f>'[1]4421-04'!G35</f>
        <v>126000</v>
      </c>
      <c r="Q30" s="787">
        <f>'[1]4421-04'!H35</f>
        <v>126000</v>
      </c>
      <c r="R30" s="787">
        <f>'[1]4421-05'!F35</f>
        <v>78400</v>
      </c>
      <c r="S30" s="787">
        <f>'[1]4421-05'!G35</f>
        <v>118800</v>
      </c>
      <c r="T30" s="787">
        <f>'[1]4421-05'!H35</f>
        <v>118800</v>
      </c>
      <c r="U30" s="787">
        <f>'[1]4421-06'!F35</f>
        <v>36100</v>
      </c>
      <c r="V30" s="787">
        <f>'[1]4421-06'!G35</f>
        <v>38400</v>
      </c>
      <c r="W30" s="787">
        <f>'[1]4421-06'!H35</f>
        <v>55200</v>
      </c>
      <c r="X30" s="787">
        <f>'[1]4421-07'!F35</f>
        <v>68300</v>
      </c>
      <c r="Y30" s="787">
        <f>'[1]4421-07'!G35</f>
        <v>102000</v>
      </c>
      <c r="Z30" s="787">
        <f>'[1]4421-07'!H35</f>
        <v>102000</v>
      </c>
      <c r="AA30" s="787">
        <f>'[1]4421-08'!F35</f>
        <v>30200</v>
      </c>
      <c r="AB30" s="787">
        <f>'[1]4421-08'!G35</f>
        <v>38400</v>
      </c>
      <c r="AC30" s="787">
        <f>'[1]4421-08'!H35</f>
        <v>51600</v>
      </c>
      <c r="AD30" s="787">
        <f>'[1]4421-09'!F35</f>
        <v>20400</v>
      </c>
      <c r="AE30" s="787">
        <f>'[1]4421-09'!G35</f>
        <v>32400</v>
      </c>
      <c r="AF30" s="787">
        <f>'[1]4421-09'!H35</f>
        <v>55200</v>
      </c>
      <c r="AG30" s="787">
        <f>'[1]4421-10'!F35</f>
        <v>45500</v>
      </c>
      <c r="AH30" s="787">
        <f>'[1]4421-10'!G35</f>
        <v>44400</v>
      </c>
      <c r="AI30" s="787">
        <f>'[1]4421-10'!H35</f>
        <v>57600</v>
      </c>
      <c r="AJ30" s="787">
        <f>'[1]4421-11'!F35</f>
        <v>33700</v>
      </c>
      <c r="AK30" s="787">
        <f>'[1]4421-11'!G35</f>
        <v>48000</v>
      </c>
      <c r="AL30" s="787">
        <f>'[1]4421-11'!H35</f>
        <v>39600</v>
      </c>
      <c r="AM30" s="787">
        <f>'[1]4421-12'!F35</f>
        <v>44200</v>
      </c>
      <c r="AN30" s="787">
        <f>'[1]4421-12'!G35</f>
        <v>50400</v>
      </c>
      <c r="AO30" s="787">
        <f>'[1]4421-12'!H35</f>
        <v>58800</v>
      </c>
      <c r="AP30" s="787">
        <f>'[1]4421-13'!F35</f>
        <v>41900</v>
      </c>
      <c r="AQ30" s="787">
        <f>'[1]4421-13'!G35</f>
        <v>42000</v>
      </c>
      <c r="AR30" s="787">
        <f>'[1]4421-13'!H35</f>
        <v>56400</v>
      </c>
      <c r="AS30" s="787">
        <f>'[1]4421-14'!F35</f>
        <v>33900</v>
      </c>
      <c r="AT30" s="787">
        <f>'[1]4421-14'!G35</f>
        <v>34800</v>
      </c>
      <c r="AU30" s="787">
        <f>'[1]4421-14'!H35</f>
        <v>74400</v>
      </c>
      <c r="AV30" s="787"/>
      <c r="AW30" s="787"/>
      <c r="AX30" s="787">
        <f>[1]PHMSO!H35</f>
        <v>6000</v>
      </c>
      <c r="AY30" s="787">
        <f>SUM(AS30,AP30,AM30,AJ30,AG30,AD30,AA30,X30,U30,R30,O30,L30,I30,F30,AV30)</f>
        <v>1050200</v>
      </c>
      <c r="AZ30" s="787">
        <f t="shared" ref="AZ30:BA30" si="1">SUM(AT30,AQ30,AN30,AK30,AH30,AE30,AB30,Y30,V30,S30,P30,M30,J30,G30,AW30)</f>
        <v>1342800</v>
      </c>
      <c r="BA30" s="787">
        <f t="shared" si="1"/>
        <v>1467600</v>
      </c>
      <c r="BD30" s="833"/>
    </row>
    <row r="31" spans="1:56">
      <c r="A31" s="876" t="s">
        <v>601</v>
      </c>
      <c r="B31" s="877"/>
      <c r="C31" s="877"/>
      <c r="D31" s="878"/>
      <c r="E31" s="772"/>
      <c r="F31" s="773">
        <f t="shared" ref="F31:AW31" si="2">SUM(F12:F30)</f>
        <v>144043502.54000002</v>
      </c>
      <c r="G31" s="773">
        <f t="shared" si="2"/>
        <v>210152495</v>
      </c>
      <c r="H31" s="773">
        <f t="shared" si="2"/>
        <v>239938711</v>
      </c>
      <c r="I31" s="773">
        <f t="shared" si="2"/>
        <v>66188316.86999999</v>
      </c>
      <c r="J31" s="773">
        <f t="shared" si="2"/>
        <v>99742139</v>
      </c>
      <c r="K31" s="773">
        <f t="shared" si="2"/>
        <v>106708565</v>
      </c>
      <c r="L31" s="773">
        <f t="shared" si="2"/>
        <v>50740909.43</v>
      </c>
      <c r="M31" s="773">
        <f t="shared" si="2"/>
        <v>89500362</v>
      </c>
      <c r="N31" s="773">
        <f t="shared" si="2"/>
        <v>88903089</v>
      </c>
      <c r="O31" s="773">
        <f t="shared" si="2"/>
        <v>47458396.270000003</v>
      </c>
      <c r="P31" s="773">
        <f t="shared" si="2"/>
        <v>70341958</v>
      </c>
      <c r="Q31" s="773">
        <f t="shared" si="2"/>
        <v>74557119</v>
      </c>
      <c r="R31" s="773">
        <f t="shared" si="2"/>
        <v>27792901.449999999</v>
      </c>
      <c r="S31" s="773">
        <f t="shared" si="2"/>
        <v>50807562</v>
      </c>
      <c r="T31" s="773">
        <f t="shared" si="2"/>
        <v>51757494</v>
      </c>
      <c r="U31" s="773">
        <f t="shared" si="2"/>
        <v>15245926.339999998</v>
      </c>
      <c r="V31" s="773">
        <f t="shared" si="2"/>
        <v>28378543</v>
      </c>
      <c r="W31" s="773">
        <f t="shared" si="2"/>
        <v>31880392</v>
      </c>
      <c r="X31" s="773">
        <f t="shared" si="2"/>
        <v>30374714.509999994</v>
      </c>
      <c r="Y31" s="773">
        <f t="shared" si="2"/>
        <v>47056878</v>
      </c>
      <c r="Z31" s="773">
        <f t="shared" si="2"/>
        <v>48810956</v>
      </c>
      <c r="AA31" s="773">
        <f t="shared" si="2"/>
        <v>10746153.049999999</v>
      </c>
      <c r="AB31" s="773">
        <f t="shared" si="2"/>
        <v>19985291</v>
      </c>
      <c r="AC31" s="773">
        <f t="shared" si="2"/>
        <v>24087784</v>
      </c>
      <c r="AD31" s="773">
        <f t="shared" si="2"/>
        <v>11110035.77</v>
      </c>
      <c r="AE31" s="773">
        <f t="shared" si="2"/>
        <v>18440636</v>
      </c>
      <c r="AF31" s="773">
        <f t="shared" si="2"/>
        <v>24714563</v>
      </c>
      <c r="AG31" s="773">
        <f t="shared" si="2"/>
        <v>15266099.770000001</v>
      </c>
      <c r="AH31" s="773">
        <f t="shared" si="2"/>
        <v>21793954</v>
      </c>
      <c r="AI31" s="773">
        <f t="shared" si="2"/>
        <v>27072653</v>
      </c>
      <c r="AJ31" s="773">
        <f t="shared" si="2"/>
        <v>13154102.02</v>
      </c>
      <c r="AK31" s="773">
        <f t="shared" si="2"/>
        <v>21437844</v>
      </c>
      <c r="AL31" s="773">
        <f t="shared" si="2"/>
        <v>21686190</v>
      </c>
      <c r="AM31" s="773">
        <f t="shared" si="2"/>
        <v>15839097.559999999</v>
      </c>
      <c r="AN31" s="773">
        <f t="shared" si="2"/>
        <v>22395975</v>
      </c>
      <c r="AO31" s="773">
        <f t="shared" si="2"/>
        <v>26488871</v>
      </c>
      <c r="AP31" s="773">
        <f t="shared" si="2"/>
        <v>15701544.449999999</v>
      </c>
      <c r="AQ31" s="773">
        <f t="shared" si="2"/>
        <v>22576500</v>
      </c>
      <c r="AR31" s="773">
        <f t="shared" si="2"/>
        <v>26640657</v>
      </c>
      <c r="AS31" s="773">
        <f t="shared" si="2"/>
        <v>12268036.59</v>
      </c>
      <c r="AT31" s="773">
        <f t="shared" si="2"/>
        <v>19709543</v>
      </c>
      <c r="AU31" s="773">
        <f t="shared" si="2"/>
        <v>29974440</v>
      </c>
      <c r="AV31" s="773">
        <f t="shared" si="2"/>
        <v>17856672.989999998</v>
      </c>
      <c r="AW31" s="773">
        <f t="shared" si="2"/>
        <v>30820912</v>
      </c>
      <c r="AX31" s="773">
        <f>SUM(AX12:AX30)</f>
        <v>33992969</v>
      </c>
      <c r="AY31" s="773">
        <f>SUM(AY12:AY30)</f>
        <v>493786409.61000007</v>
      </c>
      <c r="AZ31" s="773">
        <f>SUM(AZ12:AZ30)</f>
        <v>773140592</v>
      </c>
      <c r="BA31" s="879">
        <f>SUM(BA12:BA30)</f>
        <v>857214453</v>
      </c>
      <c r="BC31" s="880">
        <f>H31+K31+N31+Q31+T31+W31+Z31+AC31+AF31+AI31+AL31+AO31+AR31+AU31+AX31</f>
        <v>857214453</v>
      </c>
      <c r="BD31" s="881">
        <f>BA31-BC31</f>
        <v>0</v>
      </c>
    </row>
    <row r="32" spans="1:56" ht="9.9499999999999993" customHeight="1">
      <c r="A32" s="786"/>
      <c r="D32" s="788"/>
      <c r="E32" s="781"/>
      <c r="F32" s="779"/>
      <c r="G32" s="779"/>
      <c r="H32" s="779"/>
      <c r="BA32" s="788"/>
    </row>
    <row r="33" spans="1:56">
      <c r="A33" s="783" t="s">
        <v>602</v>
      </c>
      <c r="D33" s="788"/>
      <c r="E33" s="781"/>
      <c r="F33" s="779"/>
      <c r="G33" s="779"/>
      <c r="H33" s="779"/>
      <c r="BA33" s="788"/>
      <c r="BC33" s="833"/>
    </row>
    <row r="34" spans="1:56">
      <c r="A34" s="786"/>
      <c r="B34" s="789" t="s">
        <v>538</v>
      </c>
      <c r="D34" s="788"/>
      <c r="E34" s="777" t="s">
        <v>537</v>
      </c>
      <c r="F34" s="771">
        <f>'[1]4421-01'!F43</f>
        <v>1035633</v>
      </c>
      <c r="G34" s="771">
        <f>'[1]4421-01'!G43</f>
        <v>0</v>
      </c>
      <c r="H34" s="771">
        <f>'[1]4421-01'!H43</f>
        <v>0</v>
      </c>
      <c r="I34" s="787">
        <f>'[1]4421-02'!F39</f>
        <v>1388689</v>
      </c>
      <c r="J34" s="787">
        <f>'[1]4421-02'!G39</f>
        <v>0</v>
      </c>
      <c r="K34" s="787">
        <f>'[1]4421-02'!H39</f>
        <v>0</v>
      </c>
      <c r="L34" s="787">
        <f>'[1]4421-03'!F39</f>
        <v>722238.5</v>
      </c>
      <c r="M34" s="787">
        <f>'[1]4421-03'!G39</f>
        <v>0</v>
      </c>
      <c r="N34" s="787">
        <f>'[1]4421-03'!H39</f>
        <v>0</v>
      </c>
      <c r="O34" s="787">
        <f>'[1]4421-04'!F39</f>
        <v>461778</v>
      </c>
      <c r="P34" s="787">
        <f>'[1]4421-04'!G39</f>
        <v>0</v>
      </c>
      <c r="Q34" s="787">
        <f>'[1]4421-04'!H39</f>
        <v>0</v>
      </c>
      <c r="R34" s="787">
        <f>'[1]4421-05'!F39</f>
        <v>492156</v>
      </c>
      <c r="S34" s="787">
        <f>'[1]4421-05'!G39</f>
        <v>0</v>
      </c>
      <c r="T34" s="787">
        <f>'[1]4421-05'!H39</f>
        <v>0</v>
      </c>
      <c r="U34" s="787">
        <f>'[1]4421-06'!F39</f>
        <v>249695.38</v>
      </c>
      <c r="V34" s="787">
        <f>'[1]4421-06'!G39</f>
        <v>0</v>
      </c>
      <c r="W34" s="787">
        <f>'[1]4421-06'!H39</f>
        <v>0</v>
      </c>
      <c r="X34" s="787">
        <f>'[1]4421-07'!F39</f>
        <v>185122</v>
      </c>
      <c r="Y34" s="787">
        <f>'[1]4421-07'!G39</f>
        <v>0</v>
      </c>
      <c r="Z34" s="787">
        <f>'[1]4421-07'!H39</f>
        <v>0</v>
      </c>
      <c r="AA34" s="787">
        <f>'[1]4421-08'!F39</f>
        <v>316434.5</v>
      </c>
      <c r="AB34" s="787">
        <f>'[1]4421-08'!G39</f>
        <v>0</v>
      </c>
      <c r="AC34" s="787">
        <f>'[1]4421-08'!H39</f>
        <v>0</v>
      </c>
      <c r="AD34" s="787">
        <f>'[1]4421-09'!F39</f>
        <v>129185</v>
      </c>
      <c r="AE34" s="787">
        <f>'[1]4421-09'!G39</f>
        <v>0</v>
      </c>
      <c r="AF34" s="787">
        <f>'[1]4421-09'!H39</f>
        <v>0</v>
      </c>
      <c r="AG34" s="787">
        <f>'[1]4421-10'!F39</f>
        <v>375545.4</v>
      </c>
      <c r="AH34" s="787">
        <f>'[1]4421-10'!G39</f>
        <v>0</v>
      </c>
      <c r="AI34" s="787">
        <f>'[1]4421-10'!H39</f>
        <v>0</v>
      </c>
      <c r="AJ34" s="787">
        <f>'[1]4421-11'!F39</f>
        <v>102083</v>
      </c>
      <c r="AK34" s="787">
        <f>'[1]4421-11'!G39</f>
        <v>0</v>
      </c>
      <c r="AL34" s="787">
        <f>'[1]4421-11'!H39</f>
        <v>0</v>
      </c>
      <c r="AM34" s="787">
        <f>'[1]4421-12'!F39</f>
        <v>373929</v>
      </c>
      <c r="AN34" s="787">
        <f>'[1]4421-12'!G39</f>
        <v>0</v>
      </c>
      <c r="AO34" s="787">
        <f>'[1]4421-12'!H39</f>
        <v>0</v>
      </c>
      <c r="AP34" s="787">
        <f>'[1]4421-13'!F39</f>
        <v>207771.14</v>
      </c>
      <c r="AQ34" s="787">
        <f>'[1]4421-13'!G39</f>
        <v>0</v>
      </c>
      <c r="AR34" s="787">
        <f>'[1]4421-13'!H39</f>
        <v>0</v>
      </c>
      <c r="AS34" s="787">
        <f>'[1]4421-14'!F39</f>
        <v>176822</v>
      </c>
      <c r="AT34" s="787">
        <f>'[1]4421-14'!G39</f>
        <v>0</v>
      </c>
      <c r="AU34" s="787">
        <f>'[1]4421-14'!H39</f>
        <v>0</v>
      </c>
      <c r="AV34" s="787"/>
      <c r="AW34" s="787">
        <f>[1]PHMSO!G39</f>
        <v>0</v>
      </c>
      <c r="AX34" s="787">
        <f>[1]PHMSO!H39</f>
        <v>0</v>
      </c>
      <c r="AY34" s="787">
        <f>SUM(AS34,AP34,AM34,AJ34,AG34,AD34,AA34,X34,U34,R34,O34,L34,I34,F34,AV34)</f>
        <v>6217081.9199999999</v>
      </c>
      <c r="AZ34" s="787">
        <f>SUM(AT34,AQ34,AN34,AK34,AH34,AE34,AB34,Y34,V34,S34,P34,M34,J34,G34,AW34)</f>
        <v>0</v>
      </c>
      <c r="BA34" s="787">
        <f>SUM(AU34,AR34,AO34,AL34,AI34,AF34,AC34,Z34,W34,T34,Q34,N34,K34,H34,AX34)</f>
        <v>0</v>
      </c>
      <c r="BD34" s="833"/>
    </row>
    <row r="35" spans="1:56">
      <c r="A35" s="786"/>
      <c r="B35" s="789" t="s">
        <v>536</v>
      </c>
      <c r="D35" s="788"/>
      <c r="E35" s="777" t="s">
        <v>535</v>
      </c>
      <c r="F35" s="771">
        <f>'[1]4421-01'!F44</f>
        <v>178893.95</v>
      </c>
      <c r="G35" s="771">
        <f>'[1]4421-01'!G44</f>
        <v>0</v>
      </c>
      <c r="H35" s="771">
        <f>'[1]4421-01'!H44</f>
        <v>0</v>
      </c>
      <c r="I35" s="787">
        <f>'[1]4421-02'!F40</f>
        <v>75836</v>
      </c>
      <c r="J35" s="787">
        <f>'[1]4421-02'!G40</f>
        <v>0</v>
      </c>
      <c r="K35" s="787">
        <f>'[1]4421-02'!H40</f>
        <v>0</v>
      </c>
      <c r="L35" s="787">
        <f>'[1]4421-03'!F40</f>
        <v>65619</v>
      </c>
      <c r="M35" s="787">
        <f>'[1]4421-03'!G40</f>
        <v>0</v>
      </c>
      <c r="N35" s="787">
        <f>'[1]4421-03'!H40</f>
        <v>0</v>
      </c>
      <c r="O35" s="787">
        <f>'[1]4421-04'!F40</f>
        <v>154712</v>
      </c>
      <c r="P35" s="787">
        <f>'[1]4421-04'!G40</f>
        <v>0</v>
      </c>
      <c r="Q35" s="787">
        <f xml:space="preserve"> '[1]4421-04'!H40</f>
        <v>0</v>
      </c>
      <c r="R35" s="787">
        <f>'[1]4421-05'!F40</f>
        <v>67687</v>
      </c>
      <c r="S35" s="787">
        <f>'[1]4421-05'!G40</f>
        <v>0</v>
      </c>
      <c r="T35" s="787">
        <f>'[1]4421-05'!H40</f>
        <v>0</v>
      </c>
      <c r="U35" s="787">
        <f>'[1]4421-06'!F40</f>
        <v>76287</v>
      </c>
      <c r="V35" s="787">
        <f>'[1]4421-06'!G40</f>
        <v>0</v>
      </c>
      <c r="W35" s="787">
        <f>'[1]4421-06'!H40</f>
        <v>0</v>
      </c>
      <c r="X35" s="787">
        <f>'[1]4421-07'!F40</f>
        <v>12000</v>
      </c>
      <c r="Y35" s="787">
        <f>'[1]4421-07'!G40</f>
        <v>0</v>
      </c>
      <c r="Z35" s="787">
        <f>'[1]4421-07'!H40</f>
        <v>0</v>
      </c>
      <c r="AA35" s="787">
        <f>'[1]4421-08'!F40</f>
        <v>14140</v>
      </c>
      <c r="AB35" s="787">
        <f>'[1]4421-08'!G40</f>
        <v>0</v>
      </c>
      <c r="AC35" s="787">
        <f>'[1]4421-08'!H40</f>
        <v>0</v>
      </c>
      <c r="AD35" s="787">
        <f>'[1]4421-09'!F40</f>
        <v>20252</v>
      </c>
      <c r="AE35" s="787">
        <f>'[1]4421-09'!G40</f>
        <v>0</v>
      </c>
      <c r="AF35" s="787">
        <f xml:space="preserve"> '[1]4421-09'!H40</f>
        <v>0</v>
      </c>
      <c r="AG35" s="787">
        <f>'[1]4421-10'!F40</f>
        <v>29052.94</v>
      </c>
      <c r="AH35" s="787">
        <f>'[1]4421-10'!G40</f>
        <v>0</v>
      </c>
      <c r="AI35" s="787">
        <f>'[1]4421-10'!H40</f>
        <v>0</v>
      </c>
      <c r="AJ35" s="787">
        <f>'[1]4421-11'!F40</f>
        <v>9203.5</v>
      </c>
      <c r="AK35" s="787">
        <f>'[1]4421-11'!G40</f>
        <v>0</v>
      </c>
      <c r="AL35" s="787">
        <f>'[1]4421-11'!H40</f>
        <v>0</v>
      </c>
      <c r="AM35" s="787">
        <f>'[1]4421-12'!F40</f>
        <v>30140</v>
      </c>
      <c r="AN35" s="787">
        <f>'[1]4421-12'!G40</f>
        <v>0</v>
      </c>
      <c r="AO35" s="787">
        <f>'[1]4421-12'!H40</f>
        <v>0</v>
      </c>
      <c r="AP35" s="787">
        <f>'[1]4421-13'!F40</f>
        <v>45880</v>
      </c>
      <c r="AQ35" s="787">
        <f>'[1]4421-13'!G40</f>
        <v>0</v>
      </c>
      <c r="AR35" s="787">
        <f>'[1]4421-13'!H40</f>
        <v>0</v>
      </c>
      <c r="AS35" s="787">
        <f>'[1]4421-14'!F40</f>
        <v>13100</v>
      </c>
      <c r="AT35" s="787">
        <f>'[1]4421-14'!G40</f>
        <v>0</v>
      </c>
      <c r="AU35" s="787">
        <f>'[1]4421-14'!H40</f>
        <v>0</v>
      </c>
      <c r="AV35" s="787"/>
      <c r="AW35" s="787">
        <f>[1]PHMSO!G40</f>
        <v>0</v>
      </c>
      <c r="AX35" s="787">
        <f>[1]PHMSO!H40</f>
        <v>0</v>
      </c>
      <c r="AY35" s="787">
        <f t="shared" ref="AY35:BA56" si="3">SUM(AS35,AP35,AM35,AJ35,AG35,AD35,AA35,X35,U35,R35,O35,L35,I35,F35,AV35)</f>
        <v>792803.3899999999</v>
      </c>
      <c r="AZ35" s="787">
        <f t="shared" si="3"/>
        <v>0</v>
      </c>
      <c r="BA35" s="787">
        <f t="shared" si="3"/>
        <v>0</v>
      </c>
      <c r="BD35" s="833"/>
    </row>
    <row r="36" spans="1:56">
      <c r="A36" s="786"/>
      <c r="B36" s="789" t="s">
        <v>534</v>
      </c>
      <c r="D36" s="788"/>
      <c r="E36" s="777" t="s">
        <v>533</v>
      </c>
      <c r="F36" s="771">
        <f>'[1]4421-01'!F45</f>
        <v>0</v>
      </c>
      <c r="G36" s="771">
        <f>'[1]4421-01'!G45</f>
        <v>0</v>
      </c>
      <c r="H36" s="771">
        <f>'[1]4421-01'!H45</f>
        <v>0</v>
      </c>
      <c r="I36" s="787">
        <f>'[1]4421-02'!F41</f>
        <v>0</v>
      </c>
      <c r="J36" s="787">
        <f>'[1]4421-02'!G41</f>
        <v>0</v>
      </c>
      <c r="K36" s="787">
        <f>'[1]4421-02'!H41</f>
        <v>0</v>
      </c>
      <c r="L36" s="787">
        <f>'[1]4421-03'!F41</f>
        <v>0</v>
      </c>
      <c r="M36" s="787">
        <f>'[1]4421-03'!G41</f>
        <v>0</v>
      </c>
      <c r="N36" s="787">
        <f>'[1]4421-03'!H41</f>
        <v>0</v>
      </c>
      <c r="O36" s="787">
        <f>'[1]4421-04'!F41</f>
        <v>0</v>
      </c>
      <c r="P36" s="787">
        <f>'[1]4421-04'!G41</f>
        <v>0</v>
      </c>
      <c r="Q36" s="787">
        <f>'[1]4421-04'!H41</f>
        <v>0</v>
      </c>
      <c r="R36" s="787">
        <f>'[1]4421-05'!F41</f>
        <v>0</v>
      </c>
      <c r="S36" s="787">
        <f>'[1]4421-05'!G41</f>
        <v>0</v>
      </c>
      <c r="T36" s="787">
        <f>'[1]4421-05'!H41</f>
        <v>0</v>
      </c>
      <c r="U36" s="787">
        <f>'[1]4421-06'!F41</f>
        <v>0</v>
      </c>
      <c r="V36" s="787">
        <f>'[1]4421-06'!G41</f>
        <v>0</v>
      </c>
      <c r="W36" s="787">
        <f>'[1]4421-06'!H41</f>
        <v>0</v>
      </c>
      <c r="X36" s="787">
        <f>'[1]4421-07'!F41</f>
        <v>0</v>
      </c>
      <c r="Y36" s="787">
        <f>'[1]4421-07'!G41</f>
        <v>0</v>
      </c>
      <c r="Z36" s="787">
        <f>'[1]4421-07'!H41</f>
        <v>0</v>
      </c>
      <c r="AA36" s="787">
        <f>'[1]4421-08'!F41</f>
        <v>0</v>
      </c>
      <c r="AB36" s="787">
        <f>'[1]4421-08'!G41</f>
        <v>0</v>
      </c>
      <c r="AC36" s="787">
        <f>'[1]4421-08'!H41</f>
        <v>0</v>
      </c>
      <c r="AD36" s="787">
        <f>'[1]4421-09'!F41</f>
        <v>0</v>
      </c>
      <c r="AE36" s="787">
        <f>'[1]4421-09'!G41</f>
        <v>0</v>
      </c>
      <c r="AF36" s="787">
        <f>'[1]4421-09'!H41</f>
        <v>0</v>
      </c>
      <c r="AG36" s="787">
        <f>'[1]4421-10'!F41</f>
        <v>0</v>
      </c>
      <c r="AH36" s="787">
        <f>'[1]4421-10'!G41</f>
        <v>0</v>
      </c>
      <c r="AI36" s="787">
        <f>'[1]4421-10'!H41</f>
        <v>0</v>
      </c>
      <c r="AJ36" s="787">
        <f>'[1]4421-11'!F41</f>
        <v>0</v>
      </c>
      <c r="AK36" s="787">
        <f>'[1]4421-11'!G41</f>
        <v>0</v>
      </c>
      <c r="AL36" s="787">
        <f>'[1]4421-11'!H41</f>
        <v>0</v>
      </c>
      <c r="AM36" s="787">
        <f>'[1]4421-12'!F41</f>
        <v>0</v>
      </c>
      <c r="AN36" s="787">
        <f>'[1]4421-12'!G41</f>
        <v>0</v>
      </c>
      <c r="AO36" s="787">
        <f>'[1]4421-12'!H41</f>
        <v>0</v>
      </c>
      <c r="AP36" s="787">
        <f>'[1]4421-13'!F41</f>
        <v>0</v>
      </c>
      <c r="AQ36" s="787">
        <f>'[1]4421-13'!G41</f>
        <v>0</v>
      </c>
      <c r="AR36" s="787">
        <f>'[1]4421-13'!H41</f>
        <v>0</v>
      </c>
      <c r="AS36" s="787">
        <f>'[1]4421-14'!F41</f>
        <v>0</v>
      </c>
      <c r="AT36" s="787">
        <f>'[1]4421-14'!G41</f>
        <v>0</v>
      </c>
      <c r="AU36" s="787">
        <f>'[1]4421-14'!H41</f>
        <v>0</v>
      </c>
      <c r="AV36" s="787"/>
      <c r="AW36" s="787">
        <f>[1]PHMSO!G41</f>
        <v>0</v>
      </c>
      <c r="AX36" s="787">
        <f>[1]PHMSO!H41</f>
        <v>0</v>
      </c>
      <c r="AY36" s="787">
        <f t="shared" si="3"/>
        <v>0</v>
      </c>
      <c r="AZ36" s="787">
        <f t="shared" si="3"/>
        <v>0</v>
      </c>
      <c r="BA36" s="787">
        <f t="shared" si="3"/>
        <v>0</v>
      </c>
      <c r="BD36" s="833"/>
    </row>
    <row r="37" spans="1:56">
      <c r="A37" s="786"/>
      <c r="B37" s="789" t="s">
        <v>615</v>
      </c>
      <c r="D37" s="788"/>
      <c r="E37" s="777" t="s">
        <v>531</v>
      </c>
      <c r="F37" s="771"/>
      <c r="G37" s="771"/>
      <c r="H37" s="771"/>
      <c r="I37" s="787"/>
      <c r="J37" s="787"/>
      <c r="K37" s="787"/>
      <c r="L37" s="787"/>
      <c r="M37" s="787"/>
      <c r="N37" s="787"/>
      <c r="O37" s="787"/>
      <c r="P37" s="787"/>
      <c r="Q37" s="787"/>
      <c r="R37" s="787"/>
      <c r="S37" s="787"/>
      <c r="T37" s="787"/>
      <c r="U37" s="787"/>
      <c r="V37" s="787"/>
      <c r="W37" s="787"/>
      <c r="X37" s="787"/>
      <c r="Y37" s="787"/>
      <c r="Z37" s="787"/>
      <c r="AA37" s="787">
        <f>'[1]4421-08'!F42</f>
        <v>32500</v>
      </c>
      <c r="AB37" s="787">
        <f>'[1]4421-08'!G42</f>
        <v>0</v>
      </c>
      <c r="AC37" s="787">
        <f>'[1]4421-08'!H42</f>
        <v>0</v>
      </c>
      <c r="AD37" s="787">
        <f>'[1]4421-09'!F42</f>
        <v>30000</v>
      </c>
      <c r="AE37" s="787">
        <f>'[1]4421-09'!G42</f>
        <v>0</v>
      </c>
      <c r="AF37" s="787">
        <f>'[1]4421-09'!H42</f>
        <v>0</v>
      </c>
      <c r="AG37" s="787">
        <f>'[1]4421-10'!F42</f>
        <v>42000</v>
      </c>
      <c r="AH37" s="787">
        <f>'[1]4421-10'!G42</f>
        <v>0</v>
      </c>
      <c r="AI37" s="787">
        <f>'[1]4421-10'!H42</f>
        <v>0</v>
      </c>
      <c r="AJ37" s="787">
        <f>'[1]4421-11'!F42</f>
        <v>45000</v>
      </c>
      <c r="AK37" s="787">
        <f>'[1]4421-11'!G42</f>
        <v>0</v>
      </c>
      <c r="AL37" s="787">
        <f>'[1]4421-11'!H42</f>
        <v>0</v>
      </c>
      <c r="AM37" s="787">
        <f>'[1]4421-12'!F42</f>
        <v>23000</v>
      </c>
      <c r="AN37" s="787">
        <f>'[1]4421-12'!G42</f>
        <v>0</v>
      </c>
      <c r="AO37" s="787">
        <f>'[1]4421-12'!H42</f>
        <v>0</v>
      </c>
      <c r="AP37" s="787">
        <f>'[1]4421-13'!F42</f>
        <v>60000</v>
      </c>
      <c r="AQ37" s="787">
        <f>'[1]4421-13'!G42</f>
        <v>0</v>
      </c>
      <c r="AR37" s="787">
        <f>'[1]4421-13'!H42</f>
        <v>0</v>
      </c>
      <c r="AS37" s="787">
        <f>'[1]4421-14'!F42</f>
        <v>49500</v>
      </c>
      <c r="AT37" s="787">
        <f>'[1]4421-14'!G42</f>
        <v>0</v>
      </c>
      <c r="AU37" s="787">
        <f>'[1]4421-14'!H42</f>
        <v>0</v>
      </c>
      <c r="AV37" s="787"/>
      <c r="AW37" s="787"/>
      <c r="AX37" s="787"/>
      <c r="AY37" s="787">
        <f t="shared" si="3"/>
        <v>282000</v>
      </c>
      <c r="AZ37" s="787">
        <f t="shared" si="3"/>
        <v>0</v>
      </c>
      <c r="BA37" s="787">
        <f t="shared" si="3"/>
        <v>0</v>
      </c>
      <c r="BC37" s="833"/>
      <c r="BD37" s="833"/>
    </row>
    <row r="38" spans="1:56">
      <c r="A38" s="786"/>
      <c r="B38" s="789" t="s">
        <v>528</v>
      </c>
      <c r="D38" s="788"/>
      <c r="E38" s="777" t="s">
        <v>527</v>
      </c>
      <c r="F38" s="771">
        <f>'[1]4421-01'!F46</f>
        <v>8556886.4800000004</v>
      </c>
      <c r="G38" s="771">
        <f>'[1]4421-01'!G46</f>
        <v>15000000</v>
      </c>
      <c r="H38" s="771">
        <f>'[1]4421-01'!H46</f>
        <v>18000000</v>
      </c>
      <c r="I38" s="787">
        <f>'[1]4421-02'!F42</f>
        <v>5727575.879999999</v>
      </c>
      <c r="J38" s="787">
        <f>'[1]4421-02'!G42</f>
        <v>6056000</v>
      </c>
      <c r="K38" s="787">
        <f>'[1]4421-02'!H42</f>
        <v>6358800</v>
      </c>
      <c r="L38" s="787">
        <f>'[1]4421-03'!F42</f>
        <v>5084614.7299999995</v>
      </c>
      <c r="M38" s="787">
        <f>'[1]4421-03'!G42</f>
        <v>5000000</v>
      </c>
      <c r="N38" s="787">
        <f>'[1]4421-03'!H42</f>
        <v>7000000</v>
      </c>
      <c r="O38" s="787">
        <f>'[1]4421-04'!F42</f>
        <v>7536844.4400000004</v>
      </c>
      <c r="P38" s="787">
        <f>'[1]4421-04'!G42</f>
        <v>7500000</v>
      </c>
      <c r="Q38" s="787">
        <f>'[1]4421-04'!H42</f>
        <v>7500000</v>
      </c>
      <c r="R38" s="787">
        <f>'[1]4421-05'!F42</f>
        <v>4400802.1399999997</v>
      </c>
      <c r="S38" s="787">
        <f>'[1]4421-05'!G42</f>
        <v>4300000</v>
      </c>
      <c r="T38" s="787">
        <f>'[1]4421-05'!H42</f>
        <v>4800000</v>
      </c>
      <c r="U38" s="787">
        <f>'[1]4421-06'!F42</f>
        <v>2850791.94</v>
      </c>
      <c r="V38" s="787">
        <f>'[1]4421-06'!G42</f>
        <v>3000000</v>
      </c>
      <c r="W38" s="787">
        <f>'[1]4421-06'!H42</f>
        <v>4000000</v>
      </c>
      <c r="X38" s="787">
        <f>'[1]4421-07'!F42</f>
        <v>4460889.3899999997</v>
      </c>
      <c r="Y38" s="787">
        <f>'[1]4421-07'!G42</f>
        <v>4500000</v>
      </c>
      <c r="Z38" s="787">
        <f>'[1]4421-07'!H42</f>
        <v>6000000</v>
      </c>
      <c r="AA38" s="787">
        <f>'[1]4421-08'!F43</f>
        <v>1092706.24</v>
      </c>
      <c r="AB38" s="787">
        <f>'[1]4421-08'!G43</f>
        <v>1500000</v>
      </c>
      <c r="AC38" s="787">
        <f>'[1]4421-08'!H43</f>
        <v>1500000</v>
      </c>
      <c r="AD38" s="787">
        <f>'[1]4421-09'!F43</f>
        <v>1541181.7800000003</v>
      </c>
      <c r="AE38" s="787">
        <f>'[1]4421-09'!G43</f>
        <v>1500000</v>
      </c>
      <c r="AF38" s="787">
        <f>'[1]4421-09'!H43</f>
        <v>2000000</v>
      </c>
      <c r="AG38" s="787">
        <f>'[1]4421-10'!F43</f>
        <v>1770995.27</v>
      </c>
      <c r="AH38" s="787">
        <f>'[1]4421-10'!G43</f>
        <v>1800000</v>
      </c>
      <c r="AI38" s="787">
        <f>'[1]4421-10'!H43</f>
        <v>2000000</v>
      </c>
      <c r="AJ38" s="787">
        <f>'[1]4421-11'!F43</f>
        <v>2854902.3</v>
      </c>
      <c r="AK38" s="787">
        <f>'[1]4421-11'!G43</f>
        <v>2376000</v>
      </c>
      <c r="AL38" s="787">
        <f>'[1]4421-11'!H43</f>
        <v>2732400</v>
      </c>
      <c r="AM38" s="787">
        <f>'[1]4421-12'!F43</f>
        <v>887721.5</v>
      </c>
      <c r="AN38" s="787">
        <f>'[1]4421-12'!G43</f>
        <v>1000000</v>
      </c>
      <c r="AO38" s="787">
        <f>'[1]4421-12'!H43</f>
        <v>1000000</v>
      </c>
      <c r="AP38" s="787">
        <f>'[1]4421-13'!F43</f>
        <v>1059905.8500000001</v>
      </c>
      <c r="AQ38" s="787">
        <f>'[1]4421-13'!G43</f>
        <v>1500000</v>
      </c>
      <c r="AR38" s="787">
        <f>'[1]4421-13'!H43</f>
        <v>1500000</v>
      </c>
      <c r="AS38" s="787">
        <f>'[1]4421-14'!F43</f>
        <v>1666050.75</v>
      </c>
      <c r="AT38" s="787">
        <f>'[1]4421-14'!G43</f>
        <v>1642500</v>
      </c>
      <c r="AU38" s="787">
        <f>'[1]4421-14'!H43</f>
        <v>2000000</v>
      </c>
      <c r="AV38" s="787"/>
      <c r="AW38" s="787"/>
      <c r="AX38" s="787"/>
      <c r="AY38" s="787">
        <f t="shared" si="3"/>
        <v>49491868.689999998</v>
      </c>
      <c r="AZ38" s="787">
        <f t="shared" si="3"/>
        <v>56674500</v>
      </c>
      <c r="BA38" s="787">
        <f t="shared" si="3"/>
        <v>66391200</v>
      </c>
      <c r="BD38" s="833"/>
    </row>
    <row r="39" spans="1:56">
      <c r="A39" s="786"/>
      <c r="B39" s="789" t="s">
        <v>628</v>
      </c>
      <c r="D39" s="788"/>
      <c r="E39" s="777" t="s">
        <v>525</v>
      </c>
      <c r="F39" s="771">
        <f>'[1]4421-01'!F47</f>
        <v>0</v>
      </c>
      <c r="G39" s="771">
        <f>'[1]4421-01'!G47</f>
        <v>0</v>
      </c>
      <c r="H39" s="771">
        <f>'[1]4421-01'!H47</f>
        <v>0</v>
      </c>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f>'[1]4421-12'!F44</f>
        <v>0</v>
      </c>
      <c r="AN39" s="787">
        <f>'[1]4421-12'!G44</f>
        <v>0</v>
      </c>
      <c r="AO39" s="787">
        <f>'[1]4421-12'!H44</f>
        <v>0</v>
      </c>
      <c r="AP39" s="787"/>
      <c r="AQ39" s="787"/>
      <c r="AR39" s="787"/>
      <c r="AS39" s="787">
        <f>'[1]4421-14'!F44</f>
        <v>0</v>
      </c>
      <c r="AT39" s="787">
        <f>'[1]4421-14'!G44</f>
        <v>0</v>
      </c>
      <c r="AU39" s="787">
        <f>'[1]4421-14'!H44</f>
        <v>0</v>
      </c>
      <c r="AV39" s="787"/>
      <c r="AW39" s="787">
        <f>[1]PHMSO!G42</f>
        <v>220000000</v>
      </c>
      <c r="AX39" s="787">
        <f>[1]PHMSO!H42</f>
        <v>500000000</v>
      </c>
      <c r="AY39" s="787">
        <f t="shared" si="3"/>
        <v>0</v>
      </c>
      <c r="AZ39" s="787">
        <f t="shared" si="3"/>
        <v>220000000</v>
      </c>
      <c r="BA39" s="787">
        <f t="shared" si="3"/>
        <v>500000000</v>
      </c>
      <c r="BD39" s="833"/>
    </row>
    <row r="40" spans="1:56">
      <c r="A40" s="786"/>
      <c r="B40" s="789" t="s">
        <v>622</v>
      </c>
      <c r="D40" s="788"/>
      <c r="E40" s="777" t="s">
        <v>523</v>
      </c>
      <c r="F40" s="771">
        <f>'[1]4421-01'!F48</f>
        <v>0</v>
      </c>
      <c r="G40" s="771">
        <f>'[1]4421-01'!G48</f>
        <v>0</v>
      </c>
      <c r="H40" s="771">
        <f>'[1]4421-01'!H48</f>
        <v>0</v>
      </c>
      <c r="I40" s="787">
        <f>'[1]4421-02'!F43</f>
        <v>0</v>
      </c>
      <c r="J40" s="787">
        <f>'[1]4421-02'!G43</f>
        <v>0</v>
      </c>
      <c r="K40" s="787">
        <f>'[1]4421-02'!H43</f>
        <v>0</v>
      </c>
      <c r="L40" s="787">
        <f>'[1]4421-03'!F43</f>
        <v>0</v>
      </c>
      <c r="M40" s="787">
        <f>'[1]4421-03'!G43</f>
        <v>0</v>
      </c>
      <c r="N40" s="787">
        <f>'[1]4421-03'!H43</f>
        <v>0</v>
      </c>
      <c r="O40" s="787">
        <f>'[1]4421-04'!F43</f>
        <v>0</v>
      </c>
      <c r="P40" s="787">
        <f>'[1]4421-04'!G43</f>
        <v>0</v>
      </c>
      <c r="Q40" s="787">
        <f>'[1]4421-04'!H43</f>
        <v>0</v>
      </c>
      <c r="R40" s="787">
        <f>'[1]4421-05'!F43</f>
        <v>0</v>
      </c>
      <c r="S40" s="787">
        <f>'[1]4421-05'!G43</f>
        <v>0</v>
      </c>
      <c r="T40" s="787">
        <f>'[1]4421-05'!H43</f>
        <v>0</v>
      </c>
      <c r="U40" s="787">
        <f>'[1]4421-06'!F43</f>
        <v>0</v>
      </c>
      <c r="V40" s="787">
        <f>'[1]4421-06'!G43</f>
        <v>0</v>
      </c>
      <c r="W40" s="787">
        <f>'[1]4421-06'!H43</f>
        <v>0</v>
      </c>
      <c r="X40" s="787">
        <f>'[1]4421-07'!F43</f>
        <v>0</v>
      </c>
      <c r="Y40" s="787">
        <f>'[1]4421-07'!G43</f>
        <v>0</v>
      </c>
      <c r="Z40" s="787">
        <f>'[1]4421-07'!H43</f>
        <v>0</v>
      </c>
      <c r="AA40" s="787">
        <f>'[1]4421-08'!F44</f>
        <v>0</v>
      </c>
      <c r="AB40" s="787">
        <f>'[1]4421-08'!G44</f>
        <v>0</v>
      </c>
      <c r="AC40" s="787">
        <f>'[1]4421-08'!H44</f>
        <v>0</v>
      </c>
      <c r="AD40" s="787">
        <f>'[1]4421-09'!F44</f>
        <v>0</v>
      </c>
      <c r="AE40" s="787">
        <f>'[1]4421-09'!G44</f>
        <v>0</v>
      </c>
      <c r="AF40" s="787">
        <f>'[1]4421-09'!H44</f>
        <v>0</v>
      </c>
      <c r="AG40" s="787">
        <f>'[1]4421-10'!F44</f>
        <v>0</v>
      </c>
      <c r="AH40" s="787">
        <f>'[1]4421-10'!G44</f>
        <v>0</v>
      </c>
      <c r="AI40" s="787">
        <f>'[1]4421-10'!H44</f>
        <v>0</v>
      </c>
      <c r="AJ40" s="787">
        <f>'[1]4421-11'!F44</f>
        <v>0</v>
      </c>
      <c r="AK40" s="787">
        <f>'[1]4421-11'!G44</f>
        <v>0</v>
      </c>
      <c r="AL40" s="787">
        <f>'[1]4421-11'!H44</f>
        <v>0</v>
      </c>
      <c r="AM40" s="787">
        <f>'[1]4421-12'!F45</f>
        <v>0</v>
      </c>
      <c r="AN40" s="787">
        <f>'[1]4421-12'!G45</f>
        <v>0</v>
      </c>
      <c r="AO40" s="787">
        <f>'[1]4421-12'!H45</f>
        <v>0</v>
      </c>
      <c r="AP40" s="787">
        <f>'[1]4421-13'!F44</f>
        <v>0</v>
      </c>
      <c r="AQ40" s="787">
        <f>'[1]4421-13'!G44</f>
        <v>0</v>
      </c>
      <c r="AR40" s="787">
        <f>'[1]4421-13'!H44</f>
        <v>0</v>
      </c>
      <c r="AS40" s="787">
        <f>'[1]4421-14'!F45</f>
        <v>0</v>
      </c>
      <c r="AT40" s="787">
        <f>'[1]4421-14'!G45</f>
        <v>0</v>
      </c>
      <c r="AU40" s="787">
        <f>'[1]4421-14'!H45</f>
        <v>0</v>
      </c>
      <c r="AV40" s="787"/>
      <c r="AW40" s="787">
        <f>[1]PHMSO!G43</f>
        <v>180500000</v>
      </c>
      <c r="AX40" s="787">
        <f>[1]PHMSO!H43</f>
        <v>200000000</v>
      </c>
      <c r="AY40" s="787">
        <f t="shared" si="3"/>
        <v>0</v>
      </c>
      <c r="AZ40" s="787">
        <f t="shared" si="3"/>
        <v>180500000</v>
      </c>
      <c r="BA40" s="787">
        <f t="shared" si="3"/>
        <v>200000000</v>
      </c>
      <c r="BD40" s="833"/>
    </row>
    <row r="41" spans="1:56">
      <c r="A41" s="786"/>
      <c r="B41" s="789" t="s">
        <v>522</v>
      </c>
      <c r="D41" s="788"/>
      <c r="E41" s="777" t="s">
        <v>521</v>
      </c>
      <c r="F41" s="771">
        <f>'[1]4421-01'!F49</f>
        <v>761262.90999999992</v>
      </c>
      <c r="G41" s="771">
        <f>'[1]4421-01'!G49</f>
        <v>600000</v>
      </c>
      <c r="H41" s="771">
        <f>'[1]4421-01'!H49</f>
        <v>900000</v>
      </c>
      <c r="I41" s="787">
        <f>'[1]4421-02'!F44</f>
        <v>943565.09000000008</v>
      </c>
      <c r="J41" s="787">
        <f>'[1]4421-02'!G44</f>
        <v>700000</v>
      </c>
      <c r="K41" s="787">
        <f>'[1]4421-02'!H44</f>
        <v>800000</v>
      </c>
      <c r="L41" s="787">
        <f>'[1]4421-03'!F44</f>
        <v>1195988.42</v>
      </c>
      <c r="M41" s="787">
        <f>'[1]4421-03'!G44</f>
        <v>1000000</v>
      </c>
      <c r="N41" s="787">
        <f>'[1]4421-03'!H44</f>
        <v>1500000</v>
      </c>
      <c r="O41" s="787">
        <f>'[1]4421-04'!F44</f>
        <v>706646.52</v>
      </c>
      <c r="P41" s="787">
        <f>'[1]4421-04'!G44</f>
        <v>500000</v>
      </c>
      <c r="Q41" s="787">
        <f>'[1]4421-04'!H44</f>
        <v>750000</v>
      </c>
      <c r="R41" s="787">
        <f>'[1]4421-05'!F44</f>
        <v>634849.93000000005</v>
      </c>
      <c r="S41" s="787">
        <f>'[1]4421-05'!G44</f>
        <v>550000</v>
      </c>
      <c r="T41" s="787">
        <f>'[1]4421-05'!H44</f>
        <v>720000</v>
      </c>
      <c r="U41" s="787">
        <f>'[1]4421-06'!F44</f>
        <v>797031.85</v>
      </c>
      <c r="V41" s="787">
        <f>'[1]4421-06'!G44</f>
        <v>800000</v>
      </c>
      <c r="W41" s="787">
        <f>'[1]4421-06'!H44</f>
        <v>800000</v>
      </c>
      <c r="X41" s="787">
        <f>'[1]4421-07'!F44</f>
        <v>569029.5</v>
      </c>
      <c r="Y41" s="787">
        <f>'[1]4421-07'!G44</f>
        <v>800000</v>
      </c>
      <c r="Z41" s="787">
        <f>'[1]4421-07'!H44</f>
        <v>800000</v>
      </c>
      <c r="AA41" s="787">
        <f>'[1]4421-08'!F45</f>
        <v>339360.71</v>
      </c>
      <c r="AB41" s="787">
        <f>'[1]4421-08'!G45</f>
        <v>350000</v>
      </c>
      <c r="AC41" s="787">
        <f>'[1]4421-08'!H45</f>
        <v>400000</v>
      </c>
      <c r="AD41" s="787">
        <f>'[1]4421-09'!F45</f>
        <v>1011009.7</v>
      </c>
      <c r="AE41" s="787">
        <f>'[1]4421-09'!G45</f>
        <v>700000</v>
      </c>
      <c r="AF41" s="787">
        <f>'[1]4421-09'!H45</f>
        <v>900000</v>
      </c>
      <c r="AG41" s="787">
        <f>'[1]4421-10'!F45</f>
        <v>884533.84</v>
      </c>
      <c r="AH41" s="787">
        <f>'[1]4421-10'!G45</f>
        <v>1000000</v>
      </c>
      <c r="AI41" s="787">
        <f>'[1]4421-10'!H45</f>
        <v>1000000</v>
      </c>
      <c r="AJ41" s="787">
        <f>'[1]4421-11'!F45</f>
        <v>890615.71</v>
      </c>
      <c r="AK41" s="787">
        <f>'[1]4421-11'!G45</f>
        <v>500000</v>
      </c>
      <c r="AL41" s="787">
        <f>'[1]4421-11'!H45</f>
        <v>575000</v>
      </c>
      <c r="AM41" s="787">
        <f>'[1]4421-12'!F46</f>
        <v>251033.34</v>
      </c>
      <c r="AN41" s="787">
        <f>'[1]4421-12'!G46</f>
        <v>300000</v>
      </c>
      <c r="AO41" s="787">
        <f>'[1]4421-12'!H46</f>
        <v>400000</v>
      </c>
      <c r="AP41" s="787">
        <f>'[1]4421-13'!F45</f>
        <v>271388.64</v>
      </c>
      <c r="AQ41" s="787">
        <f>'[1]4421-13'!G45</f>
        <v>400000</v>
      </c>
      <c r="AR41" s="787">
        <f>'[1]4421-13'!H45</f>
        <v>400000</v>
      </c>
      <c r="AS41" s="787">
        <f>'[1]4421-14'!F46</f>
        <v>463361.08</v>
      </c>
      <c r="AT41" s="787">
        <f>'[1]4421-14'!G46</f>
        <v>300000</v>
      </c>
      <c r="AU41" s="787">
        <f>'[1]4421-14'!H46</f>
        <v>600000</v>
      </c>
      <c r="AV41" s="787"/>
      <c r="AW41" s="787">
        <f>[1]PHMSO!G44</f>
        <v>1000000</v>
      </c>
      <c r="AX41" s="787">
        <f>[1]PHMSO!H44</f>
        <v>500000</v>
      </c>
      <c r="AY41" s="787">
        <f t="shared" si="3"/>
        <v>9719677.2399999984</v>
      </c>
      <c r="AZ41" s="787">
        <f t="shared" si="3"/>
        <v>9500000</v>
      </c>
      <c r="BA41" s="787">
        <f t="shared" si="3"/>
        <v>11045000</v>
      </c>
      <c r="BD41" s="833"/>
    </row>
    <row r="42" spans="1:56">
      <c r="A42" s="786"/>
      <c r="B42" s="789" t="s">
        <v>764</v>
      </c>
      <c r="D42" s="788"/>
      <c r="E42" s="777" t="s">
        <v>515</v>
      </c>
      <c r="F42" s="771"/>
      <c r="G42" s="771"/>
      <c r="H42" s="771"/>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f>[1]PHMSO!F45</f>
        <v>0</v>
      </c>
      <c r="AW42" s="787">
        <f>[1]PHMSO!G45</f>
        <v>564099</v>
      </c>
      <c r="AX42" s="787">
        <f>[1]PHMSO!H45</f>
        <v>0</v>
      </c>
      <c r="AY42" s="787">
        <f>AV42</f>
        <v>0</v>
      </c>
      <c r="AZ42" s="787">
        <f>AW42</f>
        <v>564099</v>
      </c>
      <c r="BA42" s="787">
        <f>AX42</f>
        <v>0</v>
      </c>
      <c r="BD42" s="833"/>
    </row>
    <row r="43" spans="1:56">
      <c r="A43" s="786"/>
      <c r="B43" s="789" t="s">
        <v>765</v>
      </c>
      <c r="D43" s="788"/>
      <c r="E43" s="777" t="s">
        <v>515</v>
      </c>
      <c r="F43" s="771">
        <f>'[1]4421-01'!F50</f>
        <v>611344.15</v>
      </c>
      <c r="G43" s="771">
        <f>'[1]4421-01'!G50</f>
        <v>500000</v>
      </c>
      <c r="H43" s="771">
        <f>'[1]4421-01'!H50</f>
        <v>700000</v>
      </c>
      <c r="I43" s="787">
        <f>'[1]4421-02'!F45</f>
        <v>184346</v>
      </c>
      <c r="J43" s="787">
        <f>'[1]4421-02'!G45</f>
        <v>200000</v>
      </c>
      <c r="K43" s="787">
        <f>'[1]4421-02'!H45</f>
        <v>200000</v>
      </c>
      <c r="L43" s="787">
        <f>'[1]4421-03'!F45</f>
        <v>125736</v>
      </c>
      <c r="M43" s="787">
        <f>'[1]4421-03'!G45</f>
        <v>170000</v>
      </c>
      <c r="N43" s="787">
        <f>'[1]4421-03'!H45</f>
        <v>170000</v>
      </c>
      <c r="O43" s="787">
        <f>'[1]4421-04'!F45</f>
        <v>248539</v>
      </c>
      <c r="P43" s="787">
        <f>'[1]4421-04'!G45</f>
        <v>200000</v>
      </c>
      <c r="Q43" s="787">
        <f>'[1]4421-04'!H45</f>
        <v>400000</v>
      </c>
      <c r="R43" s="787">
        <f>'[1]4421-05'!F45</f>
        <v>140780</v>
      </c>
      <c r="S43" s="787">
        <f>'[1]4421-05'!G45</f>
        <v>150000</v>
      </c>
      <c r="T43" s="787">
        <f>'[1]4421-05'!H45</f>
        <v>150000</v>
      </c>
      <c r="U43" s="787">
        <f>'[1]4421-06'!F45</f>
        <v>81930</v>
      </c>
      <c r="V43" s="787">
        <f>'[1]4421-06'!G45</f>
        <v>150000</v>
      </c>
      <c r="W43" s="787">
        <f>'[1]4421-06'!H45</f>
        <v>200000</v>
      </c>
      <c r="X43" s="787">
        <f>'[1]4421-07'!F45</f>
        <v>99324</v>
      </c>
      <c r="Y43" s="787">
        <f>'[1]4421-07'!G45</f>
        <v>100000</v>
      </c>
      <c r="Z43" s="787">
        <f>'[1]4421-07'!H45</f>
        <v>200000</v>
      </c>
      <c r="AA43" s="787">
        <f>'[1]4421-08'!F46</f>
        <v>38290</v>
      </c>
      <c r="AB43" s="787">
        <f>'[1]4421-08'!G46</f>
        <v>40000</v>
      </c>
      <c r="AC43" s="787">
        <f>'[1]4421-08'!H46</f>
        <v>50000</v>
      </c>
      <c r="AD43" s="787">
        <f>'[1]4421-09'!F46</f>
        <v>33796</v>
      </c>
      <c r="AE43" s="787">
        <f>'[1]4421-09'!G46</f>
        <v>30000</v>
      </c>
      <c r="AF43" s="787">
        <f>'[1]4421-09'!H46</f>
        <v>40000</v>
      </c>
      <c r="AG43" s="787">
        <f>'[1]4421-10'!F46</f>
        <v>48427</v>
      </c>
      <c r="AH43" s="787">
        <f>'[1]4421-10'!G46</f>
        <v>50000</v>
      </c>
      <c r="AI43" s="787">
        <f>'[1]4421-10'!H46</f>
        <v>50000</v>
      </c>
      <c r="AJ43" s="787">
        <f>'[1]4421-11'!F46</f>
        <v>42162</v>
      </c>
      <c r="AK43" s="787">
        <f>'[1]4421-11'!G46</f>
        <v>70000</v>
      </c>
      <c r="AL43" s="787">
        <f>'[1]4421-11'!H46</f>
        <v>80000</v>
      </c>
      <c r="AM43" s="787">
        <f>'[1]4421-12'!F47</f>
        <v>45080</v>
      </c>
      <c r="AN43" s="787">
        <f>'[1]4421-12'!G47</f>
        <v>50000</v>
      </c>
      <c r="AO43" s="787">
        <f>'[1]4421-12'!H47</f>
        <v>50000</v>
      </c>
      <c r="AP43" s="787">
        <f>'[1]4421-13'!F46</f>
        <v>52864</v>
      </c>
      <c r="AQ43" s="787">
        <f>'[1]4421-13'!G46</f>
        <v>65000</v>
      </c>
      <c r="AR43" s="787">
        <f>'[1]4421-13'!H46</f>
        <v>70000</v>
      </c>
      <c r="AS43" s="787">
        <f>'[1]4421-14'!F47</f>
        <v>33548</v>
      </c>
      <c r="AT43" s="787">
        <f>'[1]4421-14'!G47</f>
        <v>25000</v>
      </c>
      <c r="AU43" s="787">
        <f>'[1]4421-14'!H47</f>
        <v>40000</v>
      </c>
      <c r="AV43" s="787"/>
      <c r="AW43" s="787"/>
      <c r="AX43" s="787"/>
      <c r="AY43" s="787">
        <f>SUM(AS43,AP43,AM43,AJ43,AG43,AD43,AA43,X43,U43,R43,O43,L43,I43,F43)</f>
        <v>1786166.15</v>
      </c>
      <c r="AZ43" s="787">
        <f>SUM(AT43,AQ43,AN43,AK43,AH43,AE43,AB43,Y43,V43,S43,P43,M43,J43,G43)</f>
        <v>1800000</v>
      </c>
      <c r="BA43" s="787">
        <f>SUM(AU43,AR43,AO43,AL43,AI43,AF43,AC43,Z43,W43,T43,Q43,N43,K43,H43,AX43)</f>
        <v>2400000</v>
      </c>
      <c r="BB43" s="882"/>
      <c r="BC43" s="883">
        <f>BA42+BA43</f>
        <v>2400000</v>
      </c>
      <c r="BD43" s="833"/>
    </row>
    <row r="44" spans="1:56">
      <c r="A44" s="786"/>
      <c r="B44" s="789" t="s">
        <v>514</v>
      </c>
      <c r="D44" s="788"/>
      <c r="E44" s="777" t="s">
        <v>513</v>
      </c>
      <c r="F44" s="771"/>
      <c r="G44" s="771"/>
      <c r="H44" s="771"/>
      <c r="I44" s="787">
        <f>'[1]4421-02'!F46</f>
        <v>110428.8</v>
      </c>
      <c r="J44" s="787">
        <f>'[1]4421-02'!G46</f>
        <v>200000</v>
      </c>
      <c r="K44" s="787">
        <f>'[1]4421-02'!H46</f>
        <v>200000</v>
      </c>
      <c r="L44" s="787">
        <f>'[1]4421-03'!F46</f>
        <v>624663.1</v>
      </c>
      <c r="M44" s="787">
        <f>'[1]4421-03'!G46</f>
        <v>1000000</v>
      </c>
      <c r="N44" s="787">
        <f>'[1]4421-03'!H46</f>
        <v>1500000</v>
      </c>
      <c r="O44" s="787">
        <f>'[1]4421-04'!F46</f>
        <v>23341.03</v>
      </c>
      <c r="P44" s="787">
        <f>'[1]4421-04'!G46</f>
        <v>150000</v>
      </c>
      <c r="Q44" s="787">
        <f>'[1]4421-04'!H46</f>
        <v>150000</v>
      </c>
      <c r="R44" s="787">
        <f>'[1]4421-05'!F46</f>
        <v>1412594.3</v>
      </c>
      <c r="S44" s="787">
        <f>'[1]4421-05'!G46</f>
        <v>1700000</v>
      </c>
      <c r="T44" s="787">
        <f>'[1]4421-05'!H46</f>
        <v>1920000</v>
      </c>
      <c r="U44" s="787"/>
      <c r="V44" s="787"/>
      <c r="W44" s="787"/>
      <c r="X44" s="787">
        <f>'[1]4421-07'!F46</f>
        <v>50237.71</v>
      </c>
      <c r="Y44" s="787">
        <f>'[1]4421-07'!G46</f>
        <v>200000</v>
      </c>
      <c r="Z44" s="787">
        <f>'[1]4421-07'!H46</f>
        <v>200000</v>
      </c>
      <c r="AA44" s="787">
        <f>'[1]4421-08'!F47</f>
        <v>493328.68</v>
      </c>
      <c r="AB44" s="787">
        <f>'[1]4421-08'!G47</f>
        <v>550000</v>
      </c>
      <c r="AC44" s="787">
        <f>'[1]4421-08'!H47</f>
        <v>600000</v>
      </c>
      <c r="AD44" s="787"/>
      <c r="AE44" s="787"/>
      <c r="AF44" s="787"/>
      <c r="AG44" s="787">
        <f>'[1]4421-10'!F47</f>
        <v>239565.02</v>
      </c>
      <c r="AH44" s="787">
        <f>'[1]4421-10'!G47</f>
        <v>400000</v>
      </c>
      <c r="AI44" s="787">
        <f>'[1]4421-10'!H47</f>
        <v>400000</v>
      </c>
      <c r="AJ44" s="787"/>
      <c r="AK44" s="787"/>
      <c r="AL44" s="787"/>
      <c r="AM44" s="787">
        <f>'[1]4421-12'!F48</f>
        <v>264866.09000000003</v>
      </c>
      <c r="AN44" s="787">
        <f>'[1]4421-12'!G48</f>
        <v>400000</v>
      </c>
      <c r="AO44" s="787">
        <f>'[1]4421-12'!H48</f>
        <v>400000</v>
      </c>
      <c r="AP44" s="787">
        <f>'[1]4421-13'!F47</f>
        <v>129263.4</v>
      </c>
      <c r="AQ44" s="787">
        <f>'[1]4421-13'!G47</f>
        <v>200000</v>
      </c>
      <c r="AR44" s="787">
        <f>'[1]4421-13'!H47</f>
        <v>200000</v>
      </c>
      <c r="AS44" s="787">
        <f>'[1]4421-14'!F48</f>
        <v>62939.64</v>
      </c>
      <c r="AT44" s="787">
        <f>'[1]4421-14'!G48</f>
        <v>50000</v>
      </c>
      <c r="AU44" s="787">
        <f>'[1]4421-14'!H48</f>
        <v>80000</v>
      </c>
      <c r="AV44" s="787"/>
      <c r="AW44" s="787"/>
      <c r="AX44" s="787"/>
      <c r="AY44" s="787">
        <f>SUM(AS44,AP44,AM44,AJ44,AG44,AD44,AA44,X44,U44,R44,O44,L44,I44,F44,AV44)</f>
        <v>3411227.7699999996</v>
      </c>
      <c r="AZ44" s="787">
        <f t="shared" si="3"/>
        <v>4850000</v>
      </c>
      <c r="BA44" s="787">
        <f t="shared" si="3"/>
        <v>5650000</v>
      </c>
      <c r="BD44" s="833"/>
    </row>
    <row r="45" spans="1:56">
      <c r="A45" s="786"/>
      <c r="B45" s="789" t="s">
        <v>512</v>
      </c>
      <c r="D45" s="788"/>
      <c r="E45" s="777" t="s">
        <v>511</v>
      </c>
      <c r="F45" s="771">
        <f>'[1]4421-01'!F51</f>
        <v>17835284.810000002</v>
      </c>
      <c r="G45" s="771">
        <f>'[1]4421-01'!G51</f>
        <v>20000000</v>
      </c>
      <c r="H45" s="771">
        <f>'[1]4421-01'!H51</f>
        <v>25000000</v>
      </c>
      <c r="I45" s="787">
        <f>'[1]4421-02'!F47</f>
        <v>9272732.839999998</v>
      </c>
      <c r="J45" s="787">
        <f>'[1]4421-02'!G47</f>
        <v>7200000</v>
      </c>
      <c r="K45" s="787">
        <f>'[1]4421-02'!H47</f>
        <v>9000000</v>
      </c>
      <c r="L45" s="787">
        <f>'[1]4421-03'!F47</f>
        <v>5191820.8499999996</v>
      </c>
      <c r="M45" s="787">
        <f>'[1]4421-03'!G47</f>
        <v>4000000</v>
      </c>
      <c r="N45" s="787">
        <f>'[1]4421-03'!H47</f>
        <v>7500000</v>
      </c>
      <c r="O45" s="787">
        <f>'[1]4421-04'!F47</f>
        <v>9026324.5700000003</v>
      </c>
      <c r="P45" s="787">
        <f>'[1]4421-04'!G47</f>
        <v>7500000</v>
      </c>
      <c r="Q45" s="787">
        <f>'[1]4421-04'!H47</f>
        <v>10000000</v>
      </c>
      <c r="R45" s="787">
        <f>'[1]4421-05'!F47</f>
        <v>6004381.0999999996</v>
      </c>
      <c r="S45" s="787">
        <f>'[1]4421-05'!G47</f>
        <v>5500000</v>
      </c>
      <c r="T45" s="787">
        <f>'[1]4421-05'!H47</f>
        <v>6000000</v>
      </c>
      <c r="U45" s="787">
        <f>'[1]4421-06'!F46</f>
        <v>4227809.12</v>
      </c>
      <c r="V45" s="787">
        <f>'[1]4421-06'!G46</f>
        <v>3600000</v>
      </c>
      <c r="W45" s="787">
        <f>'[1]4421-06'!H46</f>
        <v>5000000</v>
      </c>
      <c r="X45" s="787">
        <f>'[1]4421-07'!F47</f>
        <v>4643721.1199999992</v>
      </c>
      <c r="Y45" s="787">
        <f>'[1]4421-07'!G47</f>
        <v>5500000</v>
      </c>
      <c r="Z45" s="787">
        <f>'[1]4421-07'!H47</f>
        <v>8000000</v>
      </c>
      <c r="AA45" s="787">
        <f>'[1]4421-08'!F48</f>
        <v>1529303.77</v>
      </c>
      <c r="AB45" s="787">
        <f>'[1]4421-08'!G48</f>
        <v>2000000</v>
      </c>
      <c r="AC45" s="787">
        <f>'[1]4421-08'!H48</f>
        <v>2000000</v>
      </c>
      <c r="AD45" s="787">
        <f>'[1]4421-09'!F47</f>
        <v>1635932.2500000002</v>
      </c>
      <c r="AE45" s="787">
        <f>'[1]4421-09'!G47</f>
        <v>1700000</v>
      </c>
      <c r="AF45" s="787">
        <f>'[1]4421-09'!H47</f>
        <v>2100000</v>
      </c>
      <c r="AG45" s="787">
        <f>'[1]4421-10'!F48</f>
        <v>1935896.33</v>
      </c>
      <c r="AH45" s="787">
        <f>'[1]4421-10'!G48</f>
        <v>2000000</v>
      </c>
      <c r="AI45" s="787">
        <f>'[1]4421-10'!H48</f>
        <v>2200000</v>
      </c>
      <c r="AJ45" s="787">
        <f>'[1]4421-11'!F47</f>
        <v>1412993.67</v>
      </c>
      <c r="AK45" s="787">
        <f>'[1]4421-11'!G47</f>
        <v>1500000</v>
      </c>
      <c r="AL45" s="787">
        <f>'[1]4421-11'!H47</f>
        <v>1725000</v>
      </c>
      <c r="AM45" s="787">
        <f>'[1]4421-12'!F49</f>
        <v>1437770.27</v>
      </c>
      <c r="AN45" s="787">
        <f>'[1]4421-12'!G49</f>
        <v>2000000</v>
      </c>
      <c r="AO45" s="787">
        <f>'[1]4421-12'!H49</f>
        <v>2500000</v>
      </c>
      <c r="AP45" s="787">
        <f>'[1]4421-13'!F48</f>
        <v>2533380.9700000002</v>
      </c>
      <c r="AQ45" s="787">
        <f>'[1]4421-13'!G48</f>
        <v>2750000</v>
      </c>
      <c r="AR45" s="787">
        <f>'[1]4421-13'!H48</f>
        <v>3500000</v>
      </c>
      <c r="AS45" s="787">
        <f>'[1]4421-14'!F49</f>
        <v>2746036.69</v>
      </c>
      <c r="AT45" s="787">
        <f>'[1]4421-14'!G49</f>
        <v>1900000</v>
      </c>
      <c r="AU45" s="787">
        <f>'[1]4421-14'!H49</f>
        <v>2800000</v>
      </c>
      <c r="AV45" s="787"/>
      <c r="AW45" s="787"/>
      <c r="AX45" s="787"/>
      <c r="AY45" s="787">
        <f>SUM(AS45,AP45,AM45,AJ45,AG45,AD45,AA45,X45,U45,R45,O45,L45,I45,F45,AV45)</f>
        <v>69433388.359999999</v>
      </c>
      <c r="AZ45" s="787">
        <f t="shared" si="3"/>
        <v>67150000</v>
      </c>
      <c r="BA45" s="787">
        <f t="shared" si="3"/>
        <v>87325000</v>
      </c>
      <c r="BC45" s="833"/>
      <c r="BD45" s="833"/>
    </row>
    <row r="46" spans="1:56">
      <c r="A46" s="786"/>
      <c r="B46" s="789" t="s">
        <v>623</v>
      </c>
      <c r="D46" s="788"/>
      <c r="E46" s="777" t="s">
        <v>507</v>
      </c>
      <c r="F46" s="771">
        <f>'[1]4421-01'!F52</f>
        <v>106530.59</v>
      </c>
      <c r="G46" s="771">
        <f>'[1]4421-01'!G52</f>
        <v>150000</v>
      </c>
      <c r="H46" s="771">
        <f>'[1]4421-01'!H52</f>
        <v>150000</v>
      </c>
      <c r="I46" s="787">
        <f>'[1]4421-02'!F48</f>
        <v>63100.22</v>
      </c>
      <c r="J46" s="787">
        <f>'[1]4421-02'!G48</f>
        <v>250000</v>
      </c>
      <c r="K46" s="787">
        <f>'[1]4421-02'!H48</f>
        <v>100000</v>
      </c>
      <c r="L46" s="787">
        <f>'[1]4421-03'!F48</f>
        <v>155340</v>
      </c>
      <c r="M46" s="787">
        <f>'[1]4421-03'!G48</f>
        <v>150000</v>
      </c>
      <c r="N46" s="787">
        <f>'[1]4421-03'!H48</f>
        <v>150000</v>
      </c>
      <c r="O46" s="787">
        <f>'[1]4421-04'!F48</f>
        <v>13140</v>
      </c>
      <c r="P46" s="787">
        <f>'[1]4421-04'!G48</f>
        <v>100000</v>
      </c>
      <c r="Q46" s="787">
        <f>'[1]4421-04'!H48</f>
        <v>100000</v>
      </c>
      <c r="R46" s="787">
        <f>'[1]4421-05'!F48</f>
        <v>23691.84</v>
      </c>
      <c r="S46" s="787">
        <f>'[1]4421-05'!G48</f>
        <v>50000</v>
      </c>
      <c r="T46" s="787">
        <f>'[1]4421-05'!H48</f>
        <v>50000</v>
      </c>
      <c r="U46" s="787">
        <f>'[1]4421-06'!F47</f>
        <v>0</v>
      </c>
      <c r="V46" s="787">
        <f>'[1]4421-06'!G47</f>
        <v>50000</v>
      </c>
      <c r="W46" s="787">
        <f>'[1]4421-06'!H47</f>
        <v>25000</v>
      </c>
      <c r="X46" s="787">
        <f>'[1]4421-07'!F48</f>
        <v>44639.48</v>
      </c>
      <c r="Y46" s="787">
        <f>'[1]4421-07'!G48</f>
        <v>97000</v>
      </c>
      <c r="Z46" s="787">
        <f>'[1]4421-07'!H48</f>
        <v>97000</v>
      </c>
      <c r="AA46" s="787">
        <f>'[1]4421-08'!F49</f>
        <v>10585</v>
      </c>
      <c r="AB46" s="787">
        <f>'[1]4421-08'!G49</f>
        <v>50000</v>
      </c>
      <c r="AC46" s="787">
        <f>'[1]4421-08'!H49</f>
        <v>50000</v>
      </c>
      <c r="AD46" s="787">
        <f>'[1]4421-09'!F48</f>
        <v>0</v>
      </c>
      <c r="AE46" s="787">
        <f>'[1]4421-09'!G48</f>
        <v>20000</v>
      </c>
      <c r="AF46" s="787">
        <f>'[1]4421-09'!H48</f>
        <v>20000</v>
      </c>
      <c r="AG46" s="787">
        <f>'[1]4421-10'!F49</f>
        <v>54894.79</v>
      </c>
      <c r="AH46" s="787">
        <f>'[1]4421-10'!G49</f>
        <v>60000</v>
      </c>
      <c r="AI46" s="787">
        <f>'[1]4421-10'!H49</f>
        <v>60000</v>
      </c>
      <c r="AJ46" s="787">
        <f>'[1]4421-11'!F48</f>
        <v>7500</v>
      </c>
      <c r="AK46" s="787">
        <f>'[1]4421-11'!G48</f>
        <v>45000</v>
      </c>
      <c r="AL46" s="787">
        <f>'[1]4421-11'!H48</f>
        <v>45000</v>
      </c>
      <c r="AM46" s="787">
        <f>'[1]4421-12'!F50</f>
        <v>10320</v>
      </c>
      <c r="AN46" s="787">
        <f>'[1]4421-12'!G50</f>
        <v>50000</v>
      </c>
      <c r="AO46" s="787">
        <f>'[1]4421-12'!H50</f>
        <v>50000</v>
      </c>
      <c r="AP46" s="787">
        <f>'[1]4421-13'!F49</f>
        <v>47150</v>
      </c>
      <c r="AQ46" s="787">
        <f>'[1]4421-13'!G49</f>
        <v>55000</v>
      </c>
      <c r="AR46" s="787">
        <f>'[1]4421-13'!H49</f>
        <v>70000</v>
      </c>
      <c r="AS46" s="787">
        <f>'[1]4421-14'!F50</f>
        <v>41547</v>
      </c>
      <c r="AT46" s="787">
        <f>'[1]4421-14'!G50</f>
        <v>60000</v>
      </c>
      <c r="AU46" s="787">
        <f>'[1]4421-14'!H50</f>
        <v>60000</v>
      </c>
      <c r="AV46" s="787"/>
      <c r="AW46" s="787"/>
      <c r="AX46" s="787"/>
      <c r="AY46" s="787">
        <f>SUM(AS46,AP46,AM46,AJ46,AG46,AD46,AA46,X46,U46,R46,O46,L46,I46,F46,AV46)</f>
        <v>578438.91999999993</v>
      </c>
      <c r="AZ46" s="787">
        <f t="shared" si="3"/>
        <v>1187000</v>
      </c>
      <c r="BA46" s="787">
        <f t="shared" si="3"/>
        <v>1027000</v>
      </c>
      <c r="BD46" s="833"/>
    </row>
    <row r="47" spans="1:56">
      <c r="A47" s="786"/>
      <c r="B47" s="789" t="s">
        <v>506</v>
      </c>
      <c r="D47" s="788"/>
      <c r="E47" s="777" t="s">
        <v>505</v>
      </c>
      <c r="F47" s="771">
        <f>'[1]4421-01'!F53</f>
        <v>179290</v>
      </c>
      <c r="G47" s="771">
        <f>'[1]4421-01'!G53</f>
        <v>200000</v>
      </c>
      <c r="H47" s="771">
        <f>'[1]4421-01'!H53</f>
        <v>200000</v>
      </c>
      <c r="I47" s="787">
        <f>'[1]4421-02'!F49</f>
        <v>195260</v>
      </c>
      <c r="J47" s="787">
        <f>'[1]4421-02'!G49</f>
        <v>200000</v>
      </c>
      <c r="K47" s="787">
        <f>'[1]4421-02'!H49</f>
        <v>200000</v>
      </c>
      <c r="L47" s="787">
        <f>'[1]4421-03'!F49</f>
        <v>178248</v>
      </c>
      <c r="M47" s="787">
        <f>'[1]4421-03'!G49</f>
        <v>175000</v>
      </c>
      <c r="N47" s="787">
        <f>'[1]4421-03'!H49</f>
        <v>200000</v>
      </c>
      <c r="O47" s="787">
        <f>'[1]4421-04'!F49</f>
        <v>91000</v>
      </c>
      <c r="P47" s="787">
        <f>'[1]4421-04'!G49</f>
        <v>165000</v>
      </c>
      <c r="Q47" s="787">
        <f>'[1]4421-04'!H49</f>
        <v>165000</v>
      </c>
      <c r="R47" s="787">
        <f>'[1]4421-05'!F49</f>
        <v>164825.76999999999</v>
      </c>
      <c r="S47" s="787">
        <f>'[1]4421-05'!G49</f>
        <v>150000</v>
      </c>
      <c r="T47" s="787">
        <f>'[1]4421-05'!H49</f>
        <v>150000</v>
      </c>
      <c r="U47" s="787">
        <f>'[1]4421-06'!F48</f>
        <v>78066</v>
      </c>
      <c r="V47" s="787">
        <f>'[1]4421-06'!G48</f>
        <v>50000</v>
      </c>
      <c r="W47" s="787">
        <f>'[1]4421-06'!H48</f>
        <v>100000</v>
      </c>
      <c r="X47" s="787">
        <f>'[1]4421-07'!F49</f>
        <v>46566.82</v>
      </c>
      <c r="Y47" s="787">
        <f>'[1]4421-07'!G49</f>
        <v>100000</v>
      </c>
      <c r="Z47" s="787">
        <f>'[1]4421-07'!H49</f>
        <v>75000</v>
      </c>
      <c r="AA47" s="787">
        <f>'[1]4421-08'!F50</f>
        <v>11817</v>
      </c>
      <c r="AB47" s="787">
        <f>'[1]4421-08'!G50</f>
        <v>50000</v>
      </c>
      <c r="AC47" s="787">
        <f>'[1]4421-08'!H50</f>
        <v>50000</v>
      </c>
      <c r="AD47" s="787">
        <f>'[1]4421-09'!F49</f>
        <v>51751.28</v>
      </c>
      <c r="AE47" s="787">
        <f>'[1]4421-09'!G49</f>
        <v>20000</v>
      </c>
      <c r="AF47" s="787">
        <f>'[1]4421-09'!H49</f>
        <v>50000</v>
      </c>
      <c r="AG47" s="787">
        <f>'[1]4421-10'!F50</f>
        <v>43196</v>
      </c>
      <c r="AH47" s="787">
        <f>'[1]4421-10'!G50</f>
        <v>60000</v>
      </c>
      <c r="AI47" s="787">
        <f>'[1]4421-10'!H50</f>
        <v>60000</v>
      </c>
      <c r="AJ47" s="787">
        <f>'[1]4421-11'!F49</f>
        <v>49500</v>
      </c>
      <c r="AK47" s="787">
        <f>'[1]4421-11'!G49</f>
        <v>50000</v>
      </c>
      <c r="AL47" s="787">
        <f>'[1]4421-11'!H49</f>
        <v>50000</v>
      </c>
      <c r="AM47" s="787">
        <f>'[1]4421-12'!F51</f>
        <v>17874</v>
      </c>
      <c r="AN47" s="787">
        <f>'[1]4421-12'!G51</f>
        <v>36000</v>
      </c>
      <c r="AO47" s="787">
        <f>'[1]4421-12'!H51</f>
        <v>36000</v>
      </c>
      <c r="AP47" s="787">
        <f>'[1]4421-13'!F50</f>
        <v>33609</v>
      </c>
      <c r="AQ47" s="787">
        <f>'[1]4421-13'!G50</f>
        <v>30000</v>
      </c>
      <c r="AR47" s="787">
        <f>'[1]4421-13'!H50</f>
        <v>30000</v>
      </c>
      <c r="AS47" s="787">
        <f>'[1]4421-14'!F51</f>
        <v>27933.33</v>
      </c>
      <c r="AT47" s="787">
        <f>'[1]4421-14'!G51</f>
        <v>70000</v>
      </c>
      <c r="AU47" s="787">
        <f>'[1]4421-14'!H51</f>
        <v>70000</v>
      </c>
      <c r="AV47" s="787"/>
      <c r="AW47" s="787"/>
      <c r="AX47" s="787"/>
      <c r="AY47" s="787">
        <f t="shared" si="3"/>
        <v>1168937.2</v>
      </c>
      <c r="AZ47" s="787">
        <f t="shared" si="3"/>
        <v>1356000</v>
      </c>
      <c r="BA47" s="787">
        <f t="shared" si="3"/>
        <v>1436000</v>
      </c>
      <c r="BD47" s="833"/>
    </row>
    <row r="48" spans="1:56">
      <c r="A48" s="786"/>
      <c r="B48" s="789" t="s">
        <v>228</v>
      </c>
      <c r="D48" s="788"/>
      <c r="E48" s="777" t="s">
        <v>498</v>
      </c>
      <c r="F48" s="771">
        <f>'[1]4421-01'!F54</f>
        <v>10817500</v>
      </c>
      <c r="G48" s="771">
        <f>'[1]4421-01'!G54</f>
        <v>15000000</v>
      </c>
      <c r="H48" s="771">
        <f>'[1]4421-01'!H54</f>
        <v>15120000</v>
      </c>
      <c r="I48" s="787">
        <f>'[1]4421-02'!F50</f>
        <v>6693462.4000000004</v>
      </c>
      <c r="J48" s="787">
        <f>'[1]4421-02'!G50</f>
        <v>6444000</v>
      </c>
      <c r="K48" s="787">
        <f>'[1]4421-02'!H50</f>
        <v>10080000</v>
      </c>
      <c r="L48" s="787">
        <f>'[1]4421-03'!F50</f>
        <v>1931363.63</v>
      </c>
      <c r="M48" s="787">
        <f xml:space="preserve"> '[1]4421-03'!G50</f>
        <v>2940000</v>
      </c>
      <c r="N48" s="787">
        <f>'[1]4421-03'!H50</f>
        <v>6300000</v>
      </c>
      <c r="O48" s="787">
        <f>'[1]4421-04'!F50</f>
        <v>10622500</v>
      </c>
      <c r="P48" s="787">
        <f>'[1]4421-04'!G50</f>
        <v>10080000</v>
      </c>
      <c r="Q48" s="787">
        <f>'[1]4421-04'!H50</f>
        <v>10080000</v>
      </c>
      <c r="R48" s="787">
        <f>'[1]4421-05'!F50</f>
        <v>3130170.45</v>
      </c>
      <c r="S48" s="787">
        <f>'[1]4421-05'!G50</f>
        <v>4000000</v>
      </c>
      <c r="T48" s="787">
        <f>'[1]4421-05'!H50</f>
        <v>10500000</v>
      </c>
      <c r="U48" s="787">
        <f>'[1]4421-06'!F49</f>
        <v>3547250</v>
      </c>
      <c r="V48" s="787">
        <f>'[1]4421-06'!G49</f>
        <v>4200000</v>
      </c>
      <c r="W48" s="787">
        <f>'[1]4421-06'!H49</f>
        <v>5040000</v>
      </c>
      <c r="X48" s="787">
        <f>'[1]4421-07'!F50</f>
        <v>5948555.7400000002</v>
      </c>
      <c r="Y48" s="787">
        <f>'[1]4421-07'!G50</f>
        <v>6300000</v>
      </c>
      <c r="Z48" s="787">
        <f>'[1]4421-07'!H50</f>
        <v>10500000</v>
      </c>
      <c r="AA48" s="787">
        <f>'[1]4421-08'!F51</f>
        <v>1290227.1000000001</v>
      </c>
      <c r="AB48" s="787">
        <f>'[1]4421-08'!G51</f>
        <v>1165000</v>
      </c>
      <c r="AC48" s="787">
        <f>'[1]4421-08'!H51</f>
        <v>1980000</v>
      </c>
      <c r="AD48" s="787">
        <f>'[1]4421-09'!F50</f>
        <v>1225000</v>
      </c>
      <c r="AE48" s="787">
        <f>'[1]4421-09'!G50</f>
        <v>1680000</v>
      </c>
      <c r="AF48" s="787">
        <f>'[1]4421-09'!H50</f>
        <v>1680000</v>
      </c>
      <c r="AG48" s="787">
        <f>'[1]4421-10'!F51</f>
        <v>1680000</v>
      </c>
      <c r="AH48" s="787">
        <f>'[1]4421-10'!G51</f>
        <v>1880000</v>
      </c>
      <c r="AI48" s="787">
        <f>'[1]4421-10'!H51</f>
        <v>2520000</v>
      </c>
      <c r="AJ48" s="787">
        <f>'[1]4421-11'!F50</f>
        <v>1578863.64</v>
      </c>
      <c r="AK48" s="787">
        <f>'[1]4421-11'!G50</f>
        <v>1260000</v>
      </c>
      <c r="AL48" s="787">
        <f>'[1]4421-11'!H50</f>
        <v>1680000</v>
      </c>
      <c r="AM48" s="787">
        <f>'[1]4421-12'!F52</f>
        <v>961250</v>
      </c>
      <c r="AN48" s="787">
        <f>'[1]4421-12'!G52</f>
        <v>1260000</v>
      </c>
      <c r="AO48" s="787">
        <f>'[1]4421-12'!H52</f>
        <v>1680000</v>
      </c>
      <c r="AP48" s="787">
        <f>'[1]4421-13'!F51</f>
        <v>1740000</v>
      </c>
      <c r="AQ48" s="787">
        <f>'[1]4421-13'!G51</f>
        <v>1680000</v>
      </c>
      <c r="AR48" s="787">
        <f>'[1]4421-13'!H51</f>
        <v>1740000</v>
      </c>
      <c r="AS48" s="787">
        <f>'[1]4421-14'!F52</f>
        <v>1890000</v>
      </c>
      <c r="AT48" s="787">
        <f>'[1]4421-14'!G52</f>
        <v>2100000</v>
      </c>
      <c r="AU48" s="787">
        <f>'[1]4421-14'!H52</f>
        <v>1680000</v>
      </c>
      <c r="AV48" s="787"/>
      <c r="AW48" s="787"/>
      <c r="AX48" s="787"/>
      <c r="AY48" s="787">
        <f t="shared" si="3"/>
        <v>53056142.960000001</v>
      </c>
      <c r="AZ48" s="787">
        <f t="shared" si="3"/>
        <v>59989000</v>
      </c>
      <c r="BA48" s="787">
        <f t="shared" si="3"/>
        <v>80580000</v>
      </c>
      <c r="BD48" s="833"/>
    </row>
    <row r="49" spans="1:56">
      <c r="A49" s="786"/>
      <c r="B49" s="789" t="s">
        <v>625</v>
      </c>
      <c r="D49" s="788"/>
      <c r="E49" s="777" t="s">
        <v>494</v>
      </c>
      <c r="F49" s="771"/>
      <c r="G49" s="771"/>
      <c r="H49" s="771"/>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f>[1]PHMSO!F46</f>
        <v>0</v>
      </c>
      <c r="AW49" s="787">
        <f>[1]PHMSO!G46</f>
        <v>8000000</v>
      </c>
      <c r="AX49" s="787">
        <f>[1]PHMSO!H46</f>
        <v>4000000</v>
      </c>
      <c r="AY49" s="787">
        <f>AV49</f>
        <v>0</v>
      </c>
      <c r="AZ49" s="787">
        <f>AW49</f>
        <v>8000000</v>
      </c>
      <c r="BA49" s="787">
        <f>AX49</f>
        <v>4000000</v>
      </c>
      <c r="BD49" s="833"/>
    </row>
    <row r="50" spans="1:56">
      <c r="A50" s="786"/>
      <c r="B50" s="789" t="s">
        <v>626</v>
      </c>
      <c r="D50" s="788"/>
      <c r="E50" s="777" t="s">
        <v>494</v>
      </c>
      <c r="F50" s="771">
        <f>'[1]4421-01'!F55</f>
        <v>74231955.719999999</v>
      </c>
      <c r="G50" s="771">
        <f>'[1]4421-01'!G55</f>
        <v>0</v>
      </c>
      <c r="H50" s="771">
        <f>'[1]4421-01'!H55</f>
        <v>0</v>
      </c>
      <c r="I50" s="787">
        <f>'[1]4421-02'!F51</f>
        <v>41143494.960000001</v>
      </c>
      <c r="J50" s="787">
        <f>'[1]4421-02'!G51</f>
        <v>0</v>
      </c>
      <c r="K50" s="787">
        <f>'[1]4421-02'!H51</f>
        <v>0</v>
      </c>
      <c r="L50" s="787">
        <f>'[1]4421-03'!F51</f>
        <v>24721568.490000006</v>
      </c>
      <c r="M50" s="787">
        <f>'[1]4421-03'!G51</f>
        <v>0</v>
      </c>
      <c r="N50" s="787">
        <f>'[1]4421-03'!H51</f>
        <v>0</v>
      </c>
      <c r="O50" s="787">
        <f>'[1]4421-04'!F51</f>
        <v>21040798.220000003</v>
      </c>
      <c r="P50" s="787">
        <f>'[1]4421-04'!G51</f>
        <v>0</v>
      </c>
      <c r="Q50" s="787">
        <f>'[1]4421-04'!H51</f>
        <v>0</v>
      </c>
      <c r="R50" s="787">
        <f>'[1]4421-05'!F51</f>
        <v>22784538.510000002</v>
      </c>
      <c r="S50" s="787">
        <f>'[1]4421-05'!G51</f>
        <v>0</v>
      </c>
      <c r="T50" s="787">
        <f>'[1]4421-05'!H51</f>
        <v>0</v>
      </c>
      <c r="U50" s="787">
        <f>'[1]4421-06'!F50</f>
        <v>17986197.890000001</v>
      </c>
      <c r="V50" s="787">
        <f>'[1]4421-06'!G50</f>
        <v>0</v>
      </c>
      <c r="W50" s="787">
        <f>'[1]4421-06'!H50</f>
        <v>0</v>
      </c>
      <c r="X50" s="787">
        <f>'[1]4421-07'!F51</f>
        <v>27531453.230000004</v>
      </c>
      <c r="Y50" s="787">
        <f>'[1]4421-07'!G51</f>
        <v>0</v>
      </c>
      <c r="Z50" s="787">
        <f>'[1]4421-07'!H51</f>
        <v>0</v>
      </c>
      <c r="AA50" s="787">
        <f>'[1]4421-08'!F52</f>
        <v>10835756.42</v>
      </c>
      <c r="AB50" s="787">
        <f>'[1]4421-08'!G52</f>
        <v>0</v>
      </c>
      <c r="AC50" s="787">
        <f>'[1]4421-08'!H52</f>
        <v>0</v>
      </c>
      <c r="AD50" s="787">
        <f>'[1]4421-09'!F51</f>
        <v>10180554.049999999</v>
      </c>
      <c r="AE50" s="787">
        <f>'[1]4421-09'!G51</f>
        <v>0</v>
      </c>
      <c r="AF50" s="787">
        <f>'[1]4421-09'!H51</f>
        <v>0</v>
      </c>
      <c r="AG50" s="787">
        <f>'[1]4421-10'!F52</f>
        <v>11874418.02</v>
      </c>
      <c r="AH50" s="787">
        <f>'[1]4421-10'!G52</f>
        <v>0</v>
      </c>
      <c r="AI50" s="787">
        <f>'[1]4421-10'!H52</f>
        <v>0</v>
      </c>
      <c r="AJ50" s="787">
        <f>'[1]4421-11'!F51</f>
        <v>11374795.26</v>
      </c>
      <c r="AK50" s="787">
        <f>'[1]4421-11'!G51</f>
        <v>0</v>
      </c>
      <c r="AL50" s="787">
        <f>'[1]4421-11'!H51</f>
        <v>0</v>
      </c>
      <c r="AM50" s="787">
        <f>'[1]4421-12'!F53</f>
        <v>9320623.4000000004</v>
      </c>
      <c r="AN50" s="787">
        <f>'[1]4421-12'!G53</f>
        <v>0</v>
      </c>
      <c r="AO50" s="787">
        <f>'[1]4421-12'!H53</f>
        <v>0</v>
      </c>
      <c r="AP50" s="787">
        <f>'[1]4421-13'!F52</f>
        <v>8217850.8499999996</v>
      </c>
      <c r="AQ50" s="787">
        <f>'[1]4421-13'!G52</f>
        <v>0</v>
      </c>
      <c r="AR50" s="787">
        <f>'[1]4421-13'!H52</f>
        <v>0</v>
      </c>
      <c r="AS50" s="787">
        <f>'[1]4421-14'!F53</f>
        <v>14643332.810000001</v>
      </c>
      <c r="AT50" s="787">
        <f>'[1]4421-14'!G53</f>
        <v>0</v>
      </c>
      <c r="AU50" s="787">
        <f>'[1]4421-14'!H53</f>
        <v>0</v>
      </c>
      <c r="AV50" s="787"/>
      <c r="AW50" s="787">
        <f>[1]PHMSO!G47</f>
        <v>253651574</v>
      </c>
      <c r="AX50" s="787">
        <f>[1]PHMSO!H47</f>
        <v>230931229</v>
      </c>
      <c r="AY50" s="787">
        <f>SUM(AS50,AP50,AM50,AJ50,AG50,AD50,AA50,X50,U50,R50,O50,L50,I50,F50,AV50)</f>
        <v>305887337.83000004</v>
      </c>
      <c r="AZ50" s="787">
        <f>SUM(AT50,AQ50,AN50,AK50,AH50,AE50,AB50,Y50,V50,S50,P50,M50,J50,G50,AW50)</f>
        <v>253651574</v>
      </c>
      <c r="BA50" s="787">
        <f>SUM(AU50,AR50,AO50,AL50,AI50,AF50,AC50,Z50,W50,T50,Q50,N50,K50,H50,AX50)</f>
        <v>230931229</v>
      </c>
      <c r="BC50" s="883">
        <f>BA49+BA50</f>
        <v>234931229</v>
      </c>
      <c r="BD50" s="833"/>
    </row>
    <row r="51" spans="1:56">
      <c r="A51" s="786"/>
      <c r="B51" s="789" t="s">
        <v>609</v>
      </c>
      <c r="D51" s="788"/>
      <c r="E51" s="777" t="s">
        <v>492</v>
      </c>
      <c r="F51" s="771">
        <f>'[1]4421-01'!F56</f>
        <v>46005</v>
      </c>
      <c r="G51" s="771">
        <f>'[1]4421-01'!G56</f>
        <v>100000</v>
      </c>
      <c r="H51" s="771">
        <f>'[1]4421-01'!H56</f>
        <v>100000</v>
      </c>
      <c r="I51" s="787">
        <f>'[1]4421-02'!F52</f>
        <v>15940</v>
      </c>
      <c r="J51" s="787">
        <f>'[1]4421-02'!G52</f>
        <v>150000</v>
      </c>
      <c r="K51" s="787">
        <f>'[1]4421-02'!H52</f>
        <v>100000</v>
      </c>
      <c r="L51" s="787">
        <f>'[1]4421-03'!F52</f>
        <v>315300.86</v>
      </c>
      <c r="M51" s="787">
        <f>'[1]4421-03'!G52</f>
        <v>100000</v>
      </c>
      <c r="N51" s="787">
        <f>'[1]4421-03'!H52</f>
        <v>100000</v>
      </c>
      <c r="O51" s="787">
        <f>'[1]4421-04'!F52</f>
        <v>0</v>
      </c>
      <c r="P51" s="787">
        <f>'[1]4421-04'!G52</f>
        <v>100000</v>
      </c>
      <c r="Q51" s="787">
        <f>'[1]4421-04'!H52</f>
        <v>100000</v>
      </c>
      <c r="R51" s="787">
        <f>'[1]4421-05'!F52</f>
        <v>71741</v>
      </c>
      <c r="S51" s="787">
        <f>'[1]4421-05'!G52</f>
        <v>200000</v>
      </c>
      <c r="T51" s="787">
        <f>'[1]4421-05'!H52</f>
        <v>200000</v>
      </c>
      <c r="U51" s="787">
        <f>'[1]4421-06'!F51</f>
        <v>113751.4</v>
      </c>
      <c r="V51" s="787">
        <f>'[1]4421-06'!G51</f>
        <v>150000</v>
      </c>
      <c r="W51" s="787">
        <f>'[1]4421-06'!H51</f>
        <v>150000</v>
      </c>
      <c r="X51" s="787">
        <f>'[1]4421-07'!F52</f>
        <v>119076.90000000001</v>
      </c>
      <c r="Y51" s="787">
        <f>'[1]4421-07'!G52</f>
        <v>120000</v>
      </c>
      <c r="Z51" s="787">
        <f>'[1]4421-07'!H52</f>
        <v>120000</v>
      </c>
      <c r="AA51" s="787">
        <f>'[1]4421-08'!F53</f>
        <v>0</v>
      </c>
      <c r="AB51" s="787">
        <f>'[1]4421-08'!G53</f>
        <v>50000</v>
      </c>
      <c r="AC51" s="787">
        <f>'[1]4421-08'!H53</f>
        <v>50000</v>
      </c>
      <c r="AD51" s="787">
        <f>'[1]4421-09'!F52</f>
        <v>61253</v>
      </c>
      <c r="AE51" s="787">
        <f>'[1]4421-09'!G52</f>
        <v>300000</v>
      </c>
      <c r="AF51" s="787">
        <f>'[1]4421-09'!H52</f>
        <v>300000</v>
      </c>
      <c r="AG51" s="787">
        <f>'[1]4421-10'!F53</f>
        <v>46409</v>
      </c>
      <c r="AH51" s="787">
        <f>'[1]4421-10'!G53</f>
        <v>250000</v>
      </c>
      <c r="AI51" s="787">
        <f>'[1]4421-10'!H53</f>
        <v>250000</v>
      </c>
      <c r="AJ51" s="787">
        <f>'[1]4421-11'!F52</f>
        <v>83492</v>
      </c>
      <c r="AK51" s="787">
        <f>'[1]4421-11'!G52</f>
        <v>250000</v>
      </c>
      <c r="AL51" s="787">
        <f>'[1]4421-11'!H52</f>
        <v>250000</v>
      </c>
      <c r="AM51" s="787">
        <f>'[1]4421-12'!F54</f>
        <v>2498</v>
      </c>
      <c r="AN51" s="787">
        <f>'[1]4421-12'!G54</f>
        <v>23500</v>
      </c>
      <c r="AO51" s="787">
        <f>'[1]4421-12'!H54</f>
        <v>50000</v>
      </c>
      <c r="AP51" s="787">
        <f>'[1]4421-13'!F53</f>
        <v>6550</v>
      </c>
      <c r="AQ51" s="787">
        <f>'[1]4421-13'!G53</f>
        <v>250000</v>
      </c>
      <c r="AR51" s="787">
        <f>'[1]4421-13'!H53</f>
        <v>250000</v>
      </c>
      <c r="AS51" s="787">
        <f>'[1]4421-14'!F54</f>
        <v>7800</v>
      </c>
      <c r="AT51" s="787">
        <f>'[1]4421-14'!G54</f>
        <v>25000</v>
      </c>
      <c r="AU51" s="787">
        <f>'[1]4421-14'!H54</f>
        <v>25000</v>
      </c>
      <c r="AV51" s="787"/>
      <c r="AW51" s="787"/>
      <c r="AX51" s="787"/>
      <c r="AY51" s="787">
        <f t="shared" si="3"/>
        <v>889817.16</v>
      </c>
      <c r="AZ51" s="787">
        <f t="shared" si="3"/>
        <v>2068500</v>
      </c>
      <c r="BA51" s="787">
        <f t="shared" si="3"/>
        <v>2045000</v>
      </c>
      <c r="BD51" s="833"/>
    </row>
    <row r="52" spans="1:56">
      <c r="A52" s="786"/>
      <c r="B52" s="789" t="s">
        <v>766</v>
      </c>
      <c r="D52" s="788"/>
      <c r="E52" s="777" t="s">
        <v>490</v>
      </c>
      <c r="F52" s="771">
        <f>'[1]4421-01'!F57</f>
        <v>107996</v>
      </c>
      <c r="G52" s="771">
        <f>'[1]4421-01'!G57</f>
        <v>300000</v>
      </c>
      <c r="H52" s="771">
        <f>'[1]4421-01'!H57</f>
        <v>300000</v>
      </c>
      <c r="I52" s="787">
        <f>'[1]4421-02'!F53</f>
        <v>455317</v>
      </c>
      <c r="J52" s="787">
        <f>'[1]4421-02'!G53</f>
        <v>500000</v>
      </c>
      <c r="K52" s="787">
        <f>'[1]4421-02'!H53</f>
        <v>500000</v>
      </c>
      <c r="L52" s="787">
        <f>'[1]4421-03'!F53</f>
        <v>37739.120000000003</v>
      </c>
      <c r="M52" s="787">
        <f>'[1]4421-03'!G53</f>
        <v>150000</v>
      </c>
      <c r="N52" s="787">
        <f>'[1]4421-03'!H53</f>
        <v>150000</v>
      </c>
      <c r="O52" s="787">
        <f>'[1]4421-04'!F53</f>
        <v>203898.55</v>
      </c>
      <c r="P52" s="787">
        <f>'[1]4421-04'!G53</f>
        <v>100000</v>
      </c>
      <c r="Q52" s="787">
        <f>'[1]4421-04'!H53</f>
        <v>100000</v>
      </c>
      <c r="R52" s="787">
        <f>'[1]4421-05'!F53</f>
        <v>295486.93</v>
      </c>
      <c r="S52" s="787">
        <f>'[1]4421-05'!G53</f>
        <v>500000</v>
      </c>
      <c r="T52" s="787">
        <f>'[1]4421-05'!H53</f>
        <v>300000</v>
      </c>
      <c r="U52" s="787">
        <f>'[1]4421-06'!F52</f>
        <v>44712</v>
      </c>
      <c r="V52" s="787">
        <f>'[1]4421-06'!G52</f>
        <v>100000</v>
      </c>
      <c r="W52" s="787">
        <f>'[1]4421-06'!H52</f>
        <v>100000</v>
      </c>
      <c r="X52" s="787">
        <f>'[1]4421-07'!F53</f>
        <v>81988.790000000008</v>
      </c>
      <c r="Y52" s="787">
        <f>'[1]4421-07'!G53</f>
        <v>90000</v>
      </c>
      <c r="Z52" s="787">
        <f>'[1]4421-07'!H53</f>
        <v>100000</v>
      </c>
      <c r="AA52" s="787">
        <f>'[1]4421-08'!F54</f>
        <v>7964</v>
      </c>
      <c r="AB52" s="787">
        <f>'[1]4421-08'!G54</f>
        <v>100000</v>
      </c>
      <c r="AC52" s="787">
        <f>'[1]4421-08'!H54</f>
        <v>100000</v>
      </c>
      <c r="AD52" s="787">
        <f>'[1]4421-09'!F53</f>
        <v>19400</v>
      </c>
      <c r="AE52" s="787">
        <f>'[1]4421-09'!G53</f>
        <v>60000</v>
      </c>
      <c r="AF52" s="787">
        <f>'[1]4421-09'!H53</f>
        <v>60000</v>
      </c>
      <c r="AG52" s="787" t="str">
        <f>'[1]4421-10'!F54</f>
        <v xml:space="preserve">                    -  </v>
      </c>
      <c r="AH52" s="787">
        <f>'[1]4421-10'!G54</f>
        <v>100000</v>
      </c>
      <c r="AI52" s="787">
        <f>'[1]4421-10'!H54</f>
        <v>100000</v>
      </c>
      <c r="AJ52" s="787">
        <f>'[1]4421-11'!F53</f>
        <v>25000</v>
      </c>
      <c r="AK52" s="787">
        <f>'[1]4421-11'!G53</f>
        <v>200000</v>
      </c>
      <c r="AL52" s="787">
        <f>'[1]4421-11'!H53</f>
        <v>200000</v>
      </c>
      <c r="AM52" s="787">
        <f>'[1]4421-12'!F55</f>
        <v>43000</v>
      </c>
      <c r="AN52" s="787">
        <f>'[1]4421-12'!G55</f>
        <v>22000</v>
      </c>
      <c r="AO52" s="787">
        <f>'[1]4421-12'!H55</f>
        <v>30000</v>
      </c>
      <c r="AP52" s="787">
        <f>'[1]4421-13'!F54</f>
        <v>50880</v>
      </c>
      <c r="AQ52" s="787">
        <f>'[1]4421-13'!G54</f>
        <v>150000</v>
      </c>
      <c r="AR52" s="787">
        <f>'[1]4421-13'!H54</f>
        <v>150000</v>
      </c>
      <c r="AS52" s="787">
        <f>'[1]4421-14'!F55</f>
        <v>13900</v>
      </c>
      <c r="AT52" s="787">
        <f>'[1]4421-14'!G55</f>
        <v>15000</v>
      </c>
      <c r="AU52" s="787">
        <f>'[1]4421-14'!H55</f>
        <v>15000</v>
      </c>
      <c r="AV52" s="787"/>
      <c r="AW52" s="787"/>
      <c r="AX52" s="787"/>
      <c r="AY52" s="787">
        <f t="shared" si="3"/>
        <v>1387282.3900000001</v>
      </c>
      <c r="AZ52" s="787">
        <f t="shared" si="3"/>
        <v>2387000</v>
      </c>
      <c r="BA52" s="787">
        <f t="shared" si="3"/>
        <v>2205000</v>
      </c>
      <c r="BD52" s="833"/>
    </row>
    <row r="53" spans="1:56">
      <c r="A53" s="786"/>
      <c r="B53" s="789" t="s">
        <v>767</v>
      </c>
      <c r="D53" s="788"/>
      <c r="E53" s="777" t="s">
        <v>488</v>
      </c>
      <c r="F53" s="771">
        <f>'[1]4421-01'!F58</f>
        <v>45810</v>
      </c>
      <c r="G53" s="771">
        <f>'[1]4421-01'!G58</f>
        <v>200000</v>
      </c>
      <c r="H53" s="771">
        <f>'[1]4421-01'!H58</f>
        <v>200000</v>
      </c>
      <c r="I53" s="787">
        <f>'[1]4421-02'!F54</f>
        <v>145391.66999999998</v>
      </c>
      <c r="J53" s="787">
        <f>'[1]4421-02'!G54</f>
        <v>500000</v>
      </c>
      <c r="K53" s="787">
        <f>'[1]4421-02'!H54</f>
        <v>500000</v>
      </c>
      <c r="L53" s="787">
        <f>'[1]4421-03'!F54</f>
        <v>500088</v>
      </c>
      <c r="M53" s="787">
        <f>'[1]4421-03'!G54</f>
        <v>100000</v>
      </c>
      <c r="N53" s="787">
        <f>'[1]4421-03'!H54</f>
        <v>100000</v>
      </c>
      <c r="O53" s="787">
        <f>'[1]4421-04'!F54</f>
        <v>335280</v>
      </c>
      <c r="P53" s="787">
        <f>'[1]4421-04'!G54</f>
        <v>200000</v>
      </c>
      <c r="Q53" s="787">
        <f>'[1]4421-04'!H54</f>
        <v>200000</v>
      </c>
      <c r="R53" s="787">
        <f>'[1]4421-05'!F54</f>
        <v>238770</v>
      </c>
      <c r="S53" s="787">
        <f>'[1]4421-05'!G54</f>
        <v>150000</v>
      </c>
      <c r="T53" s="787">
        <f>'[1]4421-05'!H54</f>
        <v>300000</v>
      </c>
      <c r="U53" s="787">
        <f>'[1]4421-06'!F53</f>
        <v>206159.91</v>
      </c>
      <c r="V53" s="787">
        <f>'[1]4421-06'!G53</f>
        <v>150000</v>
      </c>
      <c r="W53" s="787">
        <f>'[1]4421-06'!H53</f>
        <v>200000</v>
      </c>
      <c r="X53" s="787">
        <f>'[1]4421-07'!F54</f>
        <v>161152.95999999999</v>
      </c>
      <c r="Y53" s="787">
        <f>'[1]4421-07'!G54</f>
        <v>250000</v>
      </c>
      <c r="Z53" s="787">
        <f>'[1]4421-07'!H54</f>
        <v>300000</v>
      </c>
      <c r="AA53" s="787">
        <f>'[1]4421-08'!F55</f>
        <v>126921.5</v>
      </c>
      <c r="AB53" s="787">
        <f>'[1]4421-08'!G55</f>
        <v>100000</v>
      </c>
      <c r="AC53" s="787">
        <f>'[1]4421-08'!H55</f>
        <v>100000</v>
      </c>
      <c r="AD53" s="787">
        <f>'[1]4421-09'!F54</f>
        <v>129105</v>
      </c>
      <c r="AE53" s="787">
        <f>'[1]4421-09'!G54</f>
        <v>240000</v>
      </c>
      <c r="AF53" s="787">
        <f>'[1]4421-09'!H54</f>
        <v>240000</v>
      </c>
      <c r="AG53" s="787">
        <f>'[1]4421-10'!F55</f>
        <v>46655</v>
      </c>
      <c r="AH53" s="787">
        <f>'[1]4421-10'!G55</f>
        <v>100000</v>
      </c>
      <c r="AI53" s="787">
        <f>'[1]4421-10'!H55</f>
        <v>100000</v>
      </c>
      <c r="AJ53" s="787">
        <f>'[1]4421-11'!F54</f>
        <v>154775.16</v>
      </c>
      <c r="AK53" s="787">
        <f>'[1]4421-11'!G54</f>
        <v>250000</v>
      </c>
      <c r="AL53" s="787">
        <f>'[1]4421-11'!H54</f>
        <v>280000</v>
      </c>
      <c r="AM53" s="787">
        <f>'[1]4421-12'!F56</f>
        <v>16775</v>
      </c>
      <c r="AN53" s="787">
        <f>'[1]4421-12'!G56</f>
        <v>200000</v>
      </c>
      <c r="AO53" s="787">
        <f>'[1]4421-12'!H56</f>
        <v>200000</v>
      </c>
      <c r="AP53" s="787">
        <f>'[1]4421-13'!F55</f>
        <v>36864.25</v>
      </c>
      <c r="AQ53" s="787">
        <f>'[1]4421-13'!G55</f>
        <v>125000</v>
      </c>
      <c r="AR53" s="787">
        <f>'[1]4421-13'!H55</f>
        <v>125000</v>
      </c>
      <c r="AS53" s="787">
        <f>'[1]4421-14'!F56</f>
        <v>86345</v>
      </c>
      <c r="AT53" s="787">
        <f>'[1]4421-14'!G56</f>
        <v>200000</v>
      </c>
      <c r="AU53" s="787">
        <f>'[1]4421-14'!H56</f>
        <v>250000</v>
      </c>
      <c r="AV53" s="787">
        <f>[1]PHMSO!F48</f>
        <v>111796.3</v>
      </c>
      <c r="AW53" s="787">
        <f>[1]PHMSO!G48</f>
        <v>500000</v>
      </c>
      <c r="AX53" s="787">
        <f>[1]PHMSO!H48</f>
        <v>200000</v>
      </c>
      <c r="AY53" s="787">
        <f t="shared" si="3"/>
        <v>2341889.75</v>
      </c>
      <c r="AZ53" s="787">
        <f t="shared" si="3"/>
        <v>3265000</v>
      </c>
      <c r="BA53" s="787">
        <f t="shared" si="3"/>
        <v>3295000</v>
      </c>
      <c r="BD53" s="833"/>
    </row>
    <row r="54" spans="1:56">
      <c r="A54" s="786"/>
      <c r="B54" s="789" t="s">
        <v>631</v>
      </c>
      <c r="D54" s="788"/>
      <c r="E54" s="777" t="s">
        <v>484</v>
      </c>
      <c r="F54" s="771"/>
      <c r="G54" s="771"/>
      <c r="H54" s="771"/>
      <c r="I54" s="787"/>
      <c r="J54" s="787"/>
      <c r="K54" s="787"/>
      <c r="L54" s="787"/>
      <c r="M54" s="787"/>
      <c r="N54" s="787"/>
      <c r="O54" s="787"/>
      <c r="P54" s="787"/>
      <c r="Q54" s="787"/>
      <c r="R54" s="787"/>
      <c r="S54" s="787"/>
      <c r="T54" s="787"/>
      <c r="U54" s="787"/>
      <c r="V54" s="787"/>
      <c r="W54" s="787"/>
      <c r="X54" s="787"/>
      <c r="Y54" s="787"/>
      <c r="Z54" s="787"/>
      <c r="AA54" s="787">
        <f>'[1]4421-08'!F56</f>
        <v>0</v>
      </c>
      <c r="AB54" s="787">
        <f>'[1]4421-08'!G56</f>
        <v>50000</v>
      </c>
      <c r="AC54" s="787">
        <f>'[1]4421-08'!H56</f>
        <v>50000</v>
      </c>
      <c r="AD54" s="787">
        <f>'[1]4421-09'!F55</f>
        <v>2050</v>
      </c>
      <c r="AE54" s="787">
        <f>'[1]4421-09'!G55</f>
        <v>14400</v>
      </c>
      <c r="AF54" s="787">
        <f>'[1]4421-09'!H55</f>
        <v>14400</v>
      </c>
      <c r="AG54" s="787"/>
      <c r="AH54" s="787"/>
      <c r="AI54" s="787"/>
      <c r="AJ54" s="787"/>
      <c r="AK54" s="787"/>
      <c r="AL54" s="787"/>
      <c r="AM54" s="787"/>
      <c r="AN54" s="787"/>
      <c r="AO54" s="787"/>
      <c r="AP54" s="787"/>
      <c r="AQ54" s="787"/>
      <c r="AR54" s="787"/>
      <c r="AS54" s="787">
        <f>'[1]4421-14'!F57</f>
        <v>19000</v>
      </c>
      <c r="AT54" s="787">
        <f>'[1]4421-14'!G57</f>
        <v>150000</v>
      </c>
      <c r="AU54" s="787">
        <f>'[1]4421-14'!H57</f>
        <v>100000</v>
      </c>
      <c r="AV54" s="787"/>
      <c r="AW54" s="787"/>
      <c r="AX54" s="787"/>
      <c r="AY54" s="787">
        <f t="shared" si="3"/>
        <v>21050</v>
      </c>
      <c r="AZ54" s="787">
        <f>SUM(AT54,AQ54,AN54,AK54,AH54,AE54,AB54,Y54,V54,S54,P54,M54,J54,G54,AW54)</f>
        <v>214400</v>
      </c>
      <c r="BA54" s="787">
        <f t="shared" si="3"/>
        <v>164400</v>
      </c>
      <c r="BD54" s="833"/>
    </row>
    <row r="55" spans="1:56">
      <c r="A55" s="786"/>
      <c r="B55" s="789" t="s">
        <v>477</v>
      </c>
      <c r="D55" s="788"/>
      <c r="E55" s="777" t="s">
        <v>476</v>
      </c>
      <c r="F55" s="771">
        <f>'[1]4421-01'!F59</f>
        <v>80253.75</v>
      </c>
      <c r="G55" s="771">
        <f>'[1]4421-01'!G59</f>
        <v>100000</v>
      </c>
      <c r="H55" s="771">
        <f>'[1]4421-01'!H59</f>
        <v>100000</v>
      </c>
      <c r="I55" s="787">
        <f>'[1]4421-02'!F55</f>
        <v>69750</v>
      </c>
      <c r="J55" s="787">
        <f>'[1]4421-02'!G55</f>
        <v>50000</v>
      </c>
      <c r="K55" s="787">
        <f>'[1]4421-02'!H55</f>
        <v>50000</v>
      </c>
      <c r="L55" s="787">
        <f>'[1]4421-03'!F55</f>
        <v>63750</v>
      </c>
      <c r="M55" s="787">
        <f>'[1]4421-03'!G55</f>
        <v>75000</v>
      </c>
      <c r="N55" s="787">
        <f>'[1]4421-03'!H55</f>
        <v>75000</v>
      </c>
      <c r="O55" s="787">
        <f>'[1]4421-04'!F55</f>
        <v>74625</v>
      </c>
      <c r="P55" s="787">
        <f>'[1]4421-04'!H55</f>
        <v>100000</v>
      </c>
      <c r="Q55" s="787">
        <f>'[1]4421-04'!H55</f>
        <v>100000</v>
      </c>
      <c r="R55" s="787">
        <f>'[1]4421-05'!F55</f>
        <v>7878.75</v>
      </c>
      <c r="S55" s="787">
        <f>'[1]4421-05'!G55</f>
        <v>50000</v>
      </c>
      <c r="T55" s="787">
        <f>'[1]4421-05'!H55</f>
        <v>50000</v>
      </c>
      <c r="U55" s="787">
        <f>'[1]4421-06'!F54</f>
        <v>25875</v>
      </c>
      <c r="V55" s="787">
        <f>'[1]4421-06'!G54</f>
        <v>50000</v>
      </c>
      <c r="W55" s="787">
        <f>'[1]4421-06'!H54</f>
        <v>50000</v>
      </c>
      <c r="X55" s="787">
        <f>'[1]4421-07'!F55</f>
        <v>26250</v>
      </c>
      <c r="Y55" s="787">
        <f>'[1]4421-07'!G55</f>
        <v>50000</v>
      </c>
      <c r="Z55" s="787">
        <f>'[1]4421-07'!H55</f>
        <v>50000</v>
      </c>
      <c r="AA55" s="787">
        <f>'[1]4421-08'!F57</f>
        <v>0</v>
      </c>
      <c r="AB55" s="787">
        <f>'[1]4421-08'!G57</f>
        <v>30000</v>
      </c>
      <c r="AC55" s="787">
        <f>'[1]4421-08'!H57</f>
        <v>50000</v>
      </c>
      <c r="AD55" s="787">
        <f>'[1]4421-09'!F56</f>
        <v>0</v>
      </c>
      <c r="AE55" s="787">
        <f>'[1]4421-09'!G56</f>
        <v>20000</v>
      </c>
      <c r="AF55" s="787">
        <f>'[1]4421-09'!H56</f>
        <v>40000</v>
      </c>
      <c r="AG55" s="787">
        <f>'[1]4421-10'!F56</f>
        <v>10049.42</v>
      </c>
      <c r="AH55" s="787">
        <f>'[1]4421-10'!G56</f>
        <v>20000</v>
      </c>
      <c r="AI55" s="787">
        <f>'[1]4421-10'!H56</f>
        <v>30000</v>
      </c>
      <c r="AJ55" s="787">
        <f>'[1]4421-11'!F55</f>
        <v>0</v>
      </c>
      <c r="AK55" s="787">
        <f>'[1]4421-11'!G55</f>
        <v>25000</v>
      </c>
      <c r="AL55" s="787">
        <f>'[1]4421-11'!H55</f>
        <v>28750</v>
      </c>
      <c r="AM55" s="787">
        <f>'[1]4421-12'!F57</f>
        <v>16283.5</v>
      </c>
      <c r="AN55" s="787">
        <f>'[1]4421-12'!G57</f>
        <v>18150</v>
      </c>
      <c r="AO55" s="787">
        <f>'[1]4421-12'!H57</f>
        <v>50000</v>
      </c>
      <c r="AP55" s="787">
        <f>'[1]4421-13'!F56</f>
        <v>24061.99</v>
      </c>
      <c r="AQ55" s="787">
        <f>'[1]4421-13'!G56</f>
        <v>15000</v>
      </c>
      <c r="AR55" s="787">
        <f>'[1]4421-13'!H56</f>
        <v>30000</v>
      </c>
      <c r="AS55" s="787">
        <f>'[1]4421-14'!F58</f>
        <v>1500</v>
      </c>
      <c r="AT55" s="787">
        <f>'[1]4421-14'!G58</f>
        <v>7000</v>
      </c>
      <c r="AU55" s="787">
        <f>'[1]4421-14'!H58</f>
        <v>7000</v>
      </c>
      <c r="AV55" s="787"/>
      <c r="AW55" s="787"/>
      <c r="AX55" s="787">
        <f>[1]PHMSO!H49</f>
        <v>10000</v>
      </c>
      <c r="AY55" s="787">
        <f t="shared" si="3"/>
        <v>400277.41000000003</v>
      </c>
      <c r="AZ55" s="787">
        <f t="shared" si="3"/>
        <v>610150</v>
      </c>
      <c r="BA55" s="787">
        <f t="shared" si="3"/>
        <v>720750</v>
      </c>
      <c r="BD55" s="833"/>
    </row>
    <row r="56" spans="1:56">
      <c r="A56" s="786"/>
      <c r="B56" s="789" t="s">
        <v>614</v>
      </c>
      <c r="D56" s="788"/>
      <c r="E56" s="777" t="s">
        <v>474</v>
      </c>
      <c r="F56" s="771">
        <f>'[1]4421-01'!F60</f>
        <v>12815.45</v>
      </c>
      <c r="G56" s="771">
        <f>'[1]4421-01'!G60</f>
        <v>100000</v>
      </c>
      <c r="H56" s="771">
        <f>'[1]4421-01'!H60</f>
        <v>100000</v>
      </c>
      <c r="I56" s="787">
        <f>'[1]4421-02'!F56</f>
        <v>0</v>
      </c>
      <c r="J56" s="787">
        <f>'[1]4421-02'!G56</f>
        <v>50000</v>
      </c>
      <c r="K56" s="787">
        <f>'[1]4421-02'!H56</f>
        <v>50000</v>
      </c>
      <c r="L56" s="787">
        <f>'[1]4421-03'!F56</f>
        <v>4627.3900000000003</v>
      </c>
      <c r="M56" s="787">
        <f>'[1]4421-03'!G56</f>
        <v>50000</v>
      </c>
      <c r="N56" s="787">
        <f>'[1]4421-03'!H56</f>
        <v>50000</v>
      </c>
      <c r="O56" s="787">
        <f>'[1]4421-04'!F56</f>
        <v>0</v>
      </c>
      <c r="P56" s="787">
        <f>'[1]4421-04'!G56</f>
        <v>50000</v>
      </c>
      <c r="Q56" s="787">
        <f>'[1]4421-04'!H56</f>
        <v>50000</v>
      </c>
      <c r="R56" s="787" t="str">
        <f>'[1]4421-05'!F56</f>
        <v xml:space="preserve">                     -  </v>
      </c>
      <c r="S56" s="787">
        <f>'[1]4421-05'!G56</f>
        <v>30000</v>
      </c>
      <c r="T56" s="787">
        <f>'[1]4421-05'!H56</f>
        <v>30000</v>
      </c>
      <c r="U56" s="787">
        <f>'[1]4421-06'!F55</f>
        <v>7500</v>
      </c>
      <c r="V56" s="787">
        <f>'[1]4421-06'!G55</f>
        <v>30000</v>
      </c>
      <c r="W56" s="787">
        <f>'[1]4421-06'!H55</f>
        <v>30000</v>
      </c>
      <c r="X56" s="787">
        <f>'[1]4421-07'!F56</f>
        <v>0</v>
      </c>
      <c r="Y56" s="787">
        <f>'[1]4421-07'!G56</f>
        <v>30000</v>
      </c>
      <c r="Z56" s="787">
        <f>'[1]4421-07'!H56</f>
        <v>30000</v>
      </c>
      <c r="AA56" s="787">
        <f>'[1]4421-08'!F58</f>
        <v>0</v>
      </c>
      <c r="AB56" s="787">
        <f>'[1]4421-08'!G58</f>
        <v>60000</v>
      </c>
      <c r="AC56" s="787">
        <f>'[1]4421-08'!H58</f>
        <v>60000</v>
      </c>
      <c r="AD56" s="787">
        <f>'[1]4421-09'!F57</f>
        <v>0</v>
      </c>
      <c r="AE56" s="787">
        <f>'[1]4421-09'!G57</f>
        <v>15000</v>
      </c>
      <c r="AF56" s="787">
        <f>'[1]4421-09'!H57</f>
        <v>15000</v>
      </c>
      <c r="AG56" s="787" t="str">
        <f>'[1]4421-10'!F57</f>
        <v xml:space="preserve">                   -  </v>
      </c>
      <c r="AH56" s="787">
        <f>'[1]4421-10'!G57</f>
        <v>60000</v>
      </c>
      <c r="AI56" s="787">
        <f>'[1]4421-10'!H57</f>
        <v>60000</v>
      </c>
      <c r="AJ56" s="787">
        <f>'[1]4421-11'!F56</f>
        <v>0</v>
      </c>
      <c r="AK56" s="787">
        <f>'[1]4421-11'!G56</f>
        <v>30000</v>
      </c>
      <c r="AL56" s="787">
        <f>'[1]4421-11'!H56</f>
        <v>34500</v>
      </c>
      <c r="AM56" s="787">
        <f>'[1]4421-12'!F58</f>
        <v>0</v>
      </c>
      <c r="AN56" s="787">
        <f>'[1]4421-12'!G58</f>
        <v>48400</v>
      </c>
      <c r="AO56" s="787">
        <f>'[1]4421-12'!H58</f>
        <v>48400</v>
      </c>
      <c r="AP56" s="787">
        <f>'[1]4421-13'!F57</f>
        <v>0</v>
      </c>
      <c r="AQ56" s="787">
        <f>'[1]4421-13'!G57</f>
        <v>25000</v>
      </c>
      <c r="AR56" s="787">
        <f>'[1]4421-13'!H57</f>
        <v>25000</v>
      </c>
      <c r="AS56" s="787" t="str">
        <f>'[1]4421-14'!F59</f>
        <v xml:space="preserve">             -  </v>
      </c>
      <c r="AT56" s="787">
        <f>'[1]4421-14'!G59</f>
        <v>20000</v>
      </c>
      <c r="AU56" s="787">
        <f>'[1]4421-14'!H59</f>
        <v>20000</v>
      </c>
      <c r="AV56" s="787"/>
      <c r="AW56" s="787"/>
      <c r="AX56" s="787"/>
      <c r="AY56" s="787">
        <f t="shared" si="3"/>
        <v>24942.84</v>
      </c>
      <c r="AZ56" s="787">
        <f t="shared" si="3"/>
        <v>598400</v>
      </c>
      <c r="BA56" s="787">
        <f t="shared" si="3"/>
        <v>602900</v>
      </c>
      <c r="BD56" s="833"/>
    </row>
    <row r="57" spans="1:56">
      <c r="A57" s="786"/>
      <c r="B57" s="789" t="s">
        <v>768</v>
      </c>
      <c r="D57" s="788"/>
      <c r="E57" s="777" t="s">
        <v>472</v>
      </c>
      <c r="F57" s="771"/>
      <c r="G57" s="771"/>
      <c r="H57" s="771"/>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f>[1]PHMSO!F50</f>
        <v>1107787.1299999999</v>
      </c>
      <c r="AW57" s="787">
        <f>[1]PHMSO!G50</f>
        <v>1000000</v>
      </c>
      <c r="AX57" s="787">
        <f>[1]PHMSO!H50</f>
        <v>1500000</v>
      </c>
      <c r="AY57" s="787">
        <f>AV57</f>
        <v>1107787.1299999999</v>
      </c>
      <c r="AZ57" s="787">
        <f>AW57</f>
        <v>1000000</v>
      </c>
      <c r="BA57" s="787">
        <f>AX57</f>
        <v>1500000</v>
      </c>
      <c r="BD57" s="833"/>
    </row>
    <row r="58" spans="1:56">
      <c r="A58" s="786"/>
      <c r="B58" s="789" t="s">
        <v>769</v>
      </c>
      <c r="D58" s="788"/>
      <c r="E58" s="777" t="s">
        <v>472</v>
      </c>
      <c r="F58" s="771">
        <f>'[1]4421-01'!F61</f>
        <v>13446339.800000001</v>
      </c>
      <c r="G58" s="771">
        <f>'[1]4421-01'!G61</f>
        <v>7000000</v>
      </c>
      <c r="H58" s="771">
        <f>'[1]4421-01'!H61</f>
        <v>7000000</v>
      </c>
      <c r="I58" s="787">
        <f>'[1]4421-02'!F57</f>
        <v>2749364.67</v>
      </c>
      <c r="J58" s="787">
        <f>'[1]4421-02'!G57</f>
        <v>2500000</v>
      </c>
      <c r="K58" s="787">
        <f>'[1]4421-02'!H57</f>
        <v>3000000</v>
      </c>
      <c r="L58" s="787">
        <f>'[1]4421-03'!F57</f>
        <v>4831238.370000001</v>
      </c>
      <c r="M58" s="787">
        <f>'[1]4421-03'!G57</f>
        <v>2435000</v>
      </c>
      <c r="N58" s="787">
        <f>'[1]4421-03'!H57</f>
        <v>2500000</v>
      </c>
      <c r="O58" s="787">
        <f>'[1]4421-04'!F57</f>
        <v>3147185.4</v>
      </c>
      <c r="P58" s="787">
        <f>'[1]4421-04'!G57</f>
        <v>4500000</v>
      </c>
      <c r="Q58" s="787">
        <f>'[1]4421-04'!H57</f>
        <v>5000000</v>
      </c>
      <c r="R58" s="787">
        <f>'[1]4421-05'!F57</f>
        <v>3746873.15</v>
      </c>
      <c r="S58" s="787">
        <f>'[1]4421-05'!G57</f>
        <v>3500000</v>
      </c>
      <c r="T58" s="787">
        <f>'[1]4421-05'!H57</f>
        <v>3500000</v>
      </c>
      <c r="U58" s="787">
        <f>'[1]4421-06'!F56</f>
        <v>3112259.73</v>
      </c>
      <c r="V58" s="787">
        <f>'[1]4421-06'!G56</f>
        <v>3500000</v>
      </c>
      <c r="W58" s="787">
        <f>'[1]4421-06'!H56</f>
        <v>3500000</v>
      </c>
      <c r="X58" s="787">
        <f>'[1]4421-07'!F57</f>
        <v>2791075.9699999997</v>
      </c>
      <c r="Y58" s="787">
        <f>'[1]4421-07'!G57</f>
        <v>2000000</v>
      </c>
      <c r="Z58" s="787">
        <f>'[1]4421-07'!H57</f>
        <v>5000000</v>
      </c>
      <c r="AA58" s="787">
        <f>'[1]4421-08'!F59</f>
        <v>819137.68</v>
      </c>
      <c r="AB58" s="787">
        <f>'[1]4421-08'!G59</f>
        <v>1000000</v>
      </c>
      <c r="AC58" s="787">
        <f>'[1]4421-08'!H59</f>
        <v>1500000</v>
      </c>
      <c r="AD58" s="787">
        <f>'[1]4421-09'!F58</f>
        <v>2501360.7800000003</v>
      </c>
      <c r="AE58" s="787">
        <f>'[1]4421-09'!G58</f>
        <v>1500000</v>
      </c>
      <c r="AF58" s="787">
        <f>'[1]4421-09'!H58</f>
        <v>1800000</v>
      </c>
      <c r="AG58" s="787">
        <f>'[1]4421-10'!F58</f>
        <v>1052929.5</v>
      </c>
      <c r="AH58" s="787">
        <f>'[1]4421-10'!G58</f>
        <v>1200000</v>
      </c>
      <c r="AI58" s="787">
        <f>'[1]4421-10'!H58</f>
        <v>1200000</v>
      </c>
      <c r="AJ58" s="787">
        <f>'[1]4421-11'!F57</f>
        <v>1396468.22</v>
      </c>
      <c r="AK58" s="787">
        <f>'[1]4421-11'!G57</f>
        <v>1400000</v>
      </c>
      <c r="AL58" s="787">
        <f>'[1]4421-11'!H57</f>
        <v>1500000</v>
      </c>
      <c r="AM58" s="787">
        <f>'[1]4421-12'!F59</f>
        <v>987663.64</v>
      </c>
      <c r="AN58" s="787">
        <f>'[1]4421-12'!G59</f>
        <v>1200000</v>
      </c>
      <c r="AO58" s="787">
        <f>'[1]4421-12'!H59</f>
        <v>1200000</v>
      </c>
      <c r="AP58" s="787">
        <f>'[1]4421-13'!F58</f>
        <v>1101280.75</v>
      </c>
      <c r="AQ58" s="787">
        <f>'[1]4421-13'!G58</f>
        <v>1000000</v>
      </c>
      <c r="AR58" s="787">
        <f>'[1]4421-13'!H58</f>
        <v>1500000</v>
      </c>
      <c r="AS58" s="787">
        <f>'[1]4421-14'!F60</f>
        <v>1785457.61</v>
      </c>
      <c r="AT58" s="787">
        <f>'[1]4421-14'!G60</f>
        <v>1200000</v>
      </c>
      <c r="AU58" s="787">
        <f>'[1]4421-14'!H60</f>
        <v>1200000</v>
      </c>
      <c r="AV58" s="787"/>
      <c r="AW58" s="787"/>
      <c r="AX58" s="787"/>
      <c r="AY58" s="787">
        <f>SUM(AS58,AP58,AM58,AJ58,AG58,AD58,AA58,X58,U58,R58,O58,L58,I58,F58,AV58)</f>
        <v>43468635.269999996</v>
      </c>
      <c r="AZ58" s="787">
        <f>SUM(AT58,AQ58,AN58,AK58,AH58,AE58,AB58,Y58,V58,S58,P58,M58,J58,G58,AW58)</f>
        <v>33935000</v>
      </c>
      <c r="BA58" s="787">
        <f>SUM(AU58,AR58,AO58,AL58,AI58,AF58,AC58,Z58,W58,T58,Q58,N58,K58,H58,AX58)</f>
        <v>39400000</v>
      </c>
      <c r="BC58" s="883">
        <f>BA57+BA58</f>
        <v>40900000</v>
      </c>
      <c r="BD58" s="833"/>
    </row>
    <row r="59" spans="1:56">
      <c r="A59" s="786"/>
      <c r="B59" s="789" t="s">
        <v>629</v>
      </c>
      <c r="D59" s="788"/>
      <c r="E59" s="777" t="s">
        <v>469</v>
      </c>
      <c r="F59" s="771">
        <f>'[1]4421-01'!F62</f>
        <v>9780751</v>
      </c>
      <c r="G59" s="771">
        <f>'[1]4421-01'!G62</f>
        <v>2000000</v>
      </c>
      <c r="H59" s="771">
        <f>'[1]4421-01'!H62</f>
        <v>5000000</v>
      </c>
      <c r="I59" s="787"/>
      <c r="J59" s="787"/>
      <c r="K59" s="787"/>
      <c r="L59" s="787">
        <f>'[1]4421-03'!F58</f>
        <v>0</v>
      </c>
      <c r="M59" s="787">
        <f>'[1]4421-03'!G58</f>
        <v>1000000</v>
      </c>
      <c r="N59" s="787">
        <f>'[1]4421-03'!H58</f>
        <v>5000000</v>
      </c>
      <c r="O59" s="787"/>
      <c r="P59" s="787">
        <f>'[1]4421-04'!G58</f>
        <v>1000000</v>
      </c>
      <c r="Q59" s="787">
        <f>'[1]4421-04'!H58</f>
        <v>1000000</v>
      </c>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7"/>
      <c r="AY59" s="787">
        <f>SUM(AS59,AP59,AM59,AJ59,AG59,AD59,AA59,X59,U59,R59,O59,L59,I59,F59,AV59)</f>
        <v>9780751</v>
      </c>
      <c r="AZ59" s="787">
        <f>SUM(AT59,AQ59,AN59,AK59,AH59,AE59,AB59,Y59,V59,S59,P59,M59,J59,G59,AW59)</f>
        <v>4000000</v>
      </c>
      <c r="BA59" s="787">
        <f t="shared" ref="BA59" si="4">SUM(AU59,AR59,AO59,AL59,AI59,AF59,AC59,Z59,W59,T59,Q59,N59,K59,H59,AX59)</f>
        <v>11000000</v>
      </c>
      <c r="BD59" s="833"/>
    </row>
    <row r="60" spans="1:56" ht="13.5" thickBot="1">
      <c r="A60" s="884" t="s">
        <v>603</v>
      </c>
      <c r="B60" s="885"/>
      <c r="C60" s="885"/>
      <c r="D60" s="886"/>
      <c r="E60" s="887"/>
      <c r="F60" s="778">
        <f t="shared" ref="F60:AX60" si="5">SUM(F34:F59)</f>
        <v>137834552.61000001</v>
      </c>
      <c r="G60" s="778">
        <f t="shared" si="5"/>
        <v>61250000</v>
      </c>
      <c r="H60" s="778">
        <f t="shared" si="5"/>
        <v>72870000</v>
      </c>
      <c r="I60" s="778">
        <f t="shared" si="5"/>
        <v>69234254.530000001</v>
      </c>
      <c r="J60" s="778">
        <f t="shared" si="5"/>
        <v>25000000</v>
      </c>
      <c r="K60" s="778">
        <f t="shared" si="5"/>
        <v>31138800</v>
      </c>
      <c r="L60" s="778">
        <f t="shared" si="5"/>
        <v>45749944.459999993</v>
      </c>
      <c r="M60" s="778">
        <f t="shared" si="5"/>
        <v>18345000</v>
      </c>
      <c r="N60" s="778">
        <f t="shared" si="5"/>
        <v>32295000</v>
      </c>
      <c r="O60" s="778">
        <f t="shared" si="5"/>
        <v>53686612.729999997</v>
      </c>
      <c r="P60" s="778">
        <f t="shared" si="5"/>
        <v>32245000</v>
      </c>
      <c r="Q60" s="778">
        <f t="shared" si="5"/>
        <v>35695000</v>
      </c>
      <c r="R60" s="778">
        <f t="shared" si="5"/>
        <v>43617226.869999997</v>
      </c>
      <c r="S60" s="778">
        <f t="shared" si="5"/>
        <v>20830000</v>
      </c>
      <c r="T60" s="778">
        <f t="shared" si="5"/>
        <v>28670000</v>
      </c>
      <c r="U60" s="778">
        <f t="shared" si="5"/>
        <v>33405317.219999999</v>
      </c>
      <c r="V60" s="778">
        <f t="shared" si="5"/>
        <v>15830000</v>
      </c>
      <c r="W60" s="778">
        <f t="shared" si="5"/>
        <v>19195000</v>
      </c>
      <c r="X60" s="778">
        <f t="shared" si="5"/>
        <v>46771083.609999999</v>
      </c>
      <c r="Y60" s="778">
        <f t="shared" si="5"/>
        <v>20137000</v>
      </c>
      <c r="Z60" s="778">
        <f t="shared" si="5"/>
        <v>31472000</v>
      </c>
      <c r="AA60" s="778">
        <f t="shared" si="5"/>
        <v>16958472.600000001</v>
      </c>
      <c r="AB60" s="778">
        <f t="shared" si="5"/>
        <v>7095000</v>
      </c>
      <c r="AC60" s="778">
        <f>SUM(AC34:AC59)</f>
        <v>8540000</v>
      </c>
      <c r="AD60" s="778">
        <f t="shared" si="5"/>
        <v>18571830.84</v>
      </c>
      <c r="AE60" s="778">
        <f t="shared" si="5"/>
        <v>7799400</v>
      </c>
      <c r="AF60" s="778">
        <f t="shared" si="5"/>
        <v>9259400</v>
      </c>
      <c r="AG60" s="778">
        <f t="shared" si="5"/>
        <v>20134567.530000001</v>
      </c>
      <c r="AH60" s="778">
        <f t="shared" si="5"/>
        <v>8980000</v>
      </c>
      <c r="AI60" s="778">
        <f t="shared" si="5"/>
        <v>10030000</v>
      </c>
      <c r="AJ60" s="778">
        <f t="shared" si="5"/>
        <v>20027354.459999997</v>
      </c>
      <c r="AK60" s="778">
        <f t="shared" si="5"/>
        <v>7956000</v>
      </c>
      <c r="AL60" s="778">
        <f t="shared" si="5"/>
        <v>9180650</v>
      </c>
      <c r="AM60" s="778">
        <f>SUM(AM34:AM59)</f>
        <v>14689827.740000002</v>
      </c>
      <c r="AN60" s="778">
        <f t="shared" si="5"/>
        <v>6608050</v>
      </c>
      <c r="AO60" s="778">
        <f t="shared" si="5"/>
        <v>7694400</v>
      </c>
      <c r="AP60" s="778">
        <f t="shared" si="5"/>
        <v>15618700.84</v>
      </c>
      <c r="AQ60" s="778">
        <f t="shared" si="5"/>
        <v>8245000</v>
      </c>
      <c r="AR60" s="778">
        <f t="shared" si="5"/>
        <v>9590000</v>
      </c>
      <c r="AS60" s="778">
        <f t="shared" si="5"/>
        <v>23728173.91</v>
      </c>
      <c r="AT60" s="778">
        <f t="shared" si="5"/>
        <v>7764500</v>
      </c>
      <c r="AU60" s="778">
        <f t="shared" si="5"/>
        <v>8947000</v>
      </c>
      <c r="AV60" s="778">
        <f t="shared" si="5"/>
        <v>1219583.43</v>
      </c>
      <c r="AW60" s="778">
        <f>SUM(AW34:AW59)</f>
        <v>665215673</v>
      </c>
      <c r="AX60" s="778">
        <f t="shared" si="5"/>
        <v>937141229</v>
      </c>
      <c r="AY60" s="778">
        <f>SUM(AY34:AY59)</f>
        <v>561247503.38</v>
      </c>
      <c r="AZ60" s="778">
        <f>SUM(AZ34:AZ59)</f>
        <v>913300623</v>
      </c>
      <c r="BA60" s="778">
        <f>SUM(BA34:BA59)</f>
        <v>1251718479</v>
      </c>
      <c r="BC60" s="880">
        <f>H60+K60+N60+Q60+T60+W60+Z60+AC60+AF60+AI60+AL60+AO60+AR60+AU60+AX60</f>
        <v>1251718479</v>
      </c>
      <c r="BD60" s="881">
        <f>BA60-BC60</f>
        <v>0</v>
      </c>
    </row>
    <row r="61" spans="1:56" ht="9.9499999999999993" hidden="1" customHeight="1">
      <c r="A61" s="871"/>
      <c r="B61" s="871"/>
      <c r="C61" s="871"/>
      <c r="D61" s="871"/>
      <c r="E61" s="888"/>
      <c r="F61" s="776"/>
      <c r="G61" s="776"/>
      <c r="H61" s="776"/>
      <c r="I61" s="871"/>
      <c r="J61" s="871"/>
      <c r="K61" s="871"/>
      <c r="L61" s="871"/>
      <c r="M61" s="871"/>
      <c r="N61" s="871"/>
      <c r="O61" s="871"/>
      <c r="P61" s="871"/>
      <c r="Q61" s="871"/>
      <c r="R61" s="871"/>
      <c r="S61" s="871"/>
      <c r="T61" s="871"/>
      <c r="U61" s="871"/>
      <c r="V61" s="871"/>
      <c r="W61" s="871"/>
      <c r="X61" s="871"/>
      <c r="Y61" s="871"/>
      <c r="Z61" s="871"/>
      <c r="AA61" s="871"/>
      <c r="AB61" s="871"/>
      <c r="AC61" s="871"/>
      <c r="AD61" s="871"/>
      <c r="AE61" s="871"/>
      <c r="AF61" s="871"/>
      <c r="AG61" s="871"/>
      <c r="AH61" s="871"/>
      <c r="AI61" s="871"/>
      <c r="AJ61" s="871"/>
      <c r="AK61" s="871"/>
      <c r="AL61" s="871"/>
      <c r="AM61" s="871"/>
      <c r="AN61" s="871"/>
      <c r="AO61" s="871"/>
      <c r="AP61" s="871"/>
      <c r="AQ61" s="871"/>
      <c r="AR61" s="871"/>
      <c r="AS61" s="871"/>
      <c r="AT61" s="871"/>
      <c r="AU61" s="871"/>
      <c r="AV61" s="871"/>
      <c r="AW61" s="871"/>
      <c r="AX61" s="871"/>
      <c r="AY61" s="871"/>
      <c r="AZ61" s="871"/>
      <c r="BA61" s="871"/>
    </row>
    <row r="62" spans="1:56" ht="13.5" hidden="1" thickTop="1">
      <c r="A62" s="889" t="s">
        <v>604</v>
      </c>
      <c r="B62" s="889"/>
      <c r="C62" s="889"/>
      <c r="D62" s="889"/>
      <c r="E62" s="772"/>
      <c r="F62" s="773"/>
      <c r="G62" s="773"/>
      <c r="H62" s="773"/>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0"/>
      <c r="AY62" s="890"/>
      <c r="AZ62" s="890"/>
      <c r="BA62" s="890"/>
    </row>
    <row r="63" spans="1:56" ht="13.5" hidden="1" thickTop="1">
      <c r="A63" s="790"/>
      <c r="B63" s="791"/>
      <c r="C63" s="791"/>
      <c r="D63" s="791"/>
      <c r="E63" s="772"/>
      <c r="F63" s="773"/>
      <c r="G63" s="773"/>
      <c r="H63" s="773"/>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0"/>
      <c r="AY63" s="890"/>
      <c r="AZ63" s="890"/>
      <c r="BA63" s="890"/>
    </row>
    <row r="64" spans="1:56" ht="13.5" hidden="1" thickTop="1">
      <c r="A64" s="786"/>
      <c r="B64" s="872" t="s">
        <v>359</v>
      </c>
      <c r="C64" s="891"/>
      <c r="D64" s="891"/>
      <c r="E64" s="892"/>
      <c r="F64" s="893"/>
      <c r="G64" s="894"/>
      <c r="H64" s="894"/>
      <c r="I64" s="895"/>
      <c r="J64" s="787"/>
      <c r="K64" s="787"/>
      <c r="L64" s="890"/>
      <c r="M64" s="890"/>
      <c r="N64" s="890"/>
      <c r="O64" s="787"/>
      <c r="P64" s="787"/>
      <c r="Q64" s="787"/>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0"/>
      <c r="AY64" s="787">
        <f>SUM(AS64,AP64,AM64,AJ64,AG64,AD64,AA64,X64,U64,R64,O64,L64,I64,F64)</f>
        <v>0</v>
      </c>
      <c r="AZ64" s="787">
        <f>SUM(AT64,AQ64,AN64,AK64,AH64,AE64,AB64,Y64,V64,S64,P64,M64,J64,G64)</f>
        <v>0</v>
      </c>
      <c r="BA64" s="787">
        <f>SUM(AU64,AR64,AO64,AL64,AI64,AF64,AC64,Z64,W64,T64,Q64,N64,K64,H64)</f>
        <v>0</v>
      </c>
    </row>
    <row r="65" spans="1:56" ht="14.25" hidden="1" thickTop="1" thickBot="1">
      <c r="A65" s="896" t="s">
        <v>412</v>
      </c>
      <c r="B65" s="896"/>
      <c r="C65" s="896"/>
      <c r="D65" s="897"/>
      <c r="E65" s="898"/>
      <c r="F65" s="899">
        <f>SUM(F64)</f>
        <v>0</v>
      </c>
      <c r="G65" s="899">
        <f t="shared" ref="G65:BA65" si="6">SUM(G64)</f>
        <v>0</v>
      </c>
      <c r="H65" s="899">
        <f t="shared" si="6"/>
        <v>0</v>
      </c>
      <c r="I65" s="899">
        <f t="shared" si="6"/>
        <v>0</v>
      </c>
      <c r="J65" s="899">
        <f t="shared" si="6"/>
        <v>0</v>
      </c>
      <c r="K65" s="899">
        <f t="shared" si="6"/>
        <v>0</v>
      </c>
      <c r="L65" s="899">
        <f t="shared" si="6"/>
        <v>0</v>
      </c>
      <c r="M65" s="899">
        <f t="shared" si="6"/>
        <v>0</v>
      </c>
      <c r="N65" s="899">
        <f t="shared" si="6"/>
        <v>0</v>
      </c>
      <c r="O65" s="899">
        <f t="shared" si="6"/>
        <v>0</v>
      </c>
      <c r="P65" s="899">
        <f t="shared" si="6"/>
        <v>0</v>
      </c>
      <c r="Q65" s="899">
        <f t="shared" si="6"/>
        <v>0</v>
      </c>
      <c r="R65" s="899">
        <f t="shared" si="6"/>
        <v>0</v>
      </c>
      <c r="S65" s="899">
        <f t="shared" si="6"/>
        <v>0</v>
      </c>
      <c r="T65" s="899">
        <f t="shared" si="6"/>
        <v>0</v>
      </c>
      <c r="U65" s="899">
        <f t="shared" si="6"/>
        <v>0</v>
      </c>
      <c r="V65" s="899">
        <f t="shared" si="6"/>
        <v>0</v>
      </c>
      <c r="W65" s="899">
        <f t="shared" si="6"/>
        <v>0</v>
      </c>
      <c r="X65" s="899">
        <f t="shared" si="6"/>
        <v>0</v>
      </c>
      <c r="Y65" s="899">
        <f t="shared" si="6"/>
        <v>0</v>
      </c>
      <c r="Z65" s="899">
        <f t="shared" si="6"/>
        <v>0</v>
      </c>
      <c r="AA65" s="899">
        <f t="shared" si="6"/>
        <v>0</v>
      </c>
      <c r="AB65" s="899">
        <f t="shared" si="6"/>
        <v>0</v>
      </c>
      <c r="AC65" s="899">
        <f t="shared" si="6"/>
        <v>0</v>
      </c>
      <c r="AD65" s="899">
        <f t="shared" si="6"/>
        <v>0</v>
      </c>
      <c r="AE65" s="899">
        <f t="shared" si="6"/>
        <v>0</v>
      </c>
      <c r="AF65" s="899">
        <f t="shared" si="6"/>
        <v>0</v>
      </c>
      <c r="AG65" s="899">
        <f t="shared" si="6"/>
        <v>0</v>
      </c>
      <c r="AH65" s="899">
        <f t="shared" si="6"/>
        <v>0</v>
      </c>
      <c r="AI65" s="899">
        <f t="shared" si="6"/>
        <v>0</v>
      </c>
      <c r="AJ65" s="899">
        <f t="shared" si="6"/>
        <v>0</v>
      </c>
      <c r="AK65" s="899">
        <f t="shared" si="6"/>
        <v>0</v>
      </c>
      <c r="AL65" s="899">
        <f t="shared" si="6"/>
        <v>0</v>
      </c>
      <c r="AM65" s="899">
        <f t="shared" si="6"/>
        <v>0</v>
      </c>
      <c r="AN65" s="899">
        <f t="shared" si="6"/>
        <v>0</v>
      </c>
      <c r="AO65" s="899">
        <f t="shared" si="6"/>
        <v>0</v>
      </c>
      <c r="AP65" s="899">
        <f t="shared" si="6"/>
        <v>0</v>
      </c>
      <c r="AQ65" s="899">
        <f t="shared" si="6"/>
        <v>0</v>
      </c>
      <c r="AR65" s="899">
        <f t="shared" si="6"/>
        <v>0</v>
      </c>
      <c r="AS65" s="899">
        <f t="shared" si="6"/>
        <v>0</v>
      </c>
      <c r="AT65" s="899">
        <f t="shared" si="6"/>
        <v>0</v>
      </c>
      <c r="AU65" s="899">
        <f t="shared" si="6"/>
        <v>0</v>
      </c>
      <c r="AV65" s="899"/>
      <c r="AW65" s="899"/>
      <c r="AX65" s="899"/>
      <c r="AY65" s="899">
        <f t="shared" si="6"/>
        <v>0</v>
      </c>
      <c r="AZ65" s="899">
        <f t="shared" si="6"/>
        <v>0</v>
      </c>
      <c r="BA65" s="899">
        <f t="shared" si="6"/>
        <v>0</v>
      </c>
    </row>
    <row r="66" spans="1:56" ht="13.5" thickTop="1">
      <c r="A66" s="790" t="s">
        <v>605</v>
      </c>
      <c r="B66" s="791"/>
      <c r="C66" s="791"/>
      <c r="D66" s="792"/>
      <c r="E66" s="900"/>
      <c r="F66" s="869">
        <f t="shared" ref="F66:AY66" si="7">SUM(F31,F60,F65)</f>
        <v>281878055.15000004</v>
      </c>
      <c r="G66" s="869">
        <f t="shared" si="7"/>
        <v>271402495</v>
      </c>
      <c r="H66" s="869">
        <f t="shared" si="7"/>
        <v>312808711</v>
      </c>
      <c r="I66" s="869">
        <f t="shared" si="7"/>
        <v>135422571.39999998</v>
      </c>
      <c r="J66" s="869">
        <f t="shared" si="7"/>
        <v>124742139</v>
      </c>
      <c r="K66" s="869">
        <f t="shared" si="7"/>
        <v>137847365</v>
      </c>
      <c r="L66" s="869">
        <f t="shared" si="7"/>
        <v>96490853.889999986</v>
      </c>
      <c r="M66" s="869">
        <f t="shared" si="7"/>
        <v>107845362</v>
      </c>
      <c r="N66" s="869">
        <f t="shared" si="7"/>
        <v>121198089</v>
      </c>
      <c r="O66" s="869">
        <f t="shared" si="7"/>
        <v>101145009</v>
      </c>
      <c r="P66" s="869">
        <f t="shared" si="7"/>
        <v>102586958</v>
      </c>
      <c r="Q66" s="869">
        <f t="shared" si="7"/>
        <v>110252119</v>
      </c>
      <c r="R66" s="869">
        <f t="shared" si="7"/>
        <v>71410128.319999993</v>
      </c>
      <c r="S66" s="869">
        <f t="shared" si="7"/>
        <v>71637562</v>
      </c>
      <c r="T66" s="869">
        <f t="shared" si="7"/>
        <v>80427494</v>
      </c>
      <c r="U66" s="869">
        <f t="shared" si="7"/>
        <v>48651243.559999995</v>
      </c>
      <c r="V66" s="869">
        <f t="shared" si="7"/>
        <v>44208543</v>
      </c>
      <c r="W66" s="869">
        <f t="shared" si="7"/>
        <v>51075392</v>
      </c>
      <c r="X66" s="869">
        <f t="shared" si="7"/>
        <v>77145798.11999999</v>
      </c>
      <c r="Y66" s="869">
        <f t="shared" si="7"/>
        <v>67193878</v>
      </c>
      <c r="Z66" s="869">
        <f t="shared" si="7"/>
        <v>80282956</v>
      </c>
      <c r="AA66" s="869">
        <f t="shared" si="7"/>
        <v>27704625.649999999</v>
      </c>
      <c r="AB66" s="869">
        <f t="shared" si="7"/>
        <v>27080291</v>
      </c>
      <c r="AC66" s="869">
        <f t="shared" si="7"/>
        <v>32627784</v>
      </c>
      <c r="AD66" s="869">
        <f t="shared" si="7"/>
        <v>29681866.609999999</v>
      </c>
      <c r="AE66" s="869">
        <f t="shared" si="7"/>
        <v>26240036</v>
      </c>
      <c r="AF66" s="869">
        <f t="shared" si="7"/>
        <v>33973963</v>
      </c>
      <c r="AG66" s="869">
        <f t="shared" si="7"/>
        <v>35400667.300000004</v>
      </c>
      <c r="AH66" s="869">
        <f t="shared" si="7"/>
        <v>30773954</v>
      </c>
      <c r="AI66" s="869">
        <f t="shared" si="7"/>
        <v>37102653</v>
      </c>
      <c r="AJ66" s="869">
        <f t="shared" si="7"/>
        <v>33181456.479999997</v>
      </c>
      <c r="AK66" s="869">
        <f t="shared" si="7"/>
        <v>29393844</v>
      </c>
      <c r="AL66" s="869">
        <f t="shared" si="7"/>
        <v>30866840</v>
      </c>
      <c r="AM66" s="869">
        <f t="shared" si="7"/>
        <v>30528925.300000001</v>
      </c>
      <c r="AN66" s="869">
        <f t="shared" si="7"/>
        <v>29004025</v>
      </c>
      <c r="AO66" s="869">
        <f t="shared" si="7"/>
        <v>34183271</v>
      </c>
      <c r="AP66" s="869">
        <f t="shared" si="7"/>
        <v>31320245.289999999</v>
      </c>
      <c r="AQ66" s="869">
        <f t="shared" si="7"/>
        <v>30821500</v>
      </c>
      <c r="AR66" s="869">
        <f t="shared" si="7"/>
        <v>36230657</v>
      </c>
      <c r="AS66" s="869">
        <f t="shared" si="7"/>
        <v>35996210.5</v>
      </c>
      <c r="AT66" s="869">
        <f t="shared" si="7"/>
        <v>27474043</v>
      </c>
      <c r="AU66" s="869">
        <f>SUM(AU31,AU60,AU65)</f>
        <v>38921440</v>
      </c>
      <c r="AV66" s="869">
        <f>SUM(AV31,AV60,AV65)</f>
        <v>19076256.419999998</v>
      </c>
      <c r="AW66" s="869">
        <f>SUM(AW31,AW60,AW65)</f>
        <v>696036585</v>
      </c>
      <c r="AX66" s="869">
        <f>SUM(AX31,AX60,AX65)</f>
        <v>971134198</v>
      </c>
      <c r="AY66" s="869">
        <f t="shared" si="7"/>
        <v>1055033912.99</v>
      </c>
      <c r="AZ66" s="869">
        <f>SUM(AZ31,AZ60,AZ65)</f>
        <v>1686441215</v>
      </c>
      <c r="BA66" s="869">
        <f>SUM(BA31,BA60,BA65)</f>
        <v>2108932932</v>
      </c>
      <c r="BC66" s="901">
        <f>BC60+BC31</f>
        <v>2108932932</v>
      </c>
      <c r="BD66" s="881">
        <f>BA66-BC66</f>
        <v>0</v>
      </c>
    </row>
    <row r="68" spans="1:56" ht="13.5">
      <c r="AW68" s="838"/>
      <c r="AX68" s="902"/>
      <c r="AY68" s="875"/>
      <c r="AZ68" s="903"/>
      <c r="BA68" s="880"/>
    </row>
    <row r="69" spans="1:56">
      <c r="BA69" s="904"/>
    </row>
    <row r="70" spans="1:56" ht="13.5">
      <c r="AX70" s="905"/>
      <c r="AY70" s="833"/>
      <c r="AZ70" s="833"/>
      <c r="BA70" s="833"/>
    </row>
    <row r="71" spans="1:56">
      <c r="AX71" s="833"/>
    </row>
  </sheetData>
  <mergeCells count="18">
    <mergeCell ref="R6:T6"/>
    <mergeCell ref="U6:W6"/>
    <mergeCell ref="AP6:AR6"/>
    <mergeCell ref="AS6:AU6"/>
    <mergeCell ref="AV6:AX6"/>
    <mergeCell ref="AY6:BA6"/>
    <mergeCell ref="A7:D10"/>
    <mergeCell ref="E7:E10"/>
    <mergeCell ref="X6:Z6"/>
    <mergeCell ref="AA6:AC6"/>
    <mergeCell ref="AD6:AF6"/>
    <mergeCell ref="AG6:AI6"/>
    <mergeCell ref="AJ6:AL6"/>
    <mergeCell ref="AM6:AO6"/>
    <mergeCell ref="F6:H6"/>
    <mergeCell ref="I6:K6"/>
    <mergeCell ref="L6:N6"/>
    <mergeCell ref="O6:Q6"/>
  </mergeCells>
  <pageMargins left="0.1" right="0.1" top="0.75" bottom="0.75" header="0.3" footer="0.3"/>
  <pageSetup paperSize="10001" scale="90" orientation="portrait" verticalDpi="300" r:id="rId1"/>
  <colBreaks count="1" manualBreakCount="1">
    <brk id="42"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9:O65"/>
  <sheetViews>
    <sheetView showGridLines="0" view="pageBreakPreview" topLeftCell="A37" zoomScale="160" zoomScaleNormal="100" zoomScaleSheetLayoutView="160" workbookViewId="0">
      <selection activeCell="G53" sqref="G53"/>
    </sheetView>
  </sheetViews>
  <sheetFormatPr defaultRowHeight="15"/>
  <cols>
    <col min="1" max="1" width="3.28515625" style="353" customWidth="1"/>
    <col min="2" max="2" width="1.7109375" style="354" customWidth="1"/>
    <col min="3" max="4" width="3" style="353" customWidth="1"/>
    <col min="5" max="5" width="27.28515625" style="353" customWidth="1"/>
    <col min="6" max="6" width="11.28515625" style="354" customWidth="1"/>
    <col min="7" max="7" width="13.85546875" style="353" customWidth="1"/>
    <col min="8" max="8" width="14.85546875" style="353" customWidth="1"/>
    <col min="9" max="9" width="15.140625" style="361" customWidth="1"/>
    <col min="10" max="10" width="0.140625" style="358" hidden="1" customWidth="1"/>
    <col min="11" max="11" width="21.140625" style="353" bestFit="1" customWidth="1"/>
    <col min="12" max="12" width="19.7109375" style="353" bestFit="1" customWidth="1"/>
    <col min="13" max="13" width="17.42578125" style="353" bestFit="1" customWidth="1"/>
    <col min="14" max="256" width="9.140625" style="353"/>
    <col min="257" max="257" width="3.28515625" style="353" customWidth="1"/>
    <col min="258" max="258" width="1.7109375" style="353" customWidth="1"/>
    <col min="259" max="260" width="3" style="353" customWidth="1"/>
    <col min="261" max="261" width="27.28515625" style="353" customWidth="1"/>
    <col min="262" max="262" width="11.28515625" style="353" customWidth="1"/>
    <col min="263" max="263" width="13.85546875" style="353" customWidth="1"/>
    <col min="264" max="264" width="14.85546875" style="353" customWidth="1"/>
    <col min="265" max="265" width="15.140625" style="353" customWidth="1"/>
    <col min="266" max="266" width="0" style="353" hidden="1" customWidth="1"/>
    <col min="267" max="267" width="21.140625" style="353" bestFit="1" customWidth="1"/>
    <col min="268" max="268" width="19.7109375" style="353" bestFit="1" customWidth="1"/>
    <col min="269" max="269" width="17.42578125" style="353" bestFit="1" customWidth="1"/>
    <col min="270" max="512" width="9.140625" style="353"/>
    <col min="513" max="513" width="3.28515625" style="353" customWidth="1"/>
    <col min="514" max="514" width="1.7109375" style="353" customWidth="1"/>
    <col min="515" max="516" width="3" style="353" customWidth="1"/>
    <col min="517" max="517" width="27.28515625" style="353" customWidth="1"/>
    <col min="518" max="518" width="11.28515625" style="353" customWidth="1"/>
    <col min="519" max="519" width="13.85546875" style="353" customWidth="1"/>
    <col min="520" max="520" width="14.85546875" style="353" customWidth="1"/>
    <col min="521" max="521" width="15.140625" style="353" customWidth="1"/>
    <col min="522" max="522" width="0" style="353" hidden="1" customWidth="1"/>
    <col min="523" max="523" width="21.140625" style="353" bestFit="1" customWidth="1"/>
    <col min="524" max="524" width="19.7109375" style="353" bestFit="1" customWidth="1"/>
    <col min="525" max="525" width="17.42578125" style="353" bestFit="1" customWidth="1"/>
    <col min="526" max="768" width="9.140625" style="353"/>
    <col min="769" max="769" width="3.28515625" style="353" customWidth="1"/>
    <col min="770" max="770" width="1.7109375" style="353" customWidth="1"/>
    <col min="771" max="772" width="3" style="353" customWidth="1"/>
    <col min="773" max="773" width="27.28515625" style="353" customWidth="1"/>
    <col min="774" max="774" width="11.28515625" style="353" customWidth="1"/>
    <col min="775" max="775" width="13.85546875" style="353" customWidth="1"/>
    <col min="776" max="776" width="14.85546875" style="353" customWidth="1"/>
    <col min="777" max="777" width="15.140625" style="353" customWidth="1"/>
    <col min="778" max="778" width="0" style="353" hidden="1" customWidth="1"/>
    <col min="779" max="779" width="21.140625" style="353" bestFit="1" customWidth="1"/>
    <col min="780" max="780" width="19.7109375" style="353" bestFit="1" customWidth="1"/>
    <col min="781" max="781" width="17.42578125" style="353" bestFit="1" customWidth="1"/>
    <col min="782" max="1024" width="9.140625" style="353"/>
    <col min="1025" max="1025" width="3.28515625" style="353" customWidth="1"/>
    <col min="1026" max="1026" width="1.7109375" style="353" customWidth="1"/>
    <col min="1027" max="1028" width="3" style="353" customWidth="1"/>
    <col min="1029" max="1029" width="27.28515625" style="353" customWidth="1"/>
    <col min="1030" max="1030" width="11.28515625" style="353" customWidth="1"/>
    <col min="1031" max="1031" width="13.85546875" style="353" customWidth="1"/>
    <col min="1032" max="1032" width="14.85546875" style="353" customWidth="1"/>
    <col min="1033" max="1033" width="15.140625" style="353" customWidth="1"/>
    <col min="1034" max="1034" width="0" style="353" hidden="1" customWidth="1"/>
    <col min="1035" max="1035" width="21.140625" style="353" bestFit="1" customWidth="1"/>
    <col min="1036" max="1036" width="19.7109375" style="353" bestFit="1" customWidth="1"/>
    <col min="1037" max="1037" width="17.42578125" style="353" bestFit="1" customWidth="1"/>
    <col min="1038" max="1280" width="9.140625" style="353"/>
    <col min="1281" max="1281" width="3.28515625" style="353" customWidth="1"/>
    <col min="1282" max="1282" width="1.7109375" style="353" customWidth="1"/>
    <col min="1283" max="1284" width="3" style="353" customWidth="1"/>
    <col min="1285" max="1285" width="27.28515625" style="353" customWidth="1"/>
    <col min="1286" max="1286" width="11.28515625" style="353" customWidth="1"/>
    <col min="1287" max="1287" width="13.85546875" style="353" customWidth="1"/>
    <col min="1288" max="1288" width="14.85546875" style="353" customWidth="1"/>
    <col min="1289" max="1289" width="15.140625" style="353" customWidth="1"/>
    <col min="1290" max="1290" width="0" style="353" hidden="1" customWidth="1"/>
    <col min="1291" max="1291" width="21.140625" style="353" bestFit="1" customWidth="1"/>
    <col min="1292" max="1292" width="19.7109375" style="353" bestFit="1" customWidth="1"/>
    <col min="1293" max="1293" width="17.42578125" style="353" bestFit="1" customWidth="1"/>
    <col min="1294" max="1536" width="9.140625" style="353"/>
    <col min="1537" max="1537" width="3.28515625" style="353" customWidth="1"/>
    <col min="1538" max="1538" width="1.7109375" style="353" customWidth="1"/>
    <col min="1539" max="1540" width="3" style="353" customWidth="1"/>
    <col min="1541" max="1541" width="27.28515625" style="353" customWidth="1"/>
    <col min="1542" max="1542" width="11.28515625" style="353" customWidth="1"/>
    <col min="1543" max="1543" width="13.85546875" style="353" customWidth="1"/>
    <col min="1544" max="1544" width="14.85546875" style="353" customWidth="1"/>
    <col min="1545" max="1545" width="15.140625" style="353" customWidth="1"/>
    <col min="1546" max="1546" width="0" style="353" hidden="1" customWidth="1"/>
    <col min="1547" max="1547" width="21.140625" style="353" bestFit="1" customWidth="1"/>
    <col min="1548" max="1548" width="19.7109375" style="353" bestFit="1" customWidth="1"/>
    <col min="1549" max="1549" width="17.42578125" style="353" bestFit="1" customWidth="1"/>
    <col min="1550" max="1792" width="9.140625" style="353"/>
    <col min="1793" max="1793" width="3.28515625" style="353" customWidth="1"/>
    <col min="1794" max="1794" width="1.7109375" style="353" customWidth="1"/>
    <col min="1795" max="1796" width="3" style="353" customWidth="1"/>
    <col min="1797" max="1797" width="27.28515625" style="353" customWidth="1"/>
    <col min="1798" max="1798" width="11.28515625" style="353" customWidth="1"/>
    <col min="1799" max="1799" width="13.85546875" style="353" customWidth="1"/>
    <col min="1800" max="1800" width="14.85546875" style="353" customWidth="1"/>
    <col min="1801" max="1801" width="15.140625" style="353" customWidth="1"/>
    <col min="1802" max="1802" width="0" style="353" hidden="1" customWidth="1"/>
    <col min="1803" max="1803" width="21.140625" style="353" bestFit="1" customWidth="1"/>
    <col min="1804" max="1804" width="19.7109375" style="353" bestFit="1" customWidth="1"/>
    <col min="1805" max="1805" width="17.42578125" style="353" bestFit="1" customWidth="1"/>
    <col min="1806" max="2048" width="9.140625" style="353"/>
    <col min="2049" max="2049" width="3.28515625" style="353" customWidth="1"/>
    <col min="2050" max="2050" width="1.7109375" style="353" customWidth="1"/>
    <col min="2051" max="2052" width="3" style="353" customWidth="1"/>
    <col min="2053" max="2053" width="27.28515625" style="353" customWidth="1"/>
    <col min="2054" max="2054" width="11.28515625" style="353" customWidth="1"/>
    <col min="2055" max="2055" width="13.85546875" style="353" customWidth="1"/>
    <col min="2056" max="2056" width="14.85546875" style="353" customWidth="1"/>
    <col min="2057" max="2057" width="15.140625" style="353" customWidth="1"/>
    <col min="2058" max="2058" width="0" style="353" hidden="1" customWidth="1"/>
    <col min="2059" max="2059" width="21.140625" style="353" bestFit="1" customWidth="1"/>
    <col min="2060" max="2060" width="19.7109375" style="353" bestFit="1" customWidth="1"/>
    <col min="2061" max="2061" width="17.42578125" style="353" bestFit="1" customWidth="1"/>
    <col min="2062" max="2304" width="9.140625" style="353"/>
    <col min="2305" max="2305" width="3.28515625" style="353" customWidth="1"/>
    <col min="2306" max="2306" width="1.7109375" style="353" customWidth="1"/>
    <col min="2307" max="2308" width="3" style="353" customWidth="1"/>
    <col min="2309" max="2309" width="27.28515625" style="353" customWidth="1"/>
    <col min="2310" max="2310" width="11.28515625" style="353" customWidth="1"/>
    <col min="2311" max="2311" width="13.85546875" style="353" customWidth="1"/>
    <col min="2312" max="2312" width="14.85546875" style="353" customWidth="1"/>
    <col min="2313" max="2313" width="15.140625" style="353" customWidth="1"/>
    <col min="2314" max="2314" width="0" style="353" hidden="1" customWidth="1"/>
    <col min="2315" max="2315" width="21.140625" style="353" bestFit="1" customWidth="1"/>
    <col min="2316" max="2316" width="19.7109375" style="353" bestFit="1" customWidth="1"/>
    <col min="2317" max="2317" width="17.42578125" style="353" bestFit="1" customWidth="1"/>
    <col min="2318" max="2560" width="9.140625" style="353"/>
    <col min="2561" max="2561" width="3.28515625" style="353" customWidth="1"/>
    <col min="2562" max="2562" width="1.7109375" style="353" customWidth="1"/>
    <col min="2563" max="2564" width="3" style="353" customWidth="1"/>
    <col min="2565" max="2565" width="27.28515625" style="353" customWidth="1"/>
    <col min="2566" max="2566" width="11.28515625" style="353" customWidth="1"/>
    <col min="2567" max="2567" width="13.85546875" style="353" customWidth="1"/>
    <col min="2568" max="2568" width="14.85546875" style="353" customWidth="1"/>
    <col min="2569" max="2569" width="15.140625" style="353" customWidth="1"/>
    <col min="2570" max="2570" width="0" style="353" hidden="1" customWidth="1"/>
    <col min="2571" max="2571" width="21.140625" style="353" bestFit="1" customWidth="1"/>
    <col min="2572" max="2572" width="19.7109375" style="353" bestFit="1" customWidth="1"/>
    <col min="2573" max="2573" width="17.42578125" style="353" bestFit="1" customWidth="1"/>
    <col min="2574" max="2816" width="9.140625" style="353"/>
    <col min="2817" max="2817" width="3.28515625" style="353" customWidth="1"/>
    <col min="2818" max="2818" width="1.7109375" style="353" customWidth="1"/>
    <col min="2819" max="2820" width="3" style="353" customWidth="1"/>
    <col min="2821" max="2821" width="27.28515625" style="353" customWidth="1"/>
    <col min="2822" max="2822" width="11.28515625" style="353" customWidth="1"/>
    <col min="2823" max="2823" width="13.85546875" style="353" customWidth="1"/>
    <col min="2824" max="2824" width="14.85546875" style="353" customWidth="1"/>
    <col min="2825" max="2825" width="15.140625" style="353" customWidth="1"/>
    <col min="2826" max="2826" width="0" style="353" hidden="1" customWidth="1"/>
    <col min="2827" max="2827" width="21.140625" style="353" bestFit="1" customWidth="1"/>
    <col min="2828" max="2828" width="19.7109375" style="353" bestFit="1" customWidth="1"/>
    <col min="2829" max="2829" width="17.42578125" style="353" bestFit="1" customWidth="1"/>
    <col min="2830" max="3072" width="9.140625" style="353"/>
    <col min="3073" max="3073" width="3.28515625" style="353" customWidth="1"/>
    <col min="3074" max="3074" width="1.7109375" style="353" customWidth="1"/>
    <col min="3075" max="3076" width="3" style="353" customWidth="1"/>
    <col min="3077" max="3077" width="27.28515625" style="353" customWidth="1"/>
    <col min="3078" max="3078" width="11.28515625" style="353" customWidth="1"/>
    <col min="3079" max="3079" width="13.85546875" style="353" customWidth="1"/>
    <col min="3080" max="3080" width="14.85546875" style="353" customWidth="1"/>
    <col min="3081" max="3081" width="15.140625" style="353" customWidth="1"/>
    <col min="3082" max="3082" width="0" style="353" hidden="1" customWidth="1"/>
    <col min="3083" max="3083" width="21.140625" style="353" bestFit="1" customWidth="1"/>
    <col min="3084" max="3084" width="19.7109375" style="353" bestFit="1" customWidth="1"/>
    <col min="3085" max="3085" width="17.42578125" style="353" bestFit="1" customWidth="1"/>
    <col min="3086" max="3328" width="9.140625" style="353"/>
    <col min="3329" max="3329" width="3.28515625" style="353" customWidth="1"/>
    <col min="3330" max="3330" width="1.7109375" style="353" customWidth="1"/>
    <col min="3331" max="3332" width="3" style="353" customWidth="1"/>
    <col min="3333" max="3333" width="27.28515625" style="353" customWidth="1"/>
    <col min="3334" max="3334" width="11.28515625" style="353" customWidth="1"/>
    <col min="3335" max="3335" width="13.85546875" style="353" customWidth="1"/>
    <col min="3336" max="3336" width="14.85546875" style="353" customWidth="1"/>
    <col min="3337" max="3337" width="15.140625" style="353" customWidth="1"/>
    <col min="3338" max="3338" width="0" style="353" hidden="1" customWidth="1"/>
    <col min="3339" max="3339" width="21.140625" style="353" bestFit="1" customWidth="1"/>
    <col min="3340" max="3340" width="19.7109375" style="353" bestFit="1" customWidth="1"/>
    <col min="3341" max="3341" width="17.42578125" style="353" bestFit="1" customWidth="1"/>
    <col min="3342" max="3584" width="9.140625" style="353"/>
    <col min="3585" max="3585" width="3.28515625" style="353" customWidth="1"/>
    <col min="3586" max="3586" width="1.7109375" style="353" customWidth="1"/>
    <col min="3587" max="3588" width="3" style="353" customWidth="1"/>
    <col min="3589" max="3589" width="27.28515625" style="353" customWidth="1"/>
    <col min="3590" max="3590" width="11.28515625" style="353" customWidth="1"/>
    <col min="3591" max="3591" width="13.85546875" style="353" customWidth="1"/>
    <col min="3592" max="3592" width="14.85546875" style="353" customWidth="1"/>
    <col min="3593" max="3593" width="15.140625" style="353" customWidth="1"/>
    <col min="3594" max="3594" width="0" style="353" hidden="1" customWidth="1"/>
    <col min="3595" max="3595" width="21.140625" style="353" bestFit="1" customWidth="1"/>
    <col min="3596" max="3596" width="19.7109375" style="353" bestFit="1" customWidth="1"/>
    <col min="3597" max="3597" width="17.42578125" style="353" bestFit="1" customWidth="1"/>
    <col min="3598" max="3840" width="9.140625" style="353"/>
    <col min="3841" max="3841" width="3.28515625" style="353" customWidth="1"/>
    <col min="3842" max="3842" width="1.7109375" style="353" customWidth="1"/>
    <col min="3843" max="3844" width="3" style="353" customWidth="1"/>
    <col min="3845" max="3845" width="27.28515625" style="353" customWidth="1"/>
    <col min="3846" max="3846" width="11.28515625" style="353" customWidth="1"/>
    <col min="3847" max="3847" width="13.85546875" style="353" customWidth="1"/>
    <col min="3848" max="3848" width="14.85546875" style="353" customWidth="1"/>
    <col min="3849" max="3849" width="15.140625" style="353" customWidth="1"/>
    <col min="3850" max="3850" width="0" style="353" hidden="1" customWidth="1"/>
    <col min="3851" max="3851" width="21.140625" style="353" bestFit="1" customWidth="1"/>
    <col min="3852" max="3852" width="19.7109375" style="353" bestFit="1" customWidth="1"/>
    <col min="3853" max="3853" width="17.42578125" style="353" bestFit="1" customWidth="1"/>
    <col min="3854" max="4096" width="9.140625" style="353"/>
    <col min="4097" max="4097" width="3.28515625" style="353" customWidth="1"/>
    <col min="4098" max="4098" width="1.7109375" style="353" customWidth="1"/>
    <col min="4099" max="4100" width="3" style="353" customWidth="1"/>
    <col min="4101" max="4101" width="27.28515625" style="353" customWidth="1"/>
    <col min="4102" max="4102" width="11.28515625" style="353" customWidth="1"/>
    <col min="4103" max="4103" width="13.85546875" style="353" customWidth="1"/>
    <col min="4104" max="4104" width="14.85546875" style="353" customWidth="1"/>
    <col min="4105" max="4105" width="15.140625" style="353" customWidth="1"/>
    <col min="4106" max="4106" width="0" style="353" hidden="1" customWidth="1"/>
    <col min="4107" max="4107" width="21.140625" style="353" bestFit="1" customWidth="1"/>
    <col min="4108" max="4108" width="19.7109375" style="353" bestFit="1" customWidth="1"/>
    <col min="4109" max="4109" width="17.42578125" style="353" bestFit="1" customWidth="1"/>
    <col min="4110" max="4352" width="9.140625" style="353"/>
    <col min="4353" max="4353" width="3.28515625" style="353" customWidth="1"/>
    <col min="4354" max="4354" width="1.7109375" style="353" customWidth="1"/>
    <col min="4355" max="4356" width="3" style="353" customWidth="1"/>
    <col min="4357" max="4357" width="27.28515625" style="353" customWidth="1"/>
    <col min="4358" max="4358" width="11.28515625" style="353" customWidth="1"/>
    <col min="4359" max="4359" width="13.85546875" style="353" customWidth="1"/>
    <col min="4360" max="4360" width="14.85546875" style="353" customWidth="1"/>
    <col min="4361" max="4361" width="15.140625" style="353" customWidth="1"/>
    <col min="4362" max="4362" width="0" style="353" hidden="1" customWidth="1"/>
    <col min="4363" max="4363" width="21.140625" style="353" bestFit="1" customWidth="1"/>
    <col min="4364" max="4364" width="19.7109375" style="353" bestFit="1" customWidth="1"/>
    <col min="4365" max="4365" width="17.42578125" style="353" bestFit="1" customWidth="1"/>
    <col min="4366" max="4608" width="9.140625" style="353"/>
    <col min="4609" max="4609" width="3.28515625" style="353" customWidth="1"/>
    <col min="4610" max="4610" width="1.7109375" style="353" customWidth="1"/>
    <col min="4611" max="4612" width="3" style="353" customWidth="1"/>
    <col min="4613" max="4613" width="27.28515625" style="353" customWidth="1"/>
    <col min="4614" max="4614" width="11.28515625" style="353" customWidth="1"/>
    <col min="4615" max="4615" width="13.85546875" style="353" customWidth="1"/>
    <col min="4616" max="4616" width="14.85546875" style="353" customWidth="1"/>
    <col min="4617" max="4617" width="15.140625" style="353" customWidth="1"/>
    <col min="4618" max="4618" width="0" style="353" hidden="1" customWidth="1"/>
    <col min="4619" max="4619" width="21.140625" style="353" bestFit="1" customWidth="1"/>
    <col min="4620" max="4620" width="19.7109375" style="353" bestFit="1" customWidth="1"/>
    <col min="4621" max="4621" width="17.42578125" style="353" bestFit="1" customWidth="1"/>
    <col min="4622" max="4864" width="9.140625" style="353"/>
    <col min="4865" max="4865" width="3.28515625" style="353" customWidth="1"/>
    <col min="4866" max="4866" width="1.7109375" style="353" customWidth="1"/>
    <col min="4867" max="4868" width="3" style="353" customWidth="1"/>
    <col min="4869" max="4869" width="27.28515625" style="353" customWidth="1"/>
    <col min="4870" max="4870" width="11.28515625" style="353" customWidth="1"/>
    <col min="4871" max="4871" width="13.85546875" style="353" customWidth="1"/>
    <col min="4872" max="4872" width="14.85546875" style="353" customWidth="1"/>
    <col min="4873" max="4873" width="15.140625" style="353" customWidth="1"/>
    <col min="4874" max="4874" width="0" style="353" hidden="1" customWidth="1"/>
    <col min="4875" max="4875" width="21.140625" style="353" bestFit="1" customWidth="1"/>
    <col min="4876" max="4876" width="19.7109375" style="353" bestFit="1" customWidth="1"/>
    <col min="4877" max="4877" width="17.42578125" style="353" bestFit="1" customWidth="1"/>
    <col min="4878" max="5120" width="9.140625" style="353"/>
    <col min="5121" max="5121" width="3.28515625" style="353" customWidth="1"/>
    <col min="5122" max="5122" width="1.7109375" style="353" customWidth="1"/>
    <col min="5123" max="5124" width="3" style="353" customWidth="1"/>
    <col min="5125" max="5125" width="27.28515625" style="353" customWidth="1"/>
    <col min="5126" max="5126" width="11.28515625" style="353" customWidth="1"/>
    <col min="5127" max="5127" width="13.85546875" style="353" customWidth="1"/>
    <col min="5128" max="5128" width="14.85546875" style="353" customWidth="1"/>
    <col min="5129" max="5129" width="15.140625" style="353" customWidth="1"/>
    <col min="5130" max="5130" width="0" style="353" hidden="1" customWidth="1"/>
    <col min="5131" max="5131" width="21.140625" style="353" bestFit="1" customWidth="1"/>
    <col min="5132" max="5132" width="19.7109375" style="353" bestFit="1" customWidth="1"/>
    <col min="5133" max="5133" width="17.42578125" style="353" bestFit="1" customWidth="1"/>
    <col min="5134" max="5376" width="9.140625" style="353"/>
    <col min="5377" max="5377" width="3.28515625" style="353" customWidth="1"/>
    <col min="5378" max="5378" width="1.7109375" style="353" customWidth="1"/>
    <col min="5379" max="5380" width="3" style="353" customWidth="1"/>
    <col min="5381" max="5381" width="27.28515625" style="353" customWidth="1"/>
    <col min="5382" max="5382" width="11.28515625" style="353" customWidth="1"/>
    <col min="5383" max="5383" width="13.85546875" style="353" customWidth="1"/>
    <col min="5384" max="5384" width="14.85546875" style="353" customWidth="1"/>
    <col min="5385" max="5385" width="15.140625" style="353" customWidth="1"/>
    <col min="5386" max="5386" width="0" style="353" hidden="1" customWidth="1"/>
    <col min="5387" max="5387" width="21.140625" style="353" bestFit="1" customWidth="1"/>
    <col min="5388" max="5388" width="19.7109375" style="353" bestFit="1" customWidth="1"/>
    <col min="5389" max="5389" width="17.42578125" style="353" bestFit="1" customWidth="1"/>
    <col min="5390" max="5632" width="9.140625" style="353"/>
    <col min="5633" max="5633" width="3.28515625" style="353" customWidth="1"/>
    <col min="5634" max="5634" width="1.7109375" style="353" customWidth="1"/>
    <col min="5635" max="5636" width="3" style="353" customWidth="1"/>
    <col min="5637" max="5637" width="27.28515625" style="353" customWidth="1"/>
    <col min="5638" max="5638" width="11.28515625" style="353" customWidth="1"/>
    <col min="5639" max="5639" width="13.85546875" style="353" customWidth="1"/>
    <col min="5640" max="5640" width="14.85546875" style="353" customWidth="1"/>
    <col min="5641" max="5641" width="15.140625" style="353" customWidth="1"/>
    <col min="5642" max="5642" width="0" style="353" hidden="1" customWidth="1"/>
    <col min="5643" max="5643" width="21.140625" style="353" bestFit="1" customWidth="1"/>
    <col min="5644" max="5644" width="19.7109375" style="353" bestFit="1" customWidth="1"/>
    <col min="5645" max="5645" width="17.42578125" style="353" bestFit="1" customWidth="1"/>
    <col min="5646" max="5888" width="9.140625" style="353"/>
    <col min="5889" max="5889" width="3.28515625" style="353" customWidth="1"/>
    <col min="5890" max="5890" width="1.7109375" style="353" customWidth="1"/>
    <col min="5891" max="5892" width="3" style="353" customWidth="1"/>
    <col min="5893" max="5893" width="27.28515625" style="353" customWidth="1"/>
    <col min="5894" max="5894" width="11.28515625" style="353" customWidth="1"/>
    <col min="5895" max="5895" width="13.85546875" style="353" customWidth="1"/>
    <col min="5896" max="5896" width="14.85546875" style="353" customWidth="1"/>
    <col min="5897" max="5897" width="15.140625" style="353" customWidth="1"/>
    <col min="5898" max="5898" width="0" style="353" hidden="1" customWidth="1"/>
    <col min="5899" max="5899" width="21.140625" style="353" bestFit="1" customWidth="1"/>
    <col min="5900" max="5900" width="19.7109375" style="353" bestFit="1" customWidth="1"/>
    <col min="5901" max="5901" width="17.42578125" style="353" bestFit="1" customWidth="1"/>
    <col min="5902" max="6144" width="9.140625" style="353"/>
    <col min="6145" max="6145" width="3.28515625" style="353" customWidth="1"/>
    <col min="6146" max="6146" width="1.7109375" style="353" customWidth="1"/>
    <col min="6147" max="6148" width="3" style="353" customWidth="1"/>
    <col min="6149" max="6149" width="27.28515625" style="353" customWidth="1"/>
    <col min="6150" max="6150" width="11.28515625" style="353" customWidth="1"/>
    <col min="6151" max="6151" width="13.85546875" style="353" customWidth="1"/>
    <col min="6152" max="6152" width="14.85546875" style="353" customWidth="1"/>
    <col min="6153" max="6153" width="15.140625" style="353" customWidth="1"/>
    <col min="6154" max="6154" width="0" style="353" hidden="1" customWidth="1"/>
    <col min="6155" max="6155" width="21.140625" style="353" bestFit="1" customWidth="1"/>
    <col min="6156" max="6156" width="19.7109375" style="353" bestFit="1" customWidth="1"/>
    <col min="6157" max="6157" width="17.42578125" style="353" bestFit="1" customWidth="1"/>
    <col min="6158" max="6400" width="9.140625" style="353"/>
    <col min="6401" max="6401" width="3.28515625" style="353" customWidth="1"/>
    <col min="6402" max="6402" width="1.7109375" style="353" customWidth="1"/>
    <col min="6403" max="6404" width="3" style="353" customWidth="1"/>
    <col min="6405" max="6405" width="27.28515625" style="353" customWidth="1"/>
    <col min="6406" max="6406" width="11.28515625" style="353" customWidth="1"/>
    <col min="6407" max="6407" width="13.85546875" style="353" customWidth="1"/>
    <col min="6408" max="6408" width="14.85546875" style="353" customWidth="1"/>
    <col min="6409" max="6409" width="15.140625" style="353" customWidth="1"/>
    <col min="6410" max="6410" width="0" style="353" hidden="1" customWidth="1"/>
    <col min="6411" max="6411" width="21.140625" style="353" bestFit="1" customWidth="1"/>
    <col min="6412" max="6412" width="19.7109375" style="353" bestFit="1" customWidth="1"/>
    <col min="6413" max="6413" width="17.42578125" style="353" bestFit="1" customWidth="1"/>
    <col min="6414" max="6656" width="9.140625" style="353"/>
    <col min="6657" max="6657" width="3.28515625" style="353" customWidth="1"/>
    <col min="6658" max="6658" width="1.7109375" style="353" customWidth="1"/>
    <col min="6659" max="6660" width="3" style="353" customWidth="1"/>
    <col min="6661" max="6661" width="27.28515625" style="353" customWidth="1"/>
    <col min="6662" max="6662" width="11.28515625" style="353" customWidth="1"/>
    <col min="6663" max="6663" width="13.85546875" style="353" customWidth="1"/>
    <col min="6664" max="6664" width="14.85546875" style="353" customWidth="1"/>
    <col min="6665" max="6665" width="15.140625" style="353" customWidth="1"/>
    <col min="6666" max="6666" width="0" style="353" hidden="1" customWidth="1"/>
    <col min="6667" max="6667" width="21.140625" style="353" bestFit="1" customWidth="1"/>
    <col min="6668" max="6668" width="19.7109375" style="353" bestFit="1" customWidth="1"/>
    <col min="6669" max="6669" width="17.42578125" style="353" bestFit="1" customWidth="1"/>
    <col min="6670" max="6912" width="9.140625" style="353"/>
    <col min="6913" max="6913" width="3.28515625" style="353" customWidth="1"/>
    <col min="6914" max="6914" width="1.7109375" style="353" customWidth="1"/>
    <col min="6915" max="6916" width="3" style="353" customWidth="1"/>
    <col min="6917" max="6917" width="27.28515625" style="353" customWidth="1"/>
    <col min="6918" max="6918" width="11.28515625" style="353" customWidth="1"/>
    <col min="6919" max="6919" width="13.85546875" style="353" customWidth="1"/>
    <col min="6920" max="6920" width="14.85546875" style="353" customWidth="1"/>
    <col min="6921" max="6921" width="15.140625" style="353" customWidth="1"/>
    <col min="6922" max="6922" width="0" style="353" hidden="1" customWidth="1"/>
    <col min="6923" max="6923" width="21.140625" style="353" bestFit="1" customWidth="1"/>
    <col min="6924" max="6924" width="19.7109375" style="353" bestFit="1" customWidth="1"/>
    <col min="6925" max="6925" width="17.42578125" style="353" bestFit="1" customWidth="1"/>
    <col min="6926" max="7168" width="9.140625" style="353"/>
    <col min="7169" max="7169" width="3.28515625" style="353" customWidth="1"/>
    <col min="7170" max="7170" width="1.7109375" style="353" customWidth="1"/>
    <col min="7171" max="7172" width="3" style="353" customWidth="1"/>
    <col min="7173" max="7173" width="27.28515625" style="353" customWidth="1"/>
    <col min="7174" max="7174" width="11.28515625" style="353" customWidth="1"/>
    <col min="7175" max="7175" width="13.85546875" style="353" customWidth="1"/>
    <col min="7176" max="7176" width="14.85546875" style="353" customWidth="1"/>
    <col min="7177" max="7177" width="15.140625" style="353" customWidth="1"/>
    <col min="7178" max="7178" width="0" style="353" hidden="1" customWidth="1"/>
    <col min="7179" max="7179" width="21.140625" style="353" bestFit="1" customWidth="1"/>
    <col min="7180" max="7180" width="19.7109375" style="353" bestFit="1" customWidth="1"/>
    <col min="7181" max="7181" width="17.42578125" style="353" bestFit="1" customWidth="1"/>
    <col min="7182" max="7424" width="9.140625" style="353"/>
    <col min="7425" max="7425" width="3.28515625" style="353" customWidth="1"/>
    <col min="7426" max="7426" width="1.7109375" style="353" customWidth="1"/>
    <col min="7427" max="7428" width="3" style="353" customWidth="1"/>
    <col min="7429" max="7429" width="27.28515625" style="353" customWidth="1"/>
    <col min="7430" max="7430" width="11.28515625" style="353" customWidth="1"/>
    <col min="7431" max="7431" width="13.85546875" style="353" customWidth="1"/>
    <col min="7432" max="7432" width="14.85546875" style="353" customWidth="1"/>
    <col min="7433" max="7433" width="15.140625" style="353" customWidth="1"/>
    <col min="7434" max="7434" width="0" style="353" hidden="1" customWidth="1"/>
    <col min="7435" max="7435" width="21.140625" style="353" bestFit="1" customWidth="1"/>
    <col min="7436" max="7436" width="19.7109375" style="353" bestFit="1" customWidth="1"/>
    <col min="7437" max="7437" width="17.42578125" style="353" bestFit="1" customWidth="1"/>
    <col min="7438" max="7680" width="9.140625" style="353"/>
    <col min="7681" max="7681" width="3.28515625" style="353" customWidth="1"/>
    <col min="7682" max="7682" width="1.7109375" style="353" customWidth="1"/>
    <col min="7683" max="7684" width="3" style="353" customWidth="1"/>
    <col min="7685" max="7685" width="27.28515625" style="353" customWidth="1"/>
    <col min="7686" max="7686" width="11.28515625" style="353" customWidth="1"/>
    <col min="7687" max="7687" width="13.85546875" style="353" customWidth="1"/>
    <col min="7688" max="7688" width="14.85546875" style="353" customWidth="1"/>
    <col min="7689" max="7689" width="15.140625" style="353" customWidth="1"/>
    <col min="7690" max="7690" width="0" style="353" hidden="1" customWidth="1"/>
    <col min="7691" max="7691" width="21.140625" style="353" bestFit="1" customWidth="1"/>
    <col min="7692" max="7692" width="19.7109375" style="353" bestFit="1" customWidth="1"/>
    <col min="7693" max="7693" width="17.42578125" style="353" bestFit="1" customWidth="1"/>
    <col min="7694" max="7936" width="9.140625" style="353"/>
    <col min="7937" max="7937" width="3.28515625" style="353" customWidth="1"/>
    <col min="7938" max="7938" width="1.7109375" style="353" customWidth="1"/>
    <col min="7939" max="7940" width="3" style="353" customWidth="1"/>
    <col min="7941" max="7941" width="27.28515625" style="353" customWidth="1"/>
    <col min="7942" max="7942" width="11.28515625" style="353" customWidth="1"/>
    <col min="7943" max="7943" width="13.85546875" style="353" customWidth="1"/>
    <col min="7944" max="7944" width="14.85546875" style="353" customWidth="1"/>
    <col min="7945" max="7945" width="15.140625" style="353" customWidth="1"/>
    <col min="7946" max="7946" width="0" style="353" hidden="1" customWidth="1"/>
    <col min="7947" max="7947" width="21.140625" style="353" bestFit="1" customWidth="1"/>
    <col min="7948" max="7948" width="19.7109375" style="353" bestFit="1" customWidth="1"/>
    <col min="7949" max="7949" width="17.42578125" style="353" bestFit="1" customWidth="1"/>
    <col min="7950" max="8192" width="9.140625" style="353"/>
    <col min="8193" max="8193" width="3.28515625" style="353" customWidth="1"/>
    <col min="8194" max="8194" width="1.7109375" style="353" customWidth="1"/>
    <col min="8195" max="8196" width="3" style="353" customWidth="1"/>
    <col min="8197" max="8197" width="27.28515625" style="353" customWidth="1"/>
    <col min="8198" max="8198" width="11.28515625" style="353" customWidth="1"/>
    <col min="8199" max="8199" width="13.85546875" style="353" customWidth="1"/>
    <col min="8200" max="8200" width="14.85546875" style="353" customWidth="1"/>
    <col min="8201" max="8201" width="15.140625" style="353" customWidth="1"/>
    <col min="8202" max="8202" width="0" style="353" hidden="1" customWidth="1"/>
    <col min="8203" max="8203" width="21.140625" style="353" bestFit="1" customWidth="1"/>
    <col min="8204" max="8204" width="19.7109375" style="353" bestFit="1" customWidth="1"/>
    <col min="8205" max="8205" width="17.42578125" style="353" bestFit="1" customWidth="1"/>
    <col min="8206" max="8448" width="9.140625" style="353"/>
    <col min="8449" max="8449" width="3.28515625" style="353" customWidth="1"/>
    <col min="8450" max="8450" width="1.7109375" style="353" customWidth="1"/>
    <col min="8451" max="8452" width="3" style="353" customWidth="1"/>
    <col min="8453" max="8453" width="27.28515625" style="353" customWidth="1"/>
    <col min="8454" max="8454" width="11.28515625" style="353" customWidth="1"/>
    <col min="8455" max="8455" width="13.85546875" style="353" customWidth="1"/>
    <col min="8456" max="8456" width="14.85546875" style="353" customWidth="1"/>
    <col min="8457" max="8457" width="15.140625" style="353" customWidth="1"/>
    <col min="8458" max="8458" width="0" style="353" hidden="1" customWidth="1"/>
    <col min="8459" max="8459" width="21.140625" style="353" bestFit="1" customWidth="1"/>
    <col min="8460" max="8460" width="19.7109375" style="353" bestFit="1" customWidth="1"/>
    <col min="8461" max="8461" width="17.42578125" style="353" bestFit="1" customWidth="1"/>
    <col min="8462" max="8704" width="9.140625" style="353"/>
    <col min="8705" max="8705" width="3.28515625" style="353" customWidth="1"/>
    <col min="8706" max="8706" width="1.7109375" style="353" customWidth="1"/>
    <col min="8707" max="8708" width="3" style="353" customWidth="1"/>
    <col min="8709" max="8709" width="27.28515625" style="353" customWidth="1"/>
    <col min="8710" max="8710" width="11.28515625" style="353" customWidth="1"/>
    <col min="8711" max="8711" width="13.85546875" style="353" customWidth="1"/>
    <col min="8712" max="8712" width="14.85546875" style="353" customWidth="1"/>
    <col min="8713" max="8713" width="15.140625" style="353" customWidth="1"/>
    <col min="8714" max="8714" width="0" style="353" hidden="1" customWidth="1"/>
    <col min="8715" max="8715" width="21.140625" style="353" bestFit="1" customWidth="1"/>
    <col min="8716" max="8716" width="19.7109375" style="353" bestFit="1" customWidth="1"/>
    <col min="8717" max="8717" width="17.42578125" style="353" bestFit="1" customWidth="1"/>
    <col min="8718" max="8960" width="9.140625" style="353"/>
    <col min="8961" max="8961" width="3.28515625" style="353" customWidth="1"/>
    <col min="8962" max="8962" width="1.7109375" style="353" customWidth="1"/>
    <col min="8963" max="8964" width="3" style="353" customWidth="1"/>
    <col min="8965" max="8965" width="27.28515625" style="353" customWidth="1"/>
    <col min="8966" max="8966" width="11.28515625" style="353" customWidth="1"/>
    <col min="8967" max="8967" width="13.85546875" style="353" customWidth="1"/>
    <col min="8968" max="8968" width="14.85546875" style="353" customWidth="1"/>
    <col min="8969" max="8969" width="15.140625" style="353" customWidth="1"/>
    <col min="8970" max="8970" width="0" style="353" hidden="1" customWidth="1"/>
    <col min="8971" max="8971" width="21.140625" style="353" bestFit="1" customWidth="1"/>
    <col min="8972" max="8972" width="19.7109375" style="353" bestFit="1" customWidth="1"/>
    <col min="8973" max="8973" width="17.42578125" style="353" bestFit="1" customWidth="1"/>
    <col min="8974" max="9216" width="9.140625" style="353"/>
    <col min="9217" max="9217" width="3.28515625" style="353" customWidth="1"/>
    <col min="9218" max="9218" width="1.7109375" style="353" customWidth="1"/>
    <col min="9219" max="9220" width="3" style="353" customWidth="1"/>
    <col min="9221" max="9221" width="27.28515625" style="353" customWidth="1"/>
    <col min="9222" max="9222" width="11.28515625" style="353" customWidth="1"/>
    <col min="9223" max="9223" width="13.85546875" style="353" customWidth="1"/>
    <col min="9224" max="9224" width="14.85546875" style="353" customWidth="1"/>
    <col min="9225" max="9225" width="15.140625" style="353" customWidth="1"/>
    <col min="9226" max="9226" width="0" style="353" hidden="1" customWidth="1"/>
    <col min="9227" max="9227" width="21.140625" style="353" bestFit="1" customWidth="1"/>
    <col min="9228" max="9228" width="19.7109375" style="353" bestFit="1" customWidth="1"/>
    <col min="9229" max="9229" width="17.42578125" style="353" bestFit="1" customWidth="1"/>
    <col min="9230" max="9472" width="9.140625" style="353"/>
    <col min="9473" max="9473" width="3.28515625" style="353" customWidth="1"/>
    <col min="9474" max="9474" width="1.7109375" style="353" customWidth="1"/>
    <col min="9475" max="9476" width="3" style="353" customWidth="1"/>
    <col min="9477" max="9477" width="27.28515625" style="353" customWidth="1"/>
    <col min="9478" max="9478" width="11.28515625" style="353" customWidth="1"/>
    <col min="9479" max="9479" width="13.85546875" style="353" customWidth="1"/>
    <col min="9480" max="9480" width="14.85546875" style="353" customWidth="1"/>
    <col min="9481" max="9481" width="15.140625" style="353" customWidth="1"/>
    <col min="9482" max="9482" width="0" style="353" hidden="1" customWidth="1"/>
    <col min="9483" max="9483" width="21.140625" style="353" bestFit="1" customWidth="1"/>
    <col min="9484" max="9484" width="19.7109375" style="353" bestFit="1" customWidth="1"/>
    <col min="9485" max="9485" width="17.42578125" style="353" bestFit="1" customWidth="1"/>
    <col min="9486" max="9728" width="9.140625" style="353"/>
    <col min="9729" max="9729" width="3.28515625" style="353" customWidth="1"/>
    <col min="9730" max="9730" width="1.7109375" style="353" customWidth="1"/>
    <col min="9731" max="9732" width="3" style="353" customWidth="1"/>
    <col min="9733" max="9733" width="27.28515625" style="353" customWidth="1"/>
    <col min="9734" max="9734" width="11.28515625" style="353" customWidth="1"/>
    <col min="9735" max="9735" width="13.85546875" style="353" customWidth="1"/>
    <col min="9736" max="9736" width="14.85546875" style="353" customWidth="1"/>
    <col min="9737" max="9737" width="15.140625" style="353" customWidth="1"/>
    <col min="9738" max="9738" width="0" style="353" hidden="1" customWidth="1"/>
    <col min="9739" max="9739" width="21.140625" style="353" bestFit="1" customWidth="1"/>
    <col min="9740" max="9740" width="19.7109375" style="353" bestFit="1" customWidth="1"/>
    <col min="9741" max="9741" width="17.42578125" style="353" bestFit="1" customWidth="1"/>
    <col min="9742" max="9984" width="9.140625" style="353"/>
    <col min="9985" max="9985" width="3.28515625" style="353" customWidth="1"/>
    <col min="9986" max="9986" width="1.7109375" style="353" customWidth="1"/>
    <col min="9987" max="9988" width="3" style="353" customWidth="1"/>
    <col min="9989" max="9989" width="27.28515625" style="353" customWidth="1"/>
    <col min="9990" max="9990" width="11.28515625" style="353" customWidth="1"/>
    <col min="9991" max="9991" width="13.85546875" style="353" customWidth="1"/>
    <col min="9992" max="9992" width="14.85546875" style="353" customWidth="1"/>
    <col min="9993" max="9993" width="15.140625" style="353" customWidth="1"/>
    <col min="9994" max="9994" width="0" style="353" hidden="1" customWidth="1"/>
    <col min="9995" max="9995" width="21.140625" style="353" bestFit="1" customWidth="1"/>
    <col min="9996" max="9996" width="19.7109375" style="353" bestFit="1" customWidth="1"/>
    <col min="9997" max="9997" width="17.42578125" style="353" bestFit="1" customWidth="1"/>
    <col min="9998" max="10240" width="9.140625" style="353"/>
    <col min="10241" max="10241" width="3.28515625" style="353" customWidth="1"/>
    <col min="10242" max="10242" width="1.7109375" style="353" customWidth="1"/>
    <col min="10243" max="10244" width="3" style="353" customWidth="1"/>
    <col min="10245" max="10245" width="27.28515625" style="353" customWidth="1"/>
    <col min="10246" max="10246" width="11.28515625" style="353" customWidth="1"/>
    <col min="10247" max="10247" width="13.85546875" style="353" customWidth="1"/>
    <col min="10248" max="10248" width="14.85546875" style="353" customWidth="1"/>
    <col min="10249" max="10249" width="15.140625" style="353" customWidth="1"/>
    <col min="10250" max="10250" width="0" style="353" hidden="1" customWidth="1"/>
    <col min="10251" max="10251" width="21.140625" style="353" bestFit="1" customWidth="1"/>
    <col min="10252" max="10252" width="19.7109375" style="353" bestFit="1" customWidth="1"/>
    <col min="10253" max="10253" width="17.42578125" style="353" bestFit="1" customWidth="1"/>
    <col min="10254" max="10496" width="9.140625" style="353"/>
    <col min="10497" max="10497" width="3.28515625" style="353" customWidth="1"/>
    <col min="10498" max="10498" width="1.7109375" style="353" customWidth="1"/>
    <col min="10499" max="10500" width="3" style="353" customWidth="1"/>
    <col min="10501" max="10501" width="27.28515625" style="353" customWidth="1"/>
    <col min="10502" max="10502" width="11.28515625" style="353" customWidth="1"/>
    <col min="10503" max="10503" width="13.85546875" style="353" customWidth="1"/>
    <col min="10504" max="10504" width="14.85546875" style="353" customWidth="1"/>
    <col min="10505" max="10505" width="15.140625" style="353" customWidth="1"/>
    <col min="10506" max="10506" width="0" style="353" hidden="1" customWidth="1"/>
    <col min="10507" max="10507" width="21.140625" style="353" bestFit="1" customWidth="1"/>
    <col min="10508" max="10508" width="19.7109375" style="353" bestFit="1" customWidth="1"/>
    <col min="10509" max="10509" width="17.42578125" style="353" bestFit="1" customWidth="1"/>
    <col min="10510" max="10752" width="9.140625" style="353"/>
    <col min="10753" max="10753" width="3.28515625" style="353" customWidth="1"/>
    <col min="10754" max="10754" width="1.7109375" style="353" customWidth="1"/>
    <col min="10755" max="10756" width="3" style="353" customWidth="1"/>
    <col min="10757" max="10757" width="27.28515625" style="353" customWidth="1"/>
    <col min="10758" max="10758" width="11.28515625" style="353" customWidth="1"/>
    <col min="10759" max="10759" width="13.85546875" style="353" customWidth="1"/>
    <col min="10760" max="10760" width="14.85546875" style="353" customWidth="1"/>
    <col min="10761" max="10761" width="15.140625" style="353" customWidth="1"/>
    <col min="10762" max="10762" width="0" style="353" hidden="1" customWidth="1"/>
    <col min="10763" max="10763" width="21.140625" style="353" bestFit="1" customWidth="1"/>
    <col min="10764" max="10764" width="19.7109375" style="353" bestFit="1" customWidth="1"/>
    <col min="10765" max="10765" width="17.42578125" style="353" bestFit="1" customWidth="1"/>
    <col min="10766" max="11008" width="9.140625" style="353"/>
    <col min="11009" max="11009" width="3.28515625" style="353" customWidth="1"/>
    <col min="11010" max="11010" width="1.7109375" style="353" customWidth="1"/>
    <col min="11011" max="11012" width="3" style="353" customWidth="1"/>
    <col min="11013" max="11013" width="27.28515625" style="353" customWidth="1"/>
    <col min="11014" max="11014" width="11.28515625" style="353" customWidth="1"/>
    <col min="11015" max="11015" width="13.85546875" style="353" customWidth="1"/>
    <col min="11016" max="11016" width="14.85546875" style="353" customWidth="1"/>
    <col min="11017" max="11017" width="15.140625" style="353" customWidth="1"/>
    <col min="11018" max="11018" width="0" style="353" hidden="1" customWidth="1"/>
    <col min="11019" max="11019" width="21.140625" style="353" bestFit="1" customWidth="1"/>
    <col min="11020" max="11020" width="19.7109375" style="353" bestFit="1" customWidth="1"/>
    <col min="11021" max="11021" width="17.42578125" style="353" bestFit="1" customWidth="1"/>
    <col min="11022" max="11264" width="9.140625" style="353"/>
    <col min="11265" max="11265" width="3.28515625" style="353" customWidth="1"/>
    <col min="11266" max="11266" width="1.7109375" style="353" customWidth="1"/>
    <col min="11267" max="11268" width="3" style="353" customWidth="1"/>
    <col min="11269" max="11269" width="27.28515625" style="353" customWidth="1"/>
    <col min="11270" max="11270" width="11.28515625" style="353" customWidth="1"/>
    <col min="11271" max="11271" width="13.85546875" style="353" customWidth="1"/>
    <col min="11272" max="11272" width="14.85546875" style="353" customWidth="1"/>
    <col min="11273" max="11273" width="15.140625" style="353" customWidth="1"/>
    <col min="11274" max="11274" width="0" style="353" hidden="1" customWidth="1"/>
    <col min="11275" max="11275" width="21.140625" style="353" bestFit="1" customWidth="1"/>
    <col min="11276" max="11276" width="19.7109375" style="353" bestFit="1" customWidth="1"/>
    <col min="11277" max="11277" width="17.42578125" style="353" bestFit="1" customWidth="1"/>
    <col min="11278" max="11520" width="9.140625" style="353"/>
    <col min="11521" max="11521" width="3.28515625" style="353" customWidth="1"/>
    <col min="11522" max="11522" width="1.7109375" style="353" customWidth="1"/>
    <col min="11523" max="11524" width="3" style="353" customWidth="1"/>
    <col min="11525" max="11525" width="27.28515625" style="353" customWidth="1"/>
    <col min="11526" max="11526" width="11.28515625" style="353" customWidth="1"/>
    <col min="11527" max="11527" width="13.85546875" style="353" customWidth="1"/>
    <col min="11528" max="11528" width="14.85546875" style="353" customWidth="1"/>
    <col min="11529" max="11529" width="15.140625" style="353" customWidth="1"/>
    <col min="11530" max="11530" width="0" style="353" hidden="1" customWidth="1"/>
    <col min="11531" max="11531" width="21.140625" style="353" bestFit="1" customWidth="1"/>
    <col min="11532" max="11532" width="19.7109375" style="353" bestFit="1" customWidth="1"/>
    <col min="11533" max="11533" width="17.42578125" style="353" bestFit="1" customWidth="1"/>
    <col min="11534" max="11776" width="9.140625" style="353"/>
    <col min="11777" max="11777" width="3.28515625" style="353" customWidth="1"/>
    <col min="11778" max="11778" width="1.7109375" style="353" customWidth="1"/>
    <col min="11779" max="11780" width="3" style="353" customWidth="1"/>
    <col min="11781" max="11781" width="27.28515625" style="353" customWidth="1"/>
    <col min="11782" max="11782" width="11.28515625" style="353" customWidth="1"/>
    <col min="11783" max="11783" width="13.85546875" style="353" customWidth="1"/>
    <col min="11784" max="11784" width="14.85546875" style="353" customWidth="1"/>
    <col min="11785" max="11785" width="15.140625" style="353" customWidth="1"/>
    <col min="11786" max="11786" width="0" style="353" hidden="1" customWidth="1"/>
    <col min="11787" max="11787" width="21.140625" style="353" bestFit="1" customWidth="1"/>
    <col min="11788" max="11788" width="19.7109375" style="353" bestFit="1" customWidth="1"/>
    <col min="11789" max="11789" width="17.42578125" style="353" bestFit="1" customWidth="1"/>
    <col min="11790" max="12032" width="9.140625" style="353"/>
    <col min="12033" max="12033" width="3.28515625" style="353" customWidth="1"/>
    <col min="12034" max="12034" width="1.7109375" style="353" customWidth="1"/>
    <col min="12035" max="12036" width="3" style="353" customWidth="1"/>
    <col min="12037" max="12037" width="27.28515625" style="353" customWidth="1"/>
    <col min="12038" max="12038" width="11.28515625" style="353" customWidth="1"/>
    <col min="12039" max="12039" width="13.85546875" style="353" customWidth="1"/>
    <col min="12040" max="12040" width="14.85546875" style="353" customWidth="1"/>
    <col min="12041" max="12041" width="15.140625" style="353" customWidth="1"/>
    <col min="12042" max="12042" width="0" style="353" hidden="1" customWidth="1"/>
    <col min="12043" max="12043" width="21.140625" style="353" bestFit="1" customWidth="1"/>
    <col min="12044" max="12044" width="19.7109375" style="353" bestFit="1" customWidth="1"/>
    <col min="12045" max="12045" width="17.42578125" style="353" bestFit="1" customWidth="1"/>
    <col min="12046" max="12288" width="9.140625" style="353"/>
    <col min="12289" max="12289" width="3.28515625" style="353" customWidth="1"/>
    <col min="12290" max="12290" width="1.7109375" style="353" customWidth="1"/>
    <col min="12291" max="12292" width="3" style="353" customWidth="1"/>
    <col min="12293" max="12293" width="27.28515625" style="353" customWidth="1"/>
    <col min="12294" max="12294" width="11.28515625" style="353" customWidth="1"/>
    <col min="12295" max="12295" width="13.85546875" style="353" customWidth="1"/>
    <col min="12296" max="12296" width="14.85546875" style="353" customWidth="1"/>
    <col min="12297" max="12297" width="15.140625" style="353" customWidth="1"/>
    <col min="12298" max="12298" width="0" style="353" hidden="1" customWidth="1"/>
    <col min="12299" max="12299" width="21.140625" style="353" bestFit="1" customWidth="1"/>
    <col min="12300" max="12300" width="19.7109375" style="353" bestFit="1" customWidth="1"/>
    <col min="12301" max="12301" width="17.42578125" style="353" bestFit="1" customWidth="1"/>
    <col min="12302" max="12544" width="9.140625" style="353"/>
    <col min="12545" max="12545" width="3.28515625" style="353" customWidth="1"/>
    <col min="12546" max="12546" width="1.7109375" style="353" customWidth="1"/>
    <col min="12547" max="12548" width="3" style="353" customWidth="1"/>
    <col min="12549" max="12549" width="27.28515625" style="353" customWidth="1"/>
    <col min="12550" max="12550" width="11.28515625" style="353" customWidth="1"/>
    <col min="12551" max="12551" width="13.85546875" style="353" customWidth="1"/>
    <col min="12552" max="12552" width="14.85546875" style="353" customWidth="1"/>
    <col min="12553" max="12553" width="15.140625" style="353" customWidth="1"/>
    <col min="12554" max="12554" width="0" style="353" hidden="1" customWidth="1"/>
    <col min="12555" max="12555" width="21.140625" style="353" bestFit="1" customWidth="1"/>
    <col min="12556" max="12556" width="19.7109375" style="353" bestFit="1" customWidth="1"/>
    <col min="12557" max="12557" width="17.42578125" style="353" bestFit="1" customWidth="1"/>
    <col min="12558" max="12800" width="9.140625" style="353"/>
    <col min="12801" max="12801" width="3.28515625" style="353" customWidth="1"/>
    <col min="12802" max="12802" width="1.7109375" style="353" customWidth="1"/>
    <col min="12803" max="12804" width="3" style="353" customWidth="1"/>
    <col min="12805" max="12805" width="27.28515625" style="353" customWidth="1"/>
    <col min="12806" max="12806" width="11.28515625" style="353" customWidth="1"/>
    <col min="12807" max="12807" width="13.85546875" style="353" customWidth="1"/>
    <col min="12808" max="12808" width="14.85546875" style="353" customWidth="1"/>
    <col min="12809" max="12809" width="15.140625" style="353" customWidth="1"/>
    <col min="12810" max="12810" width="0" style="353" hidden="1" customWidth="1"/>
    <col min="12811" max="12811" width="21.140625" style="353" bestFit="1" customWidth="1"/>
    <col min="12812" max="12812" width="19.7109375" style="353" bestFit="1" customWidth="1"/>
    <col min="12813" max="12813" width="17.42578125" style="353" bestFit="1" customWidth="1"/>
    <col min="12814" max="13056" width="9.140625" style="353"/>
    <col min="13057" max="13057" width="3.28515625" style="353" customWidth="1"/>
    <col min="13058" max="13058" width="1.7109375" style="353" customWidth="1"/>
    <col min="13059" max="13060" width="3" style="353" customWidth="1"/>
    <col min="13061" max="13061" width="27.28515625" style="353" customWidth="1"/>
    <col min="13062" max="13062" width="11.28515625" style="353" customWidth="1"/>
    <col min="13063" max="13063" width="13.85546875" style="353" customWidth="1"/>
    <col min="13064" max="13064" width="14.85546875" style="353" customWidth="1"/>
    <col min="13065" max="13065" width="15.140625" style="353" customWidth="1"/>
    <col min="13066" max="13066" width="0" style="353" hidden="1" customWidth="1"/>
    <col min="13067" max="13067" width="21.140625" style="353" bestFit="1" customWidth="1"/>
    <col min="13068" max="13068" width="19.7109375" style="353" bestFit="1" customWidth="1"/>
    <col min="13069" max="13069" width="17.42578125" style="353" bestFit="1" customWidth="1"/>
    <col min="13070" max="13312" width="9.140625" style="353"/>
    <col min="13313" max="13313" width="3.28515625" style="353" customWidth="1"/>
    <col min="13314" max="13314" width="1.7109375" style="353" customWidth="1"/>
    <col min="13315" max="13316" width="3" style="353" customWidth="1"/>
    <col min="13317" max="13317" width="27.28515625" style="353" customWidth="1"/>
    <col min="13318" max="13318" width="11.28515625" style="353" customWidth="1"/>
    <col min="13319" max="13319" width="13.85546875" style="353" customWidth="1"/>
    <col min="13320" max="13320" width="14.85546875" style="353" customWidth="1"/>
    <col min="13321" max="13321" width="15.140625" style="353" customWidth="1"/>
    <col min="13322" max="13322" width="0" style="353" hidden="1" customWidth="1"/>
    <col min="13323" max="13323" width="21.140625" style="353" bestFit="1" customWidth="1"/>
    <col min="13324" max="13324" width="19.7109375" style="353" bestFit="1" customWidth="1"/>
    <col min="13325" max="13325" width="17.42578125" style="353" bestFit="1" customWidth="1"/>
    <col min="13326" max="13568" width="9.140625" style="353"/>
    <col min="13569" max="13569" width="3.28515625" style="353" customWidth="1"/>
    <col min="13570" max="13570" width="1.7109375" style="353" customWidth="1"/>
    <col min="13571" max="13572" width="3" style="353" customWidth="1"/>
    <col min="13573" max="13573" width="27.28515625" style="353" customWidth="1"/>
    <col min="13574" max="13574" width="11.28515625" style="353" customWidth="1"/>
    <col min="13575" max="13575" width="13.85546875" style="353" customWidth="1"/>
    <col min="13576" max="13576" width="14.85546875" style="353" customWidth="1"/>
    <col min="13577" max="13577" width="15.140625" style="353" customWidth="1"/>
    <col min="13578" max="13578" width="0" style="353" hidden="1" customWidth="1"/>
    <col min="13579" max="13579" width="21.140625" style="353" bestFit="1" customWidth="1"/>
    <col min="13580" max="13580" width="19.7109375" style="353" bestFit="1" customWidth="1"/>
    <col min="13581" max="13581" width="17.42578125" style="353" bestFit="1" customWidth="1"/>
    <col min="13582" max="13824" width="9.140625" style="353"/>
    <col min="13825" max="13825" width="3.28515625" style="353" customWidth="1"/>
    <col min="13826" max="13826" width="1.7109375" style="353" customWidth="1"/>
    <col min="13827" max="13828" width="3" style="353" customWidth="1"/>
    <col min="13829" max="13829" width="27.28515625" style="353" customWidth="1"/>
    <col min="13830" max="13830" width="11.28515625" style="353" customWidth="1"/>
    <col min="13831" max="13831" width="13.85546875" style="353" customWidth="1"/>
    <col min="13832" max="13832" width="14.85546875" style="353" customWidth="1"/>
    <col min="13833" max="13833" width="15.140625" style="353" customWidth="1"/>
    <col min="13834" max="13834" width="0" style="353" hidden="1" customWidth="1"/>
    <col min="13835" max="13835" width="21.140625" style="353" bestFit="1" customWidth="1"/>
    <col min="13836" max="13836" width="19.7109375" style="353" bestFit="1" customWidth="1"/>
    <col min="13837" max="13837" width="17.42578125" style="353" bestFit="1" customWidth="1"/>
    <col min="13838" max="14080" width="9.140625" style="353"/>
    <col min="14081" max="14081" width="3.28515625" style="353" customWidth="1"/>
    <col min="14082" max="14082" width="1.7109375" style="353" customWidth="1"/>
    <col min="14083" max="14084" width="3" style="353" customWidth="1"/>
    <col min="14085" max="14085" width="27.28515625" style="353" customWidth="1"/>
    <col min="14086" max="14086" width="11.28515625" style="353" customWidth="1"/>
    <col min="14087" max="14087" width="13.85546875" style="353" customWidth="1"/>
    <col min="14088" max="14088" width="14.85546875" style="353" customWidth="1"/>
    <col min="14089" max="14089" width="15.140625" style="353" customWidth="1"/>
    <col min="14090" max="14090" width="0" style="353" hidden="1" customWidth="1"/>
    <col min="14091" max="14091" width="21.140625" style="353" bestFit="1" customWidth="1"/>
    <col min="14092" max="14092" width="19.7109375" style="353" bestFit="1" customWidth="1"/>
    <col min="14093" max="14093" width="17.42578125" style="353" bestFit="1" customWidth="1"/>
    <col min="14094" max="14336" width="9.140625" style="353"/>
    <col min="14337" max="14337" width="3.28515625" style="353" customWidth="1"/>
    <col min="14338" max="14338" width="1.7109375" style="353" customWidth="1"/>
    <col min="14339" max="14340" width="3" style="353" customWidth="1"/>
    <col min="14341" max="14341" width="27.28515625" style="353" customWidth="1"/>
    <col min="14342" max="14342" width="11.28515625" style="353" customWidth="1"/>
    <col min="14343" max="14343" width="13.85546875" style="353" customWidth="1"/>
    <col min="14344" max="14344" width="14.85546875" style="353" customWidth="1"/>
    <col min="14345" max="14345" width="15.140625" style="353" customWidth="1"/>
    <col min="14346" max="14346" width="0" style="353" hidden="1" customWidth="1"/>
    <col min="14347" max="14347" width="21.140625" style="353" bestFit="1" customWidth="1"/>
    <col min="14348" max="14348" width="19.7109375" style="353" bestFit="1" customWidth="1"/>
    <col min="14349" max="14349" width="17.42578125" style="353" bestFit="1" customWidth="1"/>
    <col min="14350" max="14592" width="9.140625" style="353"/>
    <col min="14593" max="14593" width="3.28515625" style="353" customWidth="1"/>
    <col min="14594" max="14594" width="1.7109375" style="353" customWidth="1"/>
    <col min="14595" max="14596" width="3" style="353" customWidth="1"/>
    <col min="14597" max="14597" width="27.28515625" style="353" customWidth="1"/>
    <col min="14598" max="14598" width="11.28515625" style="353" customWidth="1"/>
    <col min="14599" max="14599" width="13.85546875" style="353" customWidth="1"/>
    <col min="14600" max="14600" width="14.85546875" style="353" customWidth="1"/>
    <col min="14601" max="14601" width="15.140625" style="353" customWidth="1"/>
    <col min="14602" max="14602" width="0" style="353" hidden="1" customWidth="1"/>
    <col min="14603" max="14603" width="21.140625" style="353" bestFit="1" customWidth="1"/>
    <col min="14604" max="14604" width="19.7109375" style="353" bestFit="1" customWidth="1"/>
    <col min="14605" max="14605" width="17.42578125" style="353" bestFit="1" customWidth="1"/>
    <col min="14606" max="14848" width="9.140625" style="353"/>
    <col min="14849" max="14849" width="3.28515625" style="353" customWidth="1"/>
    <col min="14850" max="14850" width="1.7109375" style="353" customWidth="1"/>
    <col min="14851" max="14852" width="3" style="353" customWidth="1"/>
    <col min="14853" max="14853" width="27.28515625" style="353" customWidth="1"/>
    <col min="14854" max="14854" width="11.28515625" style="353" customWidth="1"/>
    <col min="14855" max="14855" width="13.85546875" style="353" customWidth="1"/>
    <col min="14856" max="14856" width="14.85546875" style="353" customWidth="1"/>
    <col min="14857" max="14857" width="15.140625" style="353" customWidth="1"/>
    <col min="14858" max="14858" width="0" style="353" hidden="1" customWidth="1"/>
    <col min="14859" max="14859" width="21.140625" style="353" bestFit="1" customWidth="1"/>
    <col min="14860" max="14860" width="19.7109375" style="353" bestFit="1" customWidth="1"/>
    <col min="14861" max="14861" width="17.42578125" style="353" bestFit="1" customWidth="1"/>
    <col min="14862" max="15104" width="9.140625" style="353"/>
    <col min="15105" max="15105" width="3.28515625" style="353" customWidth="1"/>
    <col min="15106" max="15106" width="1.7109375" style="353" customWidth="1"/>
    <col min="15107" max="15108" width="3" style="353" customWidth="1"/>
    <col min="15109" max="15109" width="27.28515625" style="353" customWidth="1"/>
    <col min="15110" max="15110" width="11.28515625" style="353" customWidth="1"/>
    <col min="15111" max="15111" width="13.85546875" style="353" customWidth="1"/>
    <col min="15112" max="15112" width="14.85546875" style="353" customWidth="1"/>
    <col min="15113" max="15113" width="15.140625" style="353" customWidth="1"/>
    <col min="15114" max="15114" width="0" style="353" hidden="1" customWidth="1"/>
    <col min="15115" max="15115" width="21.140625" style="353" bestFit="1" customWidth="1"/>
    <col min="15116" max="15116" width="19.7109375" style="353" bestFit="1" customWidth="1"/>
    <col min="15117" max="15117" width="17.42578125" style="353" bestFit="1" customWidth="1"/>
    <col min="15118" max="15360" width="9.140625" style="353"/>
    <col min="15361" max="15361" width="3.28515625" style="353" customWidth="1"/>
    <col min="15362" max="15362" width="1.7109375" style="353" customWidth="1"/>
    <col min="15363" max="15364" width="3" style="353" customWidth="1"/>
    <col min="15365" max="15365" width="27.28515625" style="353" customWidth="1"/>
    <col min="15366" max="15366" width="11.28515625" style="353" customWidth="1"/>
    <col min="15367" max="15367" width="13.85546875" style="353" customWidth="1"/>
    <col min="15368" max="15368" width="14.85546875" style="353" customWidth="1"/>
    <col min="15369" max="15369" width="15.140625" style="353" customWidth="1"/>
    <col min="15370" max="15370" width="0" style="353" hidden="1" customWidth="1"/>
    <col min="15371" max="15371" width="21.140625" style="353" bestFit="1" customWidth="1"/>
    <col min="15372" max="15372" width="19.7109375" style="353" bestFit="1" customWidth="1"/>
    <col min="15373" max="15373" width="17.42578125" style="353" bestFit="1" customWidth="1"/>
    <col min="15374" max="15616" width="9.140625" style="353"/>
    <col min="15617" max="15617" width="3.28515625" style="353" customWidth="1"/>
    <col min="15618" max="15618" width="1.7109375" style="353" customWidth="1"/>
    <col min="15619" max="15620" width="3" style="353" customWidth="1"/>
    <col min="15621" max="15621" width="27.28515625" style="353" customWidth="1"/>
    <col min="15622" max="15622" width="11.28515625" style="353" customWidth="1"/>
    <col min="15623" max="15623" width="13.85546875" style="353" customWidth="1"/>
    <col min="15624" max="15624" width="14.85546875" style="353" customWidth="1"/>
    <col min="15625" max="15625" width="15.140625" style="353" customWidth="1"/>
    <col min="15626" max="15626" width="0" style="353" hidden="1" customWidth="1"/>
    <col min="15627" max="15627" width="21.140625" style="353" bestFit="1" customWidth="1"/>
    <col min="15628" max="15628" width="19.7109375" style="353" bestFit="1" customWidth="1"/>
    <col min="15629" max="15629" width="17.42578125" style="353" bestFit="1" customWidth="1"/>
    <col min="15630" max="15872" width="9.140625" style="353"/>
    <col min="15873" max="15873" width="3.28515625" style="353" customWidth="1"/>
    <col min="15874" max="15874" width="1.7109375" style="353" customWidth="1"/>
    <col min="15875" max="15876" width="3" style="353" customWidth="1"/>
    <col min="15877" max="15877" width="27.28515625" style="353" customWidth="1"/>
    <col min="15878" max="15878" width="11.28515625" style="353" customWidth="1"/>
    <col min="15879" max="15879" width="13.85546875" style="353" customWidth="1"/>
    <col min="15880" max="15880" width="14.85546875" style="353" customWidth="1"/>
    <col min="15881" max="15881" width="15.140625" style="353" customWidth="1"/>
    <col min="15882" max="15882" width="0" style="353" hidden="1" customWidth="1"/>
    <col min="15883" max="15883" width="21.140625" style="353" bestFit="1" customWidth="1"/>
    <col min="15884" max="15884" width="19.7109375" style="353" bestFit="1" customWidth="1"/>
    <col min="15885" max="15885" width="17.42578125" style="353" bestFit="1" customWidth="1"/>
    <col min="15886" max="16128" width="9.140625" style="353"/>
    <col min="16129" max="16129" width="3.28515625" style="353" customWidth="1"/>
    <col min="16130" max="16130" width="1.7109375" style="353" customWidth="1"/>
    <col min="16131" max="16132" width="3" style="353" customWidth="1"/>
    <col min="16133" max="16133" width="27.28515625" style="353" customWidth="1"/>
    <col min="16134" max="16134" width="11.28515625" style="353" customWidth="1"/>
    <col min="16135" max="16135" width="13.85546875" style="353" customWidth="1"/>
    <col min="16136" max="16136" width="14.85546875" style="353" customWidth="1"/>
    <col min="16137" max="16137" width="15.140625" style="353" customWidth="1"/>
    <col min="16138" max="16138" width="0" style="353" hidden="1" customWidth="1"/>
    <col min="16139" max="16139" width="21.140625" style="353" bestFit="1" customWidth="1"/>
    <col min="16140" max="16140" width="19.7109375" style="353" bestFit="1" customWidth="1"/>
    <col min="16141" max="16141" width="17.42578125" style="353" bestFit="1" customWidth="1"/>
    <col min="16142" max="16384" width="9.140625" style="353"/>
  </cols>
  <sheetData>
    <row r="9" spans="1:15" s="359" customFormat="1" ht="18.75">
      <c r="A9" s="406" t="s">
        <v>389</v>
      </c>
      <c r="B9" s="406"/>
      <c r="C9" s="406"/>
      <c r="D9" s="406"/>
      <c r="E9" s="406"/>
      <c r="F9" s="406"/>
      <c r="G9" s="406"/>
      <c r="H9" s="406"/>
      <c r="I9" s="406"/>
      <c r="J9" s="406"/>
      <c r="K9" s="406"/>
      <c r="L9" s="407"/>
      <c r="M9" s="406"/>
      <c r="N9" s="406"/>
      <c r="O9" s="406"/>
    </row>
    <row r="10" spans="1:15" s="359" customFormat="1" ht="15.75">
      <c r="A10" s="227"/>
      <c r="B10" s="227" t="s">
        <v>390</v>
      </c>
      <c r="C10" s="227"/>
      <c r="D10" s="227"/>
      <c r="E10" s="227"/>
      <c r="F10" s="227"/>
      <c r="G10" s="227"/>
      <c r="H10" s="227"/>
      <c r="I10" s="227"/>
      <c r="J10" s="227"/>
      <c r="K10" s="227"/>
      <c r="L10" s="227"/>
      <c r="M10" s="227"/>
      <c r="N10" s="227"/>
      <c r="O10" s="227"/>
    </row>
    <row r="11" spans="1:15" s="359" customFormat="1" ht="15.75">
      <c r="A11" s="227"/>
      <c r="B11" s="227"/>
      <c r="C11" s="227"/>
      <c r="D11" s="227"/>
      <c r="E11" s="227"/>
      <c r="F11" s="227"/>
      <c r="G11" s="227"/>
      <c r="H11" s="227"/>
      <c r="I11" s="227"/>
      <c r="J11" s="408"/>
      <c r="K11" s="227"/>
      <c r="L11" s="227"/>
      <c r="M11" s="227"/>
      <c r="N11" s="227"/>
      <c r="O11" s="227"/>
    </row>
    <row r="12" spans="1:15" s="359" customFormat="1" ht="16.5" thickBot="1">
      <c r="A12" s="227" t="s">
        <v>391</v>
      </c>
      <c r="B12" s="409"/>
      <c r="C12" s="409"/>
      <c r="D12" s="409"/>
      <c r="E12" s="409"/>
      <c r="F12" s="410"/>
      <c r="G12" s="411"/>
      <c r="H12" s="409"/>
      <c r="I12" s="409"/>
      <c r="J12" s="409"/>
      <c r="K12" s="409"/>
      <c r="L12" s="409"/>
      <c r="M12" s="409"/>
      <c r="N12" s="409"/>
      <c r="O12" s="412"/>
    </row>
    <row r="13" spans="1:15" s="359" customFormat="1" ht="15.75" customHeight="1">
      <c r="A13" s="949" t="s">
        <v>165</v>
      </c>
      <c r="B13" s="950"/>
      <c r="C13" s="950"/>
      <c r="D13" s="950"/>
      <c r="E13" s="950"/>
      <c r="F13" s="953" t="s">
        <v>166</v>
      </c>
      <c r="G13" s="413" t="s">
        <v>167</v>
      </c>
      <c r="H13" s="413" t="s">
        <v>168</v>
      </c>
      <c r="I13" s="414" t="s">
        <v>169</v>
      </c>
      <c r="J13" s="366"/>
      <c r="K13" s="367"/>
      <c r="L13" s="368"/>
    </row>
    <row r="14" spans="1:15" s="359" customFormat="1" ht="15.75">
      <c r="A14" s="951"/>
      <c r="B14" s="952"/>
      <c r="C14" s="952"/>
      <c r="D14" s="952"/>
      <c r="E14" s="952"/>
      <c r="F14" s="954"/>
      <c r="G14" s="415" t="s">
        <v>170</v>
      </c>
      <c r="H14" s="415" t="s">
        <v>170</v>
      </c>
      <c r="I14" s="416" t="s">
        <v>170</v>
      </c>
      <c r="J14" s="366"/>
      <c r="K14" s="367"/>
      <c r="L14" s="368"/>
    </row>
    <row r="15" spans="1:15" s="359" customFormat="1" ht="15.75">
      <c r="A15" s="951"/>
      <c r="B15" s="952"/>
      <c r="C15" s="952"/>
      <c r="D15" s="952"/>
      <c r="E15" s="952"/>
      <c r="F15" s="954"/>
      <c r="G15" s="417" t="s">
        <v>171</v>
      </c>
      <c r="H15" s="417" t="s">
        <v>172</v>
      </c>
      <c r="I15" s="418" t="s">
        <v>173</v>
      </c>
      <c r="J15" s="366"/>
      <c r="K15" s="367"/>
      <c r="L15" s="368"/>
    </row>
    <row r="16" spans="1:15" s="359" customFormat="1" ht="15.75">
      <c r="A16" s="951"/>
      <c r="B16" s="952"/>
      <c r="C16" s="952"/>
      <c r="D16" s="952"/>
      <c r="E16" s="952"/>
      <c r="F16" s="954"/>
      <c r="G16" s="417"/>
      <c r="H16" s="417" t="s">
        <v>174</v>
      </c>
      <c r="I16" s="418"/>
      <c r="J16" s="366"/>
      <c r="K16" s="367"/>
      <c r="L16" s="368"/>
    </row>
    <row r="17" spans="1:15" s="359" customFormat="1" ht="15.75">
      <c r="A17" s="951"/>
      <c r="B17" s="952"/>
      <c r="C17" s="952"/>
      <c r="D17" s="952"/>
      <c r="E17" s="952"/>
      <c r="F17" s="954"/>
      <c r="G17" s="236" t="s">
        <v>175</v>
      </c>
      <c r="H17" s="236" t="s">
        <v>176</v>
      </c>
      <c r="I17" s="371" t="s">
        <v>177</v>
      </c>
      <c r="J17" s="366"/>
      <c r="K17" s="367"/>
      <c r="L17" s="368"/>
    </row>
    <row r="18" spans="1:15" s="359" customFormat="1" ht="15.75">
      <c r="A18" s="419" t="s">
        <v>392</v>
      </c>
      <c r="B18" s="420"/>
      <c r="C18" s="420"/>
      <c r="D18" s="420"/>
      <c r="E18" s="421"/>
      <c r="F18" s="422"/>
      <c r="G18" s="423">
        <v>0</v>
      </c>
      <c r="H18" s="424">
        <v>85946488.5</v>
      </c>
      <c r="I18" s="425">
        <v>106504684</v>
      </c>
      <c r="J18" s="366"/>
      <c r="K18" s="367"/>
      <c r="L18" s="368"/>
    </row>
    <row r="19" spans="1:15" s="359" customFormat="1" ht="15.75">
      <c r="A19" s="955"/>
      <c r="B19" s="956"/>
      <c r="C19" s="956"/>
      <c r="D19" s="956"/>
      <c r="E19" s="957"/>
      <c r="F19" s="422"/>
      <c r="G19" s="423"/>
      <c r="H19" s="423"/>
      <c r="I19" s="426"/>
      <c r="J19" s="366"/>
      <c r="K19" s="367"/>
      <c r="L19" s="368"/>
    </row>
    <row r="20" spans="1:15" s="359" customFormat="1" ht="15.75">
      <c r="A20" s="419" t="s">
        <v>393</v>
      </c>
      <c r="B20" s="420"/>
      <c r="C20" s="420"/>
      <c r="D20" s="420"/>
      <c r="E20" s="421"/>
      <c r="F20" s="422"/>
      <c r="G20" s="427">
        <v>95206941.459999993</v>
      </c>
      <c r="H20" s="427">
        <v>200541806.5</v>
      </c>
      <c r="I20" s="426">
        <v>248510927</v>
      </c>
      <c r="J20" s="366"/>
      <c r="K20" s="367"/>
      <c r="L20" s="368"/>
    </row>
    <row r="21" spans="1:15" s="359" customFormat="1" ht="19.5" customHeight="1" thickBot="1">
      <c r="A21" s="958" t="s">
        <v>394</v>
      </c>
      <c r="B21" s="959"/>
      <c r="C21" s="959"/>
      <c r="D21" s="959"/>
      <c r="E21" s="959"/>
      <c r="F21" s="428"/>
      <c r="G21" s="429">
        <f>SUM(G18:G20)</f>
        <v>95206941.459999993</v>
      </c>
      <c r="H21" s="429">
        <f>SUM(H18:H20)</f>
        <v>286488295</v>
      </c>
      <c r="I21" s="430">
        <f>SUM(I18:I20)</f>
        <v>355015611</v>
      </c>
      <c r="J21" s="366"/>
      <c r="K21" s="431">
        <v>350015611</v>
      </c>
      <c r="L21" s="431">
        <f>I21-K21</f>
        <v>5000000</v>
      </c>
    </row>
    <row r="22" spans="1:15" s="359" customFormat="1" ht="15.75">
      <c r="A22" s="432"/>
      <c r="B22" s="432"/>
      <c r="C22" s="432"/>
      <c r="D22" s="432"/>
      <c r="E22" s="432"/>
      <c r="F22" s="433"/>
      <c r="G22" s="434"/>
      <c r="H22" s="434"/>
      <c r="I22" s="434"/>
      <c r="J22" s="366"/>
      <c r="K22" s="367"/>
      <c r="L22" s="368"/>
    </row>
    <row r="23" spans="1:15" s="359" customFormat="1" ht="15.75">
      <c r="A23" s="432"/>
      <c r="B23" s="432"/>
      <c r="C23" s="432"/>
      <c r="D23" s="432"/>
      <c r="E23" s="432"/>
      <c r="F23" s="433"/>
      <c r="G23" s="434"/>
      <c r="H23" s="434"/>
      <c r="I23" s="434"/>
      <c r="J23" s="366"/>
      <c r="K23" s="367"/>
      <c r="L23" s="368"/>
    </row>
    <row r="24" spans="1:15" s="359" customFormat="1" ht="15.75">
      <c r="A24" s="432"/>
      <c r="B24" s="432"/>
      <c r="C24" s="432"/>
      <c r="D24" s="432"/>
      <c r="E24" s="432"/>
      <c r="F24" s="433"/>
      <c r="G24" s="434"/>
      <c r="H24" s="434"/>
      <c r="I24" s="434"/>
      <c r="J24" s="366"/>
      <c r="K24" s="367"/>
      <c r="L24" s="368"/>
    </row>
    <row r="25" spans="1:15" s="359" customFormat="1" ht="15.75">
      <c r="B25" s="362" t="s">
        <v>364</v>
      </c>
      <c r="C25" s="362"/>
      <c r="D25" s="362"/>
      <c r="E25" s="362"/>
      <c r="F25" s="362"/>
      <c r="G25" s="362"/>
      <c r="H25" s="362"/>
      <c r="I25" s="362"/>
      <c r="J25" s="362"/>
      <c r="K25" s="362"/>
      <c r="L25" s="362"/>
      <c r="M25" s="362"/>
      <c r="N25" s="362"/>
      <c r="O25" s="362"/>
    </row>
    <row r="26" spans="1:15" s="359" customFormat="1" ht="13.5" customHeight="1">
      <c r="A26" s="227"/>
      <c r="D26" s="227" t="s">
        <v>365</v>
      </c>
      <c r="E26" s="227"/>
      <c r="F26" s="227"/>
      <c r="G26" s="227"/>
      <c r="H26" s="227"/>
      <c r="I26" s="227"/>
      <c r="J26" s="227"/>
      <c r="K26" s="227"/>
      <c r="L26" s="227"/>
      <c r="M26" s="227"/>
      <c r="N26" s="227"/>
      <c r="O26" s="227"/>
    </row>
    <row r="27" spans="1:15" s="359" customFormat="1" ht="15.75">
      <c r="A27" s="227"/>
      <c r="B27" s="227"/>
      <c r="C27" s="227"/>
      <c r="D27" s="227"/>
      <c r="E27" s="227"/>
      <c r="F27" s="227"/>
      <c r="G27" s="227"/>
      <c r="H27" s="227"/>
      <c r="I27" s="227"/>
      <c r="J27" s="363"/>
      <c r="K27" s="227"/>
      <c r="L27" s="227"/>
      <c r="M27" s="227"/>
      <c r="N27" s="227"/>
      <c r="O27" s="227"/>
    </row>
    <row r="28" spans="1:15" s="359" customFormat="1" ht="16.5" thickBot="1">
      <c r="A28" s="227" t="s">
        <v>164</v>
      </c>
      <c r="B28" s="227"/>
      <c r="C28" s="227"/>
      <c r="D28" s="227"/>
      <c r="E28" s="227"/>
      <c r="F28" s="227"/>
      <c r="G28" s="227"/>
      <c r="H28" s="227"/>
      <c r="I28" s="227"/>
      <c r="J28" s="363"/>
      <c r="K28" s="227"/>
      <c r="L28" s="227"/>
      <c r="M28" s="227"/>
      <c r="N28" s="227"/>
      <c r="O28" s="227"/>
    </row>
    <row r="29" spans="1:15" s="359" customFormat="1" ht="15.75">
      <c r="A29" s="960" t="s">
        <v>165</v>
      </c>
      <c r="B29" s="961"/>
      <c r="C29" s="961"/>
      <c r="D29" s="961"/>
      <c r="E29" s="961"/>
      <c r="F29" s="953" t="s">
        <v>166</v>
      </c>
      <c r="G29" s="364" t="s">
        <v>167</v>
      </c>
      <c r="H29" s="364" t="s">
        <v>168</v>
      </c>
      <c r="I29" s="365" t="s">
        <v>169</v>
      </c>
      <c r="J29" s="366"/>
      <c r="K29" s="367"/>
      <c r="L29" s="368"/>
    </row>
    <row r="30" spans="1:15" s="359" customFormat="1" ht="15.75">
      <c r="A30" s="962"/>
      <c r="B30" s="963"/>
      <c r="C30" s="963"/>
      <c r="D30" s="963"/>
      <c r="E30" s="963"/>
      <c r="F30" s="954"/>
      <c r="G30" s="234" t="s">
        <v>170</v>
      </c>
      <c r="H30" s="234" t="s">
        <v>170</v>
      </c>
      <c r="I30" s="369" t="s">
        <v>170</v>
      </c>
      <c r="J30" s="366"/>
      <c r="K30" s="367"/>
      <c r="L30" s="368"/>
    </row>
    <row r="31" spans="1:15" s="359" customFormat="1" ht="15.75">
      <c r="A31" s="962"/>
      <c r="B31" s="963"/>
      <c r="C31" s="963"/>
      <c r="D31" s="963"/>
      <c r="E31" s="963"/>
      <c r="F31" s="954"/>
      <c r="G31" s="235" t="s">
        <v>171</v>
      </c>
      <c r="H31" s="235" t="s">
        <v>172</v>
      </c>
      <c r="I31" s="370" t="s">
        <v>173</v>
      </c>
      <c r="J31" s="366"/>
      <c r="K31" s="367"/>
      <c r="L31" s="368"/>
    </row>
    <row r="32" spans="1:15" s="359" customFormat="1" ht="15.75">
      <c r="A32" s="962"/>
      <c r="B32" s="963"/>
      <c r="C32" s="963"/>
      <c r="D32" s="963"/>
      <c r="E32" s="963"/>
      <c r="F32" s="954"/>
      <c r="G32" s="235"/>
      <c r="H32" s="235" t="s">
        <v>174</v>
      </c>
      <c r="I32" s="370"/>
      <c r="J32" s="366"/>
      <c r="K32" s="367"/>
      <c r="L32" s="368"/>
    </row>
    <row r="33" spans="1:13" s="359" customFormat="1" ht="15.75">
      <c r="A33" s="962"/>
      <c r="B33" s="963"/>
      <c r="C33" s="963"/>
      <c r="D33" s="963"/>
      <c r="E33" s="963"/>
      <c r="F33" s="954"/>
      <c r="G33" s="236" t="s">
        <v>175</v>
      </c>
      <c r="H33" s="236" t="s">
        <v>176</v>
      </c>
      <c r="I33" s="371" t="s">
        <v>177</v>
      </c>
      <c r="J33" s="366"/>
      <c r="K33" s="367"/>
      <c r="L33" s="368"/>
    </row>
    <row r="34" spans="1:13" s="359" customFormat="1" ht="15.75">
      <c r="A34" s="372" t="s">
        <v>366</v>
      </c>
      <c r="B34" s="373"/>
      <c r="C34" s="373"/>
      <c r="D34" s="373"/>
      <c r="E34" s="374"/>
      <c r="F34" s="375" t="s">
        <v>367</v>
      </c>
      <c r="G34" s="376">
        <v>0</v>
      </c>
      <c r="H34" s="376">
        <v>10000000</v>
      </c>
      <c r="I34" s="377">
        <v>10000000</v>
      </c>
      <c r="J34" s="366"/>
      <c r="K34" s="367"/>
      <c r="L34" s="368"/>
    </row>
    <row r="35" spans="1:13" s="359" customFormat="1" ht="15.75">
      <c r="A35" s="378" t="s">
        <v>368</v>
      </c>
      <c r="B35" s="379"/>
      <c r="C35" s="380"/>
      <c r="D35" s="380"/>
      <c r="E35" s="381"/>
      <c r="F35" s="382">
        <v>6911</v>
      </c>
      <c r="G35" s="383">
        <v>54224223.07</v>
      </c>
      <c r="H35" s="383">
        <v>0</v>
      </c>
      <c r="I35" s="384">
        <v>0</v>
      </c>
      <c r="J35" s="366"/>
      <c r="K35" s="367"/>
      <c r="L35" s="368"/>
    </row>
    <row r="36" spans="1:13" s="359" customFormat="1" ht="27" customHeight="1">
      <c r="A36" s="944" t="s">
        <v>369</v>
      </c>
      <c r="B36" s="945"/>
      <c r="C36" s="945"/>
      <c r="D36" s="945"/>
      <c r="E36" s="946"/>
      <c r="F36" s="375">
        <v>6911</v>
      </c>
      <c r="G36" s="376">
        <v>0</v>
      </c>
      <c r="H36" s="376">
        <v>200000000</v>
      </c>
      <c r="I36" s="377">
        <v>265000000</v>
      </c>
      <c r="J36" s="366"/>
      <c r="K36" s="367"/>
      <c r="L36" s="368"/>
    </row>
    <row r="37" spans="1:13" s="359" customFormat="1" ht="15.75">
      <c r="A37" s="372" t="s">
        <v>370</v>
      </c>
      <c r="B37" s="373"/>
      <c r="C37" s="373"/>
      <c r="D37" s="373"/>
      <c r="E37" s="374"/>
      <c r="F37" s="375">
        <v>8911</v>
      </c>
      <c r="G37" s="376">
        <v>543005</v>
      </c>
      <c r="H37" s="376">
        <v>2000000</v>
      </c>
      <c r="I37" s="377">
        <v>2000000</v>
      </c>
      <c r="J37" s="366"/>
      <c r="K37" s="367"/>
      <c r="L37" s="368"/>
    </row>
    <row r="38" spans="1:13" s="359" customFormat="1" ht="15.75">
      <c r="A38" s="378" t="s">
        <v>371</v>
      </c>
      <c r="B38" s="379"/>
      <c r="C38" s="380"/>
      <c r="D38" s="380"/>
      <c r="E38" s="381"/>
      <c r="F38" s="375" t="s">
        <v>372</v>
      </c>
      <c r="G38" s="383">
        <v>0</v>
      </c>
      <c r="H38" s="383">
        <v>2000000</v>
      </c>
      <c r="I38" s="384">
        <v>2000000</v>
      </c>
      <c r="J38" s="366"/>
      <c r="K38" s="367"/>
      <c r="L38" s="368"/>
    </row>
    <row r="39" spans="1:13" s="359" customFormat="1" ht="15.75">
      <c r="A39" s="378" t="s">
        <v>373</v>
      </c>
      <c r="B39" s="379"/>
      <c r="C39" s="380"/>
      <c r="D39" s="380"/>
      <c r="E39" s="381"/>
      <c r="F39" s="375" t="s">
        <v>374</v>
      </c>
      <c r="G39" s="376">
        <v>0</v>
      </c>
      <c r="H39" s="376">
        <v>2000000</v>
      </c>
      <c r="I39" s="377">
        <v>5000000</v>
      </c>
      <c r="J39" s="366"/>
      <c r="K39" s="367"/>
      <c r="L39" s="368"/>
    </row>
    <row r="40" spans="1:13" s="359" customFormat="1" ht="15.75">
      <c r="A40" s="378" t="s">
        <v>375</v>
      </c>
      <c r="B40" s="379"/>
      <c r="C40" s="380"/>
      <c r="D40" s="380"/>
      <c r="E40" s="381"/>
      <c r="F40" s="375">
        <v>8915</v>
      </c>
      <c r="G40" s="376">
        <v>0</v>
      </c>
      <c r="H40" s="376">
        <v>2000000</v>
      </c>
      <c r="I40" s="377">
        <v>2000000</v>
      </c>
      <c r="J40" s="366"/>
      <c r="K40" s="367"/>
      <c r="L40" s="368"/>
    </row>
    <row r="41" spans="1:13" s="359" customFormat="1" ht="27" customHeight="1">
      <c r="A41" s="944" t="s">
        <v>376</v>
      </c>
      <c r="B41" s="945"/>
      <c r="C41" s="945"/>
      <c r="D41" s="945"/>
      <c r="E41" s="946"/>
      <c r="F41" s="385" t="s">
        <v>377</v>
      </c>
      <c r="G41" s="386">
        <v>268455009.89999998</v>
      </c>
      <c r="H41" s="386">
        <v>318829179</v>
      </c>
      <c r="I41" s="387">
        <v>312992199</v>
      </c>
      <c r="J41" s="366"/>
      <c r="K41" s="367"/>
      <c r="L41" s="368"/>
    </row>
    <row r="42" spans="1:13" s="359" customFormat="1" ht="15.75">
      <c r="A42" s="378" t="s">
        <v>378</v>
      </c>
      <c r="B42" s="379"/>
      <c r="C42" s="388"/>
      <c r="D42" s="380"/>
      <c r="E42" s="381"/>
      <c r="F42" s="382" t="s">
        <v>379</v>
      </c>
      <c r="G42" s="383">
        <v>74750</v>
      </c>
      <c r="H42" s="383">
        <v>5000000</v>
      </c>
      <c r="I42" s="384">
        <v>3000000</v>
      </c>
      <c r="J42" s="366"/>
      <c r="K42" s="367"/>
      <c r="L42" s="368"/>
    </row>
    <row r="43" spans="1:13" s="359" customFormat="1" ht="15.75">
      <c r="A43" s="378" t="s">
        <v>380</v>
      </c>
      <c r="B43" s="379"/>
      <c r="C43" s="380"/>
      <c r="D43" s="380"/>
      <c r="E43" s="381"/>
      <c r="F43" s="375" t="s">
        <v>381</v>
      </c>
      <c r="G43" s="376">
        <v>821136.8</v>
      </c>
      <c r="H43" s="376">
        <v>2000000</v>
      </c>
      <c r="I43" s="377">
        <v>3000000</v>
      </c>
      <c r="J43" s="366"/>
      <c r="K43" s="367"/>
      <c r="L43" s="368"/>
    </row>
    <row r="44" spans="1:13" s="359" customFormat="1" ht="28.5" customHeight="1">
      <c r="A44" s="944" t="s">
        <v>382</v>
      </c>
      <c r="B44" s="945"/>
      <c r="C44" s="945"/>
      <c r="D44" s="945"/>
      <c r="E44" s="946"/>
      <c r="F44" s="375" t="s">
        <v>383</v>
      </c>
      <c r="G44" s="376">
        <v>35895482.780000001</v>
      </c>
      <c r="H44" s="376">
        <v>50000000</v>
      </c>
      <c r="I44" s="377">
        <v>100000000</v>
      </c>
      <c r="J44" s="366"/>
      <c r="K44" s="367"/>
      <c r="L44" s="368"/>
    </row>
    <row r="45" spans="1:13" s="359" customFormat="1" ht="29.25" customHeight="1">
      <c r="A45" s="944" t="s">
        <v>384</v>
      </c>
      <c r="B45" s="945"/>
      <c r="C45" s="945"/>
      <c r="D45" s="945"/>
      <c r="E45" s="946"/>
      <c r="F45" s="375" t="s">
        <v>385</v>
      </c>
      <c r="G45" s="376">
        <v>0</v>
      </c>
      <c r="H45" s="376">
        <v>300000000</v>
      </c>
      <c r="I45" s="377">
        <v>0</v>
      </c>
      <c r="J45" s="366"/>
      <c r="K45" s="389"/>
    </row>
    <row r="46" spans="1:13" s="359" customFormat="1" ht="15.75">
      <c r="A46" s="938" t="s">
        <v>386</v>
      </c>
      <c r="B46" s="939"/>
      <c r="C46" s="939"/>
      <c r="D46" s="939"/>
      <c r="E46" s="939"/>
      <c r="F46" s="940"/>
      <c r="G46" s="390">
        <f>SUM(G34:G45)</f>
        <v>360013607.54999995</v>
      </c>
      <c r="H46" s="391">
        <f>SUM(H34:H45)</f>
        <v>893829179</v>
      </c>
      <c r="I46" s="392">
        <f>SUM(I34:I45)</f>
        <v>704992199</v>
      </c>
      <c r="J46" s="393"/>
      <c r="K46" s="393"/>
      <c r="L46" s="393"/>
    </row>
    <row r="47" spans="1:13" s="359" customFormat="1" ht="27" customHeight="1">
      <c r="A47" s="947" t="s">
        <v>349</v>
      </c>
      <c r="B47" s="948"/>
      <c r="C47" s="948"/>
      <c r="D47" s="948"/>
      <c r="E47" s="948"/>
      <c r="F47" s="375" t="s">
        <v>387</v>
      </c>
      <c r="G47" s="394">
        <v>383306341.34999996</v>
      </c>
      <c r="H47" s="394">
        <v>481325979</v>
      </c>
      <c r="I47" s="395">
        <v>475005244</v>
      </c>
      <c r="J47" s="366"/>
      <c r="L47" s="396"/>
      <c r="M47" s="397"/>
    </row>
    <row r="48" spans="1:13" s="359" customFormat="1" ht="15.75" customHeight="1">
      <c r="A48" s="938" t="s">
        <v>386</v>
      </c>
      <c r="B48" s="939"/>
      <c r="C48" s="939"/>
      <c r="D48" s="939"/>
      <c r="E48" s="939"/>
      <c r="F48" s="940"/>
      <c r="G48" s="398">
        <f>SUM(G47)</f>
        <v>383306341.34999996</v>
      </c>
      <c r="H48" s="398">
        <f>SUM(H47)</f>
        <v>481325979</v>
      </c>
      <c r="I48" s="399">
        <f>SUM(I47)</f>
        <v>475005244</v>
      </c>
      <c r="J48" s="366"/>
    </row>
    <row r="49" spans="1:13" s="231" customFormat="1" ht="18.75" customHeight="1" thickBot="1">
      <c r="A49" s="941" t="s">
        <v>388</v>
      </c>
      <c r="B49" s="942"/>
      <c r="C49" s="942"/>
      <c r="D49" s="942"/>
      <c r="E49" s="942"/>
      <c r="F49" s="943"/>
      <c r="G49" s="400">
        <f>G48+G46</f>
        <v>743319948.89999986</v>
      </c>
      <c r="H49" s="401">
        <f>H48+H46</f>
        <v>1375155158</v>
      </c>
      <c r="I49" s="402">
        <f>I48+I46</f>
        <v>1179997443</v>
      </c>
      <c r="J49" s="403"/>
      <c r="K49" s="404">
        <f>I49</f>
        <v>1179997443</v>
      </c>
      <c r="L49" s="405"/>
    </row>
    <row r="50" spans="1:13" s="358" customFormat="1" ht="15.75">
      <c r="A50" s="359"/>
      <c r="B50" s="360"/>
      <c r="C50" s="359"/>
      <c r="D50" s="359"/>
      <c r="E50" s="359"/>
      <c r="F50" s="360"/>
      <c r="G50" s="359"/>
      <c r="H50" s="359"/>
      <c r="I50" s="361"/>
      <c r="K50" s="353"/>
      <c r="L50" s="353"/>
      <c r="M50" s="353"/>
    </row>
    <row r="51" spans="1:13" s="358" customFormat="1" ht="15.75">
      <c r="A51" s="359"/>
      <c r="B51" s="360"/>
      <c r="C51" s="359"/>
      <c r="D51" s="359"/>
      <c r="E51" s="359"/>
      <c r="F51" s="360"/>
      <c r="G51" s="359"/>
      <c r="H51" s="359"/>
      <c r="I51" s="361"/>
      <c r="K51" s="353"/>
      <c r="L51" s="353"/>
      <c r="M51" s="353"/>
    </row>
    <row r="52" spans="1:13" s="358" customFormat="1" ht="15.75">
      <c r="A52" s="359"/>
      <c r="B52" s="360"/>
      <c r="C52" s="359"/>
      <c r="D52" s="359"/>
      <c r="E52" s="359"/>
      <c r="F52" s="360"/>
      <c r="G52" s="359"/>
      <c r="H52" s="359"/>
      <c r="I52" s="361"/>
      <c r="K52" s="353"/>
      <c r="L52" s="353"/>
      <c r="M52" s="353"/>
    </row>
    <row r="53" spans="1:13" s="358" customFormat="1" ht="15.75">
      <c r="A53" s="359"/>
      <c r="B53" s="360"/>
      <c r="C53" s="359"/>
      <c r="D53" s="359"/>
      <c r="E53" s="355"/>
      <c r="F53" s="356"/>
      <c r="G53" s="355"/>
      <c r="H53" s="355"/>
      <c r="I53" s="357"/>
    </row>
    <row r="54" spans="1:13" s="358" customFormat="1" ht="15.75">
      <c r="A54" s="359"/>
      <c r="B54" s="360"/>
      <c r="C54" s="359"/>
      <c r="D54" s="359"/>
      <c r="E54" s="359"/>
      <c r="F54" s="360"/>
      <c r="G54" s="359"/>
      <c r="H54" s="359"/>
      <c r="I54" s="361"/>
    </row>
    <row r="55" spans="1:13" s="358" customFormat="1" ht="15.75">
      <c r="A55" s="359"/>
      <c r="B55" s="360"/>
      <c r="C55" s="359"/>
      <c r="D55" s="359"/>
      <c r="E55" s="359"/>
      <c r="F55" s="360"/>
      <c r="G55" s="359"/>
      <c r="H55" s="359"/>
      <c r="I55" s="361"/>
    </row>
    <row r="56" spans="1:13" s="358" customFormat="1" ht="15.75">
      <c r="A56" s="359"/>
      <c r="B56" s="360"/>
      <c r="C56" s="359"/>
      <c r="D56" s="359"/>
      <c r="E56" s="359"/>
      <c r="F56" s="360"/>
      <c r="G56" s="359"/>
      <c r="H56" s="359"/>
      <c r="I56" s="361"/>
    </row>
    <row r="65" spans="1:9" s="358" customFormat="1" ht="15.75">
      <c r="A65" s="359"/>
      <c r="B65" s="360"/>
      <c r="C65" s="359"/>
      <c r="D65" s="359"/>
      <c r="E65" s="359"/>
      <c r="F65" s="360"/>
      <c r="G65" s="359"/>
      <c r="H65" s="359"/>
      <c r="I65" s="361"/>
    </row>
  </sheetData>
  <mergeCells count="14">
    <mergeCell ref="A13:E17"/>
    <mergeCell ref="F13:F17"/>
    <mergeCell ref="A19:E19"/>
    <mergeCell ref="A21:E21"/>
    <mergeCell ref="A29:E33"/>
    <mergeCell ref="F29:F33"/>
    <mergeCell ref="A48:F48"/>
    <mergeCell ref="A49:F49"/>
    <mergeCell ref="A36:E36"/>
    <mergeCell ref="A41:E41"/>
    <mergeCell ref="A44:E44"/>
    <mergeCell ref="A45:E45"/>
    <mergeCell ref="A46:F46"/>
    <mergeCell ref="A47:E47"/>
  </mergeCells>
  <printOptions horizontalCentered="1"/>
  <pageMargins left="0.63" right="0.57999999999999996" top="0.75" bottom="0.75" header="0.3" footer="0.5"/>
  <pageSetup paperSize="14" orientation="portrait" verticalDpi="300"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7:M208"/>
  <sheetViews>
    <sheetView showGridLines="0" view="pageBreakPreview" topLeftCell="A128" zoomScale="160" zoomScaleNormal="100" zoomScaleSheetLayoutView="160" workbookViewId="0">
      <selection activeCell="E172" sqref="E172"/>
    </sheetView>
  </sheetViews>
  <sheetFormatPr defaultRowHeight="15"/>
  <cols>
    <col min="1" max="1" width="3.28515625" style="353" customWidth="1"/>
    <col min="2" max="2" width="1.7109375" style="354" customWidth="1"/>
    <col min="3" max="4" width="3" style="353" customWidth="1"/>
    <col min="5" max="5" width="27.28515625" style="353" customWidth="1"/>
    <col min="6" max="6" width="11.28515625" style="354" customWidth="1"/>
    <col min="7" max="7" width="13.85546875" style="353" customWidth="1"/>
    <col min="8" max="8" width="14.85546875" style="353" customWidth="1"/>
    <col min="9" max="9" width="15.140625" style="361" customWidth="1"/>
    <col min="10" max="10" width="0.140625" style="358" hidden="1" customWidth="1"/>
    <col min="11" max="11" width="19.28515625" style="353" bestFit="1" customWidth="1"/>
    <col min="12" max="12" width="19.7109375" style="353" bestFit="1" customWidth="1"/>
    <col min="13" max="13" width="17.42578125" style="353" bestFit="1" customWidth="1"/>
    <col min="14" max="256" width="9.140625" style="353"/>
    <col min="257" max="257" width="3.28515625" style="353" customWidth="1"/>
    <col min="258" max="258" width="1.7109375" style="353" customWidth="1"/>
    <col min="259" max="260" width="3" style="353" customWidth="1"/>
    <col min="261" max="261" width="27.28515625" style="353" customWidth="1"/>
    <col min="262" max="262" width="11.28515625" style="353" customWidth="1"/>
    <col min="263" max="263" width="13.85546875" style="353" customWidth="1"/>
    <col min="264" max="264" width="14.85546875" style="353" customWidth="1"/>
    <col min="265" max="265" width="15.140625" style="353" customWidth="1"/>
    <col min="266" max="266" width="0" style="353" hidden="1" customWidth="1"/>
    <col min="267" max="267" width="19.28515625" style="353" bestFit="1" customWidth="1"/>
    <col min="268" max="268" width="19.7109375" style="353" bestFit="1" customWidth="1"/>
    <col min="269" max="269" width="17.42578125" style="353" bestFit="1" customWidth="1"/>
    <col min="270" max="512" width="9.140625" style="353"/>
    <col min="513" max="513" width="3.28515625" style="353" customWidth="1"/>
    <col min="514" max="514" width="1.7109375" style="353" customWidth="1"/>
    <col min="515" max="516" width="3" style="353" customWidth="1"/>
    <col min="517" max="517" width="27.28515625" style="353" customWidth="1"/>
    <col min="518" max="518" width="11.28515625" style="353" customWidth="1"/>
    <col min="519" max="519" width="13.85546875" style="353" customWidth="1"/>
    <col min="520" max="520" width="14.85546875" style="353" customWidth="1"/>
    <col min="521" max="521" width="15.140625" style="353" customWidth="1"/>
    <col min="522" max="522" width="0" style="353" hidden="1" customWidth="1"/>
    <col min="523" max="523" width="19.28515625" style="353" bestFit="1" customWidth="1"/>
    <col min="524" max="524" width="19.7109375" style="353" bestFit="1" customWidth="1"/>
    <col min="525" max="525" width="17.42578125" style="353" bestFit="1" customWidth="1"/>
    <col min="526" max="768" width="9.140625" style="353"/>
    <col min="769" max="769" width="3.28515625" style="353" customWidth="1"/>
    <col min="770" max="770" width="1.7109375" style="353" customWidth="1"/>
    <col min="771" max="772" width="3" style="353" customWidth="1"/>
    <col min="773" max="773" width="27.28515625" style="353" customWidth="1"/>
    <col min="774" max="774" width="11.28515625" style="353" customWidth="1"/>
    <col min="775" max="775" width="13.85546875" style="353" customWidth="1"/>
    <col min="776" max="776" width="14.85546875" style="353" customWidth="1"/>
    <col min="777" max="777" width="15.140625" style="353" customWidth="1"/>
    <col min="778" max="778" width="0" style="353" hidden="1" customWidth="1"/>
    <col min="779" max="779" width="19.28515625" style="353" bestFit="1" customWidth="1"/>
    <col min="780" max="780" width="19.7109375" style="353" bestFit="1" customWidth="1"/>
    <col min="781" max="781" width="17.42578125" style="353" bestFit="1" customWidth="1"/>
    <col min="782" max="1024" width="9.140625" style="353"/>
    <col min="1025" max="1025" width="3.28515625" style="353" customWidth="1"/>
    <col min="1026" max="1026" width="1.7109375" style="353" customWidth="1"/>
    <col min="1027" max="1028" width="3" style="353" customWidth="1"/>
    <col min="1029" max="1029" width="27.28515625" style="353" customWidth="1"/>
    <col min="1030" max="1030" width="11.28515625" style="353" customWidth="1"/>
    <col min="1031" max="1031" width="13.85546875" style="353" customWidth="1"/>
    <col min="1032" max="1032" width="14.85546875" style="353" customWidth="1"/>
    <col min="1033" max="1033" width="15.140625" style="353" customWidth="1"/>
    <col min="1034" max="1034" width="0" style="353" hidden="1" customWidth="1"/>
    <col min="1035" max="1035" width="19.28515625" style="353" bestFit="1" customWidth="1"/>
    <col min="1036" max="1036" width="19.7109375" style="353" bestFit="1" customWidth="1"/>
    <col min="1037" max="1037" width="17.42578125" style="353" bestFit="1" customWidth="1"/>
    <col min="1038" max="1280" width="9.140625" style="353"/>
    <col min="1281" max="1281" width="3.28515625" style="353" customWidth="1"/>
    <col min="1282" max="1282" width="1.7109375" style="353" customWidth="1"/>
    <col min="1283" max="1284" width="3" style="353" customWidth="1"/>
    <col min="1285" max="1285" width="27.28515625" style="353" customWidth="1"/>
    <col min="1286" max="1286" width="11.28515625" style="353" customWidth="1"/>
    <col min="1287" max="1287" width="13.85546875" style="353" customWidth="1"/>
    <col min="1288" max="1288" width="14.85546875" style="353" customWidth="1"/>
    <col min="1289" max="1289" width="15.140625" style="353" customWidth="1"/>
    <col min="1290" max="1290" width="0" style="353" hidden="1" customWidth="1"/>
    <col min="1291" max="1291" width="19.28515625" style="353" bestFit="1" customWidth="1"/>
    <col min="1292" max="1292" width="19.7109375" style="353" bestFit="1" customWidth="1"/>
    <col min="1293" max="1293" width="17.42578125" style="353" bestFit="1" customWidth="1"/>
    <col min="1294" max="1536" width="9.140625" style="353"/>
    <col min="1537" max="1537" width="3.28515625" style="353" customWidth="1"/>
    <col min="1538" max="1538" width="1.7109375" style="353" customWidth="1"/>
    <col min="1539" max="1540" width="3" style="353" customWidth="1"/>
    <col min="1541" max="1541" width="27.28515625" style="353" customWidth="1"/>
    <col min="1542" max="1542" width="11.28515625" style="353" customWidth="1"/>
    <col min="1543" max="1543" width="13.85546875" style="353" customWidth="1"/>
    <col min="1544" max="1544" width="14.85546875" style="353" customWidth="1"/>
    <col min="1545" max="1545" width="15.140625" style="353" customWidth="1"/>
    <col min="1546" max="1546" width="0" style="353" hidden="1" customWidth="1"/>
    <col min="1547" max="1547" width="19.28515625" style="353" bestFit="1" customWidth="1"/>
    <col min="1548" max="1548" width="19.7109375" style="353" bestFit="1" customWidth="1"/>
    <col min="1549" max="1549" width="17.42578125" style="353" bestFit="1" customWidth="1"/>
    <col min="1550" max="1792" width="9.140625" style="353"/>
    <col min="1793" max="1793" width="3.28515625" style="353" customWidth="1"/>
    <col min="1794" max="1794" width="1.7109375" style="353" customWidth="1"/>
    <col min="1795" max="1796" width="3" style="353" customWidth="1"/>
    <col min="1797" max="1797" width="27.28515625" style="353" customWidth="1"/>
    <col min="1798" max="1798" width="11.28515625" style="353" customWidth="1"/>
    <col min="1799" max="1799" width="13.85546875" style="353" customWidth="1"/>
    <col min="1800" max="1800" width="14.85546875" style="353" customWidth="1"/>
    <col min="1801" max="1801" width="15.140625" style="353" customWidth="1"/>
    <col min="1802" max="1802" width="0" style="353" hidden="1" customWidth="1"/>
    <col min="1803" max="1803" width="19.28515625" style="353" bestFit="1" customWidth="1"/>
    <col min="1804" max="1804" width="19.7109375" style="353" bestFit="1" customWidth="1"/>
    <col min="1805" max="1805" width="17.42578125" style="353" bestFit="1" customWidth="1"/>
    <col min="1806" max="2048" width="9.140625" style="353"/>
    <col min="2049" max="2049" width="3.28515625" style="353" customWidth="1"/>
    <col min="2050" max="2050" width="1.7109375" style="353" customWidth="1"/>
    <col min="2051" max="2052" width="3" style="353" customWidth="1"/>
    <col min="2053" max="2053" width="27.28515625" style="353" customWidth="1"/>
    <col min="2054" max="2054" width="11.28515625" style="353" customWidth="1"/>
    <col min="2055" max="2055" width="13.85546875" style="353" customWidth="1"/>
    <col min="2056" max="2056" width="14.85546875" style="353" customWidth="1"/>
    <col min="2057" max="2057" width="15.140625" style="353" customWidth="1"/>
    <col min="2058" max="2058" width="0" style="353" hidden="1" customWidth="1"/>
    <col min="2059" max="2059" width="19.28515625" style="353" bestFit="1" customWidth="1"/>
    <col min="2060" max="2060" width="19.7109375" style="353" bestFit="1" customWidth="1"/>
    <col min="2061" max="2061" width="17.42578125" style="353" bestFit="1" customWidth="1"/>
    <col min="2062" max="2304" width="9.140625" style="353"/>
    <col min="2305" max="2305" width="3.28515625" style="353" customWidth="1"/>
    <col min="2306" max="2306" width="1.7109375" style="353" customWidth="1"/>
    <col min="2307" max="2308" width="3" style="353" customWidth="1"/>
    <col min="2309" max="2309" width="27.28515625" style="353" customWidth="1"/>
    <col min="2310" max="2310" width="11.28515625" style="353" customWidth="1"/>
    <col min="2311" max="2311" width="13.85546875" style="353" customWidth="1"/>
    <col min="2312" max="2312" width="14.85546875" style="353" customWidth="1"/>
    <col min="2313" max="2313" width="15.140625" style="353" customWidth="1"/>
    <col min="2314" max="2314" width="0" style="353" hidden="1" customWidth="1"/>
    <col min="2315" max="2315" width="19.28515625" style="353" bestFit="1" customWidth="1"/>
    <col min="2316" max="2316" width="19.7109375" style="353" bestFit="1" customWidth="1"/>
    <col min="2317" max="2317" width="17.42578125" style="353" bestFit="1" customWidth="1"/>
    <col min="2318" max="2560" width="9.140625" style="353"/>
    <col min="2561" max="2561" width="3.28515625" style="353" customWidth="1"/>
    <col min="2562" max="2562" width="1.7109375" style="353" customWidth="1"/>
    <col min="2563" max="2564" width="3" style="353" customWidth="1"/>
    <col min="2565" max="2565" width="27.28515625" style="353" customWidth="1"/>
    <col min="2566" max="2566" width="11.28515625" style="353" customWidth="1"/>
    <col min="2567" max="2567" width="13.85546875" style="353" customWidth="1"/>
    <col min="2568" max="2568" width="14.85546875" style="353" customWidth="1"/>
    <col min="2569" max="2569" width="15.140625" style="353" customWidth="1"/>
    <col min="2570" max="2570" width="0" style="353" hidden="1" customWidth="1"/>
    <col min="2571" max="2571" width="19.28515625" style="353" bestFit="1" customWidth="1"/>
    <col min="2572" max="2572" width="19.7109375" style="353" bestFit="1" customWidth="1"/>
    <col min="2573" max="2573" width="17.42578125" style="353" bestFit="1" customWidth="1"/>
    <col min="2574" max="2816" width="9.140625" style="353"/>
    <col min="2817" max="2817" width="3.28515625" style="353" customWidth="1"/>
    <col min="2818" max="2818" width="1.7109375" style="353" customWidth="1"/>
    <col min="2819" max="2820" width="3" style="353" customWidth="1"/>
    <col min="2821" max="2821" width="27.28515625" style="353" customWidth="1"/>
    <col min="2822" max="2822" width="11.28515625" style="353" customWidth="1"/>
    <col min="2823" max="2823" width="13.85546875" style="353" customWidth="1"/>
    <col min="2824" max="2824" width="14.85546875" style="353" customWidth="1"/>
    <col min="2825" max="2825" width="15.140625" style="353" customWidth="1"/>
    <col min="2826" max="2826" width="0" style="353" hidden="1" customWidth="1"/>
    <col min="2827" max="2827" width="19.28515625" style="353" bestFit="1" customWidth="1"/>
    <col min="2828" max="2828" width="19.7109375" style="353" bestFit="1" customWidth="1"/>
    <col min="2829" max="2829" width="17.42578125" style="353" bestFit="1" customWidth="1"/>
    <col min="2830" max="3072" width="9.140625" style="353"/>
    <col min="3073" max="3073" width="3.28515625" style="353" customWidth="1"/>
    <col min="3074" max="3074" width="1.7109375" style="353" customWidth="1"/>
    <col min="3075" max="3076" width="3" style="353" customWidth="1"/>
    <col min="3077" max="3077" width="27.28515625" style="353" customWidth="1"/>
    <col min="3078" max="3078" width="11.28515625" style="353" customWidth="1"/>
    <col min="3079" max="3079" width="13.85546875" style="353" customWidth="1"/>
    <col min="3080" max="3080" width="14.85546875" style="353" customWidth="1"/>
    <col min="3081" max="3081" width="15.140625" style="353" customWidth="1"/>
    <col min="3082" max="3082" width="0" style="353" hidden="1" customWidth="1"/>
    <col min="3083" max="3083" width="19.28515625" style="353" bestFit="1" customWidth="1"/>
    <col min="3084" max="3084" width="19.7109375" style="353" bestFit="1" customWidth="1"/>
    <col min="3085" max="3085" width="17.42578125" style="353" bestFit="1" customWidth="1"/>
    <col min="3086" max="3328" width="9.140625" style="353"/>
    <col min="3329" max="3329" width="3.28515625" style="353" customWidth="1"/>
    <col min="3330" max="3330" width="1.7109375" style="353" customWidth="1"/>
    <col min="3331" max="3332" width="3" style="353" customWidth="1"/>
    <col min="3333" max="3333" width="27.28515625" style="353" customWidth="1"/>
    <col min="3334" max="3334" width="11.28515625" style="353" customWidth="1"/>
    <col min="3335" max="3335" width="13.85546875" style="353" customWidth="1"/>
    <col min="3336" max="3336" width="14.85546875" style="353" customWidth="1"/>
    <col min="3337" max="3337" width="15.140625" style="353" customWidth="1"/>
    <col min="3338" max="3338" width="0" style="353" hidden="1" customWidth="1"/>
    <col min="3339" max="3339" width="19.28515625" style="353" bestFit="1" customWidth="1"/>
    <col min="3340" max="3340" width="19.7109375" style="353" bestFit="1" customWidth="1"/>
    <col min="3341" max="3341" width="17.42578125" style="353" bestFit="1" customWidth="1"/>
    <col min="3342" max="3584" width="9.140625" style="353"/>
    <col min="3585" max="3585" width="3.28515625" style="353" customWidth="1"/>
    <col min="3586" max="3586" width="1.7109375" style="353" customWidth="1"/>
    <col min="3587" max="3588" width="3" style="353" customWidth="1"/>
    <col min="3589" max="3589" width="27.28515625" style="353" customWidth="1"/>
    <col min="3590" max="3590" width="11.28515625" style="353" customWidth="1"/>
    <col min="3591" max="3591" width="13.85546875" style="353" customWidth="1"/>
    <col min="3592" max="3592" width="14.85546875" style="353" customWidth="1"/>
    <col min="3593" max="3593" width="15.140625" style="353" customWidth="1"/>
    <col min="3594" max="3594" width="0" style="353" hidden="1" customWidth="1"/>
    <col min="3595" max="3595" width="19.28515625" style="353" bestFit="1" customWidth="1"/>
    <col min="3596" max="3596" width="19.7109375" style="353" bestFit="1" customWidth="1"/>
    <col min="3597" max="3597" width="17.42578125" style="353" bestFit="1" customWidth="1"/>
    <col min="3598" max="3840" width="9.140625" style="353"/>
    <col min="3841" max="3841" width="3.28515625" style="353" customWidth="1"/>
    <col min="3842" max="3842" width="1.7109375" style="353" customWidth="1"/>
    <col min="3843" max="3844" width="3" style="353" customWidth="1"/>
    <col min="3845" max="3845" width="27.28515625" style="353" customWidth="1"/>
    <col min="3846" max="3846" width="11.28515625" style="353" customWidth="1"/>
    <col min="3847" max="3847" width="13.85546875" style="353" customWidth="1"/>
    <col min="3848" max="3848" width="14.85546875" style="353" customWidth="1"/>
    <col min="3849" max="3849" width="15.140625" style="353" customWidth="1"/>
    <col min="3850" max="3850" width="0" style="353" hidden="1" customWidth="1"/>
    <col min="3851" max="3851" width="19.28515625" style="353" bestFit="1" customWidth="1"/>
    <col min="3852" max="3852" width="19.7109375" style="353" bestFit="1" customWidth="1"/>
    <col min="3853" max="3853" width="17.42578125" style="353" bestFit="1" customWidth="1"/>
    <col min="3854" max="4096" width="9.140625" style="353"/>
    <col min="4097" max="4097" width="3.28515625" style="353" customWidth="1"/>
    <col min="4098" max="4098" width="1.7109375" style="353" customWidth="1"/>
    <col min="4099" max="4100" width="3" style="353" customWidth="1"/>
    <col min="4101" max="4101" width="27.28515625" style="353" customWidth="1"/>
    <col min="4102" max="4102" width="11.28515625" style="353" customWidth="1"/>
    <col min="4103" max="4103" width="13.85546875" style="353" customWidth="1"/>
    <col min="4104" max="4104" width="14.85546875" style="353" customWidth="1"/>
    <col min="4105" max="4105" width="15.140625" style="353" customWidth="1"/>
    <col min="4106" max="4106" width="0" style="353" hidden="1" customWidth="1"/>
    <col min="4107" max="4107" width="19.28515625" style="353" bestFit="1" customWidth="1"/>
    <col min="4108" max="4108" width="19.7109375" style="353" bestFit="1" customWidth="1"/>
    <col min="4109" max="4109" width="17.42578125" style="353" bestFit="1" customWidth="1"/>
    <col min="4110" max="4352" width="9.140625" style="353"/>
    <col min="4353" max="4353" width="3.28515625" style="353" customWidth="1"/>
    <col min="4354" max="4354" width="1.7109375" style="353" customWidth="1"/>
    <col min="4355" max="4356" width="3" style="353" customWidth="1"/>
    <col min="4357" max="4357" width="27.28515625" style="353" customWidth="1"/>
    <col min="4358" max="4358" width="11.28515625" style="353" customWidth="1"/>
    <col min="4359" max="4359" width="13.85546875" style="353" customWidth="1"/>
    <col min="4360" max="4360" width="14.85546875" style="353" customWidth="1"/>
    <col min="4361" max="4361" width="15.140625" style="353" customWidth="1"/>
    <col min="4362" max="4362" width="0" style="353" hidden="1" customWidth="1"/>
    <col min="4363" max="4363" width="19.28515625" style="353" bestFit="1" customWidth="1"/>
    <col min="4364" max="4364" width="19.7109375" style="353" bestFit="1" customWidth="1"/>
    <col min="4365" max="4365" width="17.42578125" style="353" bestFit="1" customWidth="1"/>
    <col min="4366" max="4608" width="9.140625" style="353"/>
    <col min="4609" max="4609" width="3.28515625" style="353" customWidth="1"/>
    <col min="4610" max="4610" width="1.7109375" style="353" customWidth="1"/>
    <col min="4611" max="4612" width="3" style="353" customWidth="1"/>
    <col min="4613" max="4613" width="27.28515625" style="353" customWidth="1"/>
    <col min="4614" max="4614" width="11.28515625" style="353" customWidth="1"/>
    <col min="4615" max="4615" width="13.85546875" style="353" customWidth="1"/>
    <col min="4616" max="4616" width="14.85546875" style="353" customWidth="1"/>
    <col min="4617" max="4617" width="15.140625" style="353" customWidth="1"/>
    <col min="4618" max="4618" width="0" style="353" hidden="1" customWidth="1"/>
    <col min="4619" max="4619" width="19.28515625" style="353" bestFit="1" customWidth="1"/>
    <col min="4620" max="4620" width="19.7109375" style="353" bestFit="1" customWidth="1"/>
    <col min="4621" max="4621" width="17.42578125" style="353" bestFit="1" customWidth="1"/>
    <col min="4622" max="4864" width="9.140625" style="353"/>
    <col min="4865" max="4865" width="3.28515625" style="353" customWidth="1"/>
    <col min="4866" max="4866" width="1.7109375" style="353" customWidth="1"/>
    <col min="4867" max="4868" width="3" style="353" customWidth="1"/>
    <col min="4869" max="4869" width="27.28515625" style="353" customWidth="1"/>
    <col min="4870" max="4870" width="11.28515625" style="353" customWidth="1"/>
    <col min="4871" max="4871" width="13.85546875" style="353" customWidth="1"/>
    <col min="4872" max="4872" width="14.85546875" style="353" customWidth="1"/>
    <col min="4873" max="4873" width="15.140625" style="353" customWidth="1"/>
    <col min="4874" max="4874" width="0" style="353" hidden="1" customWidth="1"/>
    <col min="4875" max="4875" width="19.28515625" style="353" bestFit="1" customWidth="1"/>
    <col min="4876" max="4876" width="19.7109375" style="353" bestFit="1" customWidth="1"/>
    <col min="4877" max="4877" width="17.42578125" style="353" bestFit="1" customWidth="1"/>
    <col min="4878" max="5120" width="9.140625" style="353"/>
    <col min="5121" max="5121" width="3.28515625" style="353" customWidth="1"/>
    <col min="5122" max="5122" width="1.7109375" style="353" customWidth="1"/>
    <col min="5123" max="5124" width="3" style="353" customWidth="1"/>
    <col min="5125" max="5125" width="27.28515625" style="353" customWidth="1"/>
    <col min="5126" max="5126" width="11.28515625" style="353" customWidth="1"/>
    <col min="5127" max="5127" width="13.85546875" style="353" customWidth="1"/>
    <col min="5128" max="5128" width="14.85546875" style="353" customWidth="1"/>
    <col min="5129" max="5129" width="15.140625" style="353" customWidth="1"/>
    <col min="5130" max="5130" width="0" style="353" hidden="1" customWidth="1"/>
    <col min="5131" max="5131" width="19.28515625" style="353" bestFit="1" customWidth="1"/>
    <col min="5132" max="5132" width="19.7109375" style="353" bestFit="1" customWidth="1"/>
    <col min="5133" max="5133" width="17.42578125" style="353" bestFit="1" customWidth="1"/>
    <col min="5134" max="5376" width="9.140625" style="353"/>
    <col min="5377" max="5377" width="3.28515625" style="353" customWidth="1"/>
    <col min="5378" max="5378" width="1.7109375" style="353" customWidth="1"/>
    <col min="5379" max="5380" width="3" style="353" customWidth="1"/>
    <col min="5381" max="5381" width="27.28515625" style="353" customWidth="1"/>
    <col min="5382" max="5382" width="11.28515625" style="353" customWidth="1"/>
    <col min="5383" max="5383" width="13.85546875" style="353" customWidth="1"/>
    <col min="5384" max="5384" width="14.85546875" style="353" customWidth="1"/>
    <col min="5385" max="5385" width="15.140625" style="353" customWidth="1"/>
    <col min="5386" max="5386" width="0" style="353" hidden="1" customWidth="1"/>
    <col min="5387" max="5387" width="19.28515625" style="353" bestFit="1" customWidth="1"/>
    <col min="5388" max="5388" width="19.7109375" style="353" bestFit="1" customWidth="1"/>
    <col min="5389" max="5389" width="17.42578125" style="353" bestFit="1" customWidth="1"/>
    <col min="5390" max="5632" width="9.140625" style="353"/>
    <col min="5633" max="5633" width="3.28515625" style="353" customWidth="1"/>
    <col min="5634" max="5634" width="1.7109375" style="353" customWidth="1"/>
    <col min="5635" max="5636" width="3" style="353" customWidth="1"/>
    <col min="5637" max="5637" width="27.28515625" style="353" customWidth="1"/>
    <col min="5638" max="5638" width="11.28515625" style="353" customWidth="1"/>
    <col min="5639" max="5639" width="13.85546875" style="353" customWidth="1"/>
    <col min="5640" max="5640" width="14.85546875" style="353" customWidth="1"/>
    <col min="5641" max="5641" width="15.140625" style="353" customWidth="1"/>
    <col min="5642" max="5642" width="0" style="353" hidden="1" customWidth="1"/>
    <col min="5643" max="5643" width="19.28515625" style="353" bestFit="1" customWidth="1"/>
    <col min="5644" max="5644" width="19.7109375" style="353" bestFit="1" customWidth="1"/>
    <col min="5645" max="5645" width="17.42578125" style="353" bestFit="1" customWidth="1"/>
    <col min="5646" max="5888" width="9.140625" style="353"/>
    <col min="5889" max="5889" width="3.28515625" style="353" customWidth="1"/>
    <col min="5890" max="5890" width="1.7109375" style="353" customWidth="1"/>
    <col min="5891" max="5892" width="3" style="353" customWidth="1"/>
    <col min="5893" max="5893" width="27.28515625" style="353" customWidth="1"/>
    <col min="5894" max="5894" width="11.28515625" style="353" customWidth="1"/>
    <col min="5895" max="5895" width="13.85546875" style="353" customWidth="1"/>
    <col min="5896" max="5896" width="14.85546875" style="353" customWidth="1"/>
    <col min="5897" max="5897" width="15.140625" style="353" customWidth="1"/>
    <col min="5898" max="5898" width="0" style="353" hidden="1" customWidth="1"/>
    <col min="5899" max="5899" width="19.28515625" style="353" bestFit="1" customWidth="1"/>
    <col min="5900" max="5900" width="19.7109375" style="353" bestFit="1" customWidth="1"/>
    <col min="5901" max="5901" width="17.42578125" style="353" bestFit="1" customWidth="1"/>
    <col min="5902" max="6144" width="9.140625" style="353"/>
    <col min="6145" max="6145" width="3.28515625" style="353" customWidth="1"/>
    <col min="6146" max="6146" width="1.7109375" style="353" customWidth="1"/>
    <col min="6147" max="6148" width="3" style="353" customWidth="1"/>
    <col min="6149" max="6149" width="27.28515625" style="353" customWidth="1"/>
    <col min="6150" max="6150" width="11.28515625" style="353" customWidth="1"/>
    <col min="6151" max="6151" width="13.85546875" style="353" customWidth="1"/>
    <col min="6152" max="6152" width="14.85546875" style="353" customWidth="1"/>
    <col min="6153" max="6153" width="15.140625" style="353" customWidth="1"/>
    <col min="6154" max="6154" width="0" style="353" hidden="1" customWidth="1"/>
    <col min="6155" max="6155" width="19.28515625" style="353" bestFit="1" customWidth="1"/>
    <col min="6156" max="6156" width="19.7109375" style="353" bestFit="1" customWidth="1"/>
    <col min="6157" max="6157" width="17.42578125" style="353" bestFit="1" customWidth="1"/>
    <col min="6158" max="6400" width="9.140625" style="353"/>
    <col min="6401" max="6401" width="3.28515625" style="353" customWidth="1"/>
    <col min="6402" max="6402" width="1.7109375" style="353" customWidth="1"/>
    <col min="6403" max="6404" width="3" style="353" customWidth="1"/>
    <col min="6405" max="6405" width="27.28515625" style="353" customWidth="1"/>
    <col min="6406" max="6406" width="11.28515625" style="353" customWidth="1"/>
    <col min="6407" max="6407" width="13.85546875" style="353" customWidth="1"/>
    <col min="6408" max="6408" width="14.85546875" style="353" customWidth="1"/>
    <col min="6409" max="6409" width="15.140625" style="353" customWidth="1"/>
    <col min="6410" max="6410" width="0" style="353" hidden="1" customWidth="1"/>
    <col min="6411" max="6411" width="19.28515625" style="353" bestFit="1" customWidth="1"/>
    <col min="6412" max="6412" width="19.7109375" style="353" bestFit="1" customWidth="1"/>
    <col min="6413" max="6413" width="17.42578125" style="353" bestFit="1" customWidth="1"/>
    <col min="6414" max="6656" width="9.140625" style="353"/>
    <col min="6657" max="6657" width="3.28515625" style="353" customWidth="1"/>
    <col min="6658" max="6658" width="1.7109375" style="353" customWidth="1"/>
    <col min="6659" max="6660" width="3" style="353" customWidth="1"/>
    <col min="6661" max="6661" width="27.28515625" style="353" customWidth="1"/>
    <col min="6662" max="6662" width="11.28515625" style="353" customWidth="1"/>
    <col min="6663" max="6663" width="13.85546875" style="353" customWidth="1"/>
    <col min="6664" max="6664" width="14.85546875" style="353" customWidth="1"/>
    <col min="6665" max="6665" width="15.140625" style="353" customWidth="1"/>
    <col min="6666" max="6666" width="0" style="353" hidden="1" customWidth="1"/>
    <col min="6667" max="6667" width="19.28515625" style="353" bestFit="1" customWidth="1"/>
    <col min="6668" max="6668" width="19.7109375" style="353" bestFit="1" customWidth="1"/>
    <col min="6669" max="6669" width="17.42578125" style="353" bestFit="1" customWidth="1"/>
    <col min="6670" max="6912" width="9.140625" style="353"/>
    <col min="6913" max="6913" width="3.28515625" style="353" customWidth="1"/>
    <col min="6914" max="6914" width="1.7109375" style="353" customWidth="1"/>
    <col min="6915" max="6916" width="3" style="353" customWidth="1"/>
    <col min="6917" max="6917" width="27.28515625" style="353" customWidth="1"/>
    <col min="6918" max="6918" width="11.28515625" style="353" customWidth="1"/>
    <col min="6919" max="6919" width="13.85546875" style="353" customWidth="1"/>
    <col min="6920" max="6920" width="14.85546875" style="353" customWidth="1"/>
    <col min="6921" max="6921" width="15.140625" style="353" customWidth="1"/>
    <col min="6922" max="6922" width="0" style="353" hidden="1" customWidth="1"/>
    <col min="6923" max="6923" width="19.28515625" style="353" bestFit="1" customWidth="1"/>
    <col min="6924" max="6924" width="19.7109375" style="353" bestFit="1" customWidth="1"/>
    <col min="6925" max="6925" width="17.42578125" style="353" bestFit="1" customWidth="1"/>
    <col min="6926" max="7168" width="9.140625" style="353"/>
    <col min="7169" max="7169" width="3.28515625" style="353" customWidth="1"/>
    <col min="7170" max="7170" width="1.7109375" style="353" customWidth="1"/>
    <col min="7171" max="7172" width="3" style="353" customWidth="1"/>
    <col min="7173" max="7173" width="27.28515625" style="353" customWidth="1"/>
    <col min="7174" max="7174" width="11.28515625" style="353" customWidth="1"/>
    <col min="7175" max="7175" width="13.85546875" style="353" customWidth="1"/>
    <col min="7176" max="7176" width="14.85546875" style="353" customWidth="1"/>
    <col min="7177" max="7177" width="15.140625" style="353" customWidth="1"/>
    <col min="7178" max="7178" width="0" style="353" hidden="1" customWidth="1"/>
    <col min="7179" max="7179" width="19.28515625" style="353" bestFit="1" customWidth="1"/>
    <col min="7180" max="7180" width="19.7109375" style="353" bestFit="1" customWidth="1"/>
    <col min="7181" max="7181" width="17.42578125" style="353" bestFit="1" customWidth="1"/>
    <col min="7182" max="7424" width="9.140625" style="353"/>
    <col min="7425" max="7425" width="3.28515625" style="353" customWidth="1"/>
    <col min="7426" max="7426" width="1.7109375" style="353" customWidth="1"/>
    <col min="7427" max="7428" width="3" style="353" customWidth="1"/>
    <col min="7429" max="7429" width="27.28515625" style="353" customWidth="1"/>
    <col min="7430" max="7430" width="11.28515625" style="353" customWidth="1"/>
    <col min="7431" max="7431" width="13.85546875" style="353" customWidth="1"/>
    <col min="7432" max="7432" width="14.85546875" style="353" customWidth="1"/>
    <col min="7433" max="7433" width="15.140625" style="353" customWidth="1"/>
    <col min="7434" max="7434" width="0" style="353" hidden="1" customWidth="1"/>
    <col min="7435" max="7435" width="19.28515625" style="353" bestFit="1" customWidth="1"/>
    <col min="7436" max="7436" width="19.7109375" style="353" bestFit="1" customWidth="1"/>
    <col min="7437" max="7437" width="17.42578125" style="353" bestFit="1" customWidth="1"/>
    <col min="7438" max="7680" width="9.140625" style="353"/>
    <col min="7681" max="7681" width="3.28515625" style="353" customWidth="1"/>
    <col min="7682" max="7682" width="1.7109375" style="353" customWidth="1"/>
    <col min="7683" max="7684" width="3" style="353" customWidth="1"/>
    <col min="7685" max="7685" width="27.28515625" style="353" customWidth="1"/>
    <col min="7686" max="7686" width="11.28515625" style="353" customWidth="1"/>
    <col min="7687" max="7687" width="13.85546875" style="353" customWidth="1"/>
    <col min="7688" max="7688" width="14.85546875" style="353" customWidth="1"/>
    <col min="7689" max="7689" width="15.140625" style="353" customWidth="1"/>
    <col min="7690" max="7690" width="0" style="353" hidden="1" customWidth="1"/>
    <col min="7691" max="7691" width="19.28515625" style="353" bestFit="1" customWidth="1"/>
    <col min="7692" max="7692" width="19.7109375" style="353" bestFit="1" customWidth="1"/>
    <col min="7693" max="7693" width="17.42578125" style="353" bestFit="1" customWidth="1"/>
    <col min="7694" max="7936" width="9.140625" style="353"/>
    <col min="7937" max="7937" width="3.28515625" style="353" customWidth="1"/>
    <col min="7938" max="7938" width="1.7109375" style="353" customWidth="1"/>
    <col min="7939" max="7940" width="3" style="353" customWidth="1"/>
    <col min="7941" max="7941" width="27.28515625" style="353" customWidth="1"/>
    <col min="7942" max="7942" width="11.28515625" style="353" customWidth="1"/>
    <col min="7943" max="7943" width="13.85546875" style="353" customWidth="1"/>
    <col min="7944" max="7944" width="14.85546875" style="353" customWidth="1"/>
    <col min="7945" max="7945" width="15.140625" style="353" customWidth="1"/>
    <col min="7946" max="7946" width="0" style="353" hidden="1" customWidth="1"/>
    <col min="7947" max="7947" width="19.28515625" style="353" bestFit="1" customWidth="1"/>
    <col min="7948" max="7948" width="19.7109375" style="353" bestFit="1" customWidth="1"/>
    <col min="7949" max="7949" width="17.42578125" style="353" bestFit="1" customWidth="1"/>
    <col min="7950" max="8192" width="9.140625" style="353"/>
    <col min="8193" max="8193" width="3.28515625" style="353" customWidth="1"/>
    <col min="8194" max="8194" width="1.7109375" style="353" customWidth="1"/>
    <col min="8195" max="8196" width="3" style="353" customWidth="1"/>
    <col min="8197" max="8197" width="27.28515625" style="353" customWidth="1"/>
    <col min="8198" max="8198" width="11.28515625" style="353" customWidth="1"/>
    <col min="8199" max="8199" width="13.85546875" style="353" customWidth="1"/>
    <col min="8200" max="8200" width="14.85546875" style="353" customWidth="1"/>
    <col min="8201" max="8201" width="15.140625" style="353" customWidth="1"/>
    <col min="8202" max="8202" width="0" style="353" hidden="1" customWidth="1"/>
    <col min="8203" max="8203" width="19.28515625" style="353" bestFit="1" customWidth="1"/>
    <col min="8204" max="8204" width="19.7109375" style="353" bestFit="1" customWidth="1"/>
    <col min="8205" max="8205" width="17.42578125" style="353" bestFit="1" customWidth="1"/>
    <col min="8206" max="8448" width="9.140625" style="353"/>
    <col min="8449" max="8449" width="3.28515625" style="353" customWidth="1"/>
    <col min="8450" max="8450" width="1.7109375" style="353" customWidth="1"/>
    <col min="8451" max="8452" width="3" style="353" customWidth="1"/>
    <col min="8453" max="8453" width="27.28515625" style="353" customWidth="1"/>
    <col min="8454" max="8454" width="11.28515625" style="353" customWidth="1"/>
    <col min="8455" max="8455" width="13.85546875" style="353" customWidth="1"/>
    <col min="8456" max="8456" width="14.85546875" style="353" customWidth="1"/>
    <col min="8457" max="8457" width="15.140625" style="353" customWidth="1"/>
    <col min="8458" max="8458" width="0" style="353" hidden="1" customWidth="1"/>
    <col min="8459" max="8459" width="19.28515625" style="353" bestFit="1" customWidth="1"/>
    <col min="8460" max="8460" width="19.7109375" style="353" bestFit="1" customWidth="1"/>
    <col min="8461" max="8461" width="17.42578125" style="353" bestFit="1" customWidth="1"/>
    <col min="8462" max="8704" width="9.140625" style="353"/>
    <col min="8705" max="8705" width="3.28515625" style="353" customWidth="1"/>
    <col min="8706" max="8706" width="1.7109375" style="353" customWidth="1"/>
    <col min="8707" max="8708" width="3" style="353" customWidth="1"/>
    <col min="8709" max="8709" width="27.28515625" style="353" customWidth="1"/>
    <col min="8710" max="8710" width="11.28515625" style="353" customWidth="1"/>
    <col min="8711" max="8711" width="13.85546875" style="353" customWidth="1"/>
    <col min="8712" max="8712" width="14.85546875" style="353" customWidth="1"/>
    <col min="8713" max="8713" width="15.140625" style="353" customWidth="1"/>
    <col min="8714" max="8714" width="0" style="353" hidden="1" customWidth="1"/>
    <col min="8715" max="8715" width="19.28515625" style="353" bestFit="1" customWidth="1"/>
    <col min="8716" max="8716" width="19.7109375" style="353" bestFit="1" customWidth="1"/>
    <col min="8717" max="8717" width="17.42578125" style="353" bestFit="1" customWidth="1"/>
    <col min="8718" max="8960" width="9.140625" style="353"/>
    <col min="8961" max="8961" width="3.28515625" style="353" customWidth="1"/>
    <col min="8962" max="8962" width="1.7109375" style="353" customWidth="1"/>
    <col min="8963" max="8964" width="3" style="353" customWidth="1"/>
    <col min="8965" max="8965" width="27.28515625" style="353" customWidth="1"/>
    <col min="8966" max="8966" width="11.28515625" style="353" customWidth="1"/>
    <col min="8967" max="8967" width="13.85546875" style="353" customWidth="1"/>
    <col min="8968" max="8968" width="14.85546875" style="353" customWidth="1"/>
    <col min="8969" max="8969" width="15.140625" style="353" customWidth="1"/>
    <col min="8970" max="8970" width="0" style="353" hidden="1" customWidth="1"/>
    <col min="8971" max="8971" width="19.28515625" style="353" bestFit="1" customWidth="1"/>
    <col min="8972" max="8972" width="19.7109375" style="353" bestFit="1" customWidth="1"/>
    <col min="8973" max="8973" width="17.42578125" style="353" bestFit="1" customWidth="1"/>
    <col min="8974" max="9216" width="9.140625" style="353"/>
    <col min="9217" max="9217" width="3.28515625" style="353" customWidth="1"/>
    <col min="9218" max="9218" width="1.7109375" style="353" customWidth="1"/>
    <col min="9219" max="9220" width="3" style="353" customWidth="1"/>
    <col min="9221" max="9221" width="27.28515625" style="353" customWidth="1"/>
    <col min="9222" max="9222" width="11.28515625" style="353" customWidth="1"/>
    <col min="9223" max="9223" width="13.85546875" style="353" customWidth="1"/>
    <col min="9224" max="9224" width="14.85546875" style="353" customWidth="1"/>
    <col min="9225" max="9225" width="15.140625" style="353" customWidth="1"/>
    <col min="9226" max="9226" width="0" style="353" hidden="1" customWidth="1"/>
    <col min="9227" max="9227" width="19.28515625" style="353" bestFit="1" customWidth="1"/>
    <col min="9228" max="9228" width="19.7109375" style="353" bestFit="1" customWidth="1"/>
    <col min="9229" max="9229" width="17.42578125" style="353" bestFit="1" customWidth="1"/>
    <col min="9230" max="9472" width="9.140625" style="353"/>
    <col min="9473" max="9473" width="3.28515625" style="353" customWidth="1"/>
    <col min="9474" max="9474" width="1.7109375" style="353" customWidth="1"/>
    <col min="9475" max="9476" width="3" style="353" customWidth="1"/>
    <col min="9477" max="9477" width="27.28515625" style="353" customWidth="1"/>
    <col min="9478" max="9478" width="11.28515625" style="353" customWidth="1"/>
    <col min="9479" max="9479" width="13.85546875" style="353" customWidth="1"/>
    <col min="9480" max="9480" width="14.85546875" style="353" customWidth="1"/>
    <col min="9481" max="9481" width="15.140625" style="353" customWidth="1"/>
    <col min="9482" max="9482" width="0" style="353" hidden="1" customWidth="1"/>
    <col min="9483" max="9483" width="19.28515625" style="353" bestFit="1" customWidth="1"/>
    <col min="9484" max="9484" width="19.7109375" style="353" bestFit="1" customWidth="1"/>
    <col min="9485" max="9485" width="17.42578125" style="353" bestFit="1" customWidth="1"/>
    <col min="9486" max="9728" width="9.140625" style="353"/>
    <col min="9729" max="9729" width="3.28515625" style="353" customWidth="1"/>
    <col min="9730" max="9730" width="1.7109375" style="353" customWidth="1"/>
    <col min="9731" max="9732" width="3" style="353" customWidth="1"/>
    <col min="9733" max="9733" width="27.28515625" style="353" customWidth="1"/>
    <col min="9734" max="9734" width="11.28515625" style="353" customWidth="1"/>
    <col min="9735" max="9735" width="13.85546875" style="353" customWidth="1"/>
    <col min="9736" max="9736" width="14.85546875" style="353" customWidth="1"/>
    <col min="9737" max="9737" width="15.140625" style="353" customWidth="1"/>
    <col min="9738" max="9738" width="0" style="353" hidden="1" customWidth="1"/>
    <col min="9739" max="9739" width="19.28515625" style="353" bestFit="1" customWidth="1"/>
    <col min="9740" max="9740" width="19.7109375" style="353" bestFit="1" customWidth="1"/>
    <col min="9741" max="9741" width="17.42578125" style="353" bestFit="1" customWidth="1"/>
    <col min="9742" max="9984" width="9.140625" style="353"/>
    <col min="9985" max="9985" width="3.28515625" style="353" customWidth="1"/>
    <col min="9986" max="9986" width="1.7109375" style="353" customWidth="1"/>
    <col min="9987" max="9988" width="3" style="353" customWidth="1"/>
    <col min="9989" max="9989" width="27.28515625" style="353" customWidth="1"/>
    <col min="9990" max="9990" width="11.28515625" style="353" customWidth="1"/>
    <col min="9991" max="9991" width="13.85546875" style="353" customWidth="1"/>
    <col min="9992" max="9992" width="14.85546875" style="353" customWidth="1"/>
    <col min="9993" max="9993" width="15.140625" style="353" customWidth="1"/>
    <col min="9994" max="9994" width="0" style="353" hidden="1" customWidth="1"/>
    <col min="9995" max="9995" width="19.28515625" style="353" bestFit="1" customWidth="1"/>
    <col min="9996" max="9996" width="19.7109375" style="353" bestFit="1" customWidth="1"/>
    <col min="9997" max="9997" width="17.42578125" style="353" bestFit="1" customWidth="1"/>
    <col min="9998" max="10240" width="9.140625" style="353"/>
    <col min="10241" max="10241" width="3.28515625" style="353" customWidth="1"/>
    <col min="10242" max="10242" width="1.7109375" style="353" customWidth="1"/>
    <col min="10243" max="10244" width="3" style="353" customWidth="1"/>
    <col min="10245" max="10245" width="27.28515625" style="353" customWidth="1"/>
    <col min="10246" max="10246" width="11.28515625" style="353" customWidth="1"/>
    <col min="10247" max="10247" width="13.85546875" style="353" customWidth="1"/>
    <col min="10248" max="10248" width="14.85546875" style="353" customWidth="1"/>
    <col min="10249" max="10249" width="15.140625" style="353" customWidth="1"/>
    <col min="10250" max="10250" width="0" style="353" hidden="1" customWidth="1"/>
    <col min="10251" max="10251" width="19.28515625" style="353" bestFit="1" customWidth="1"/>
    <col min="10252" max="10252" width="19.7109375" style="353" bestFit="1" customWidth="1"/>
    <col min="10253" max="10253" width="17.42578125" style="353" bestFit="1" customWidth="1"/>
    <col min="10254" max="10496" width="9.140625" style="353"/>
    <col min="10497" max="10497" width="3.28515625" style="353" customWidth="1"/>
    <col min="10498" max="10498" width="1.7109375" style="353" customWidth="1"/>
    <col min="10499" max="10500" width="3" style="353" customWidth="1"/>
    <col min="10501" max="10501" width="27.28515625" style="353" customWidth="1"/>
    <col min="10502" max="10502" width="11.28515625" style="353" customWidth="1"/>
    <col min="10503" max="10503" width="13.85546875" style="353" customWidth="1"/>
    <col min="10504" max="10504" width="14.85546875" style="353" customWidth="1"/>
    <col min="10505" max="10505" width="15.140625" style="353" customWidth="1"/>
    <col min="10506" max="10506" width="0" style="353" hidden="1" customWidth="1"/>
    <col min="10507" max="10507" width="19.28515625" style="353" bestFit="1" customWidth="1"/>
    <col min="10508" max="10508" width="19.7109375" style="353" bestFit="1" customWidth="1"/>
    <col min="10509" max="10509" width="17.42578125" style="353" bestFit="1" customWidth="1"/>
    <col min="10510" max="10752" width="9.140625" style="353"/>
    <col min="10753" max="10753" width="3.28515625" style="353" customWidth="1"/>
    <col min="10754" max="10754" width="1.7109375" style="353" customWidth="1"/>
    <col min="10755" max="10756" width="3" style="353" customWidth="1"/>
    <col min="10757" max="10757" width="27.28515625" style="353" customWidth="1"/>
    <col min="10758" max="10758" width="11.28515625" style="353" customWidth="1"/>
    <col min="10759" max="10759" width="13.85546875" style="353" customWidth="1"/>
    <col min="10760" max="10760" width="14.85546875" style="353" customWidth="1"/>
    <col min="10761" max="10761" width="15.140625" style="353" customWidth="1"/>
    <col min="10762" max="10762" width="0" style="353" hidden="1" customWidth="1"/>
    <col min="10763" max="10763" width="19.28515625" style="353" bestFit="1" customWidth="1"/>
    <col min="10764" max="10764" width="19.7109375" style="353" bestFit="1" customWidth="1"/>
    <col min="10765" max="10765" width="17.42578125" style="353" bestFit="1" customWidth="1"/>
    <col min="10766" max="11008" width="9.140625" style="353"/>
    <col min="11009" max="11009" width="3.28515625" style="353" customWidth="1"/>
    <col min="11010" max="11010" width="1.7109375" style="353" customWidth="1"/>
    <col min="11011" max="11012" width="3" style="353" customWidth="1"/>
    <col min="11013" max="11013" width="27.28515625" style="353" customWidth="1"/>
    <col min="11014" max="11014" width="11.28515625" style="353" customWidth="1"/>
    <col min="11015" max="11015" width="13.85546875" style="353" customWidth="1"/>
    <col min="11016" max="11016" width="14.85546875" style="353" customWidth="1"/>
    <col min="11017" max="11017" width="15.140625" style="353" customWidth="1"/>
    <col min="11018" max="11018" width="0" style="353" hidden="1" customWidth="1"/>
    <col min="11019" max="11019" width="19.28515625" style="353" bestFit="1" customWidth="1"/>
    <col min="11020" max="11020" width="19.7109375" style="353" bestFit="1" customWidth="1"/>
    <col min="11021" max="11021" width="17.42578125" style="353" bestFit="1" customWidth="1"/>
    <col min="11022" max="11264" width="9.140625" style="353"/>
    <col min="11265" max="11265" width="3.28515625" style="353" customWidth="1"/>
    <col min="11266" max="11266" width="1.7109375" style="353" customWidth="1"/>
    <col min="11267" max="11268" width="3" style="353" customWidth="1"/>
    <col min="11269" max="11269" width="27.28515625" style="353" customWidth="1"/>
    <col min="11270" max="11270" width="11.28515625" style="353" customWidth="1"/>
    <col min="11271" max="11271" width="13.85546875" style="353" customWidth="1"/>
    <col min="11272" max="11272" width="14.85546875" style="353" customWidth="1"/>
    <col min="11273" max="11273" width="15.140625" style="353" customWidth="1"/>
    <col min="11274" max="11274" width="0" style="353" hidden="1" customWidth="1"/>
    <col min="11275" max="11275" width="19.28515625" style="353" bestFit="1" customWidth="1"/>
    <col min="11276" max="11276" width="19.7109375" style="353" bestFit="1" customWidth="1"/>
    <col min="11277" max="11277" width="17.42578125" style="353" bestFit="1" customWidth="1"/>
    <col min="11278" max="11520" width="9.140625" style="353"/>
    <col min="11521" max="11521" width="3.28515625" style="353" customWidth="1"/>
    <col min="11522" max="11522" width="1.7109375" style="353" customWidth="1"/>
    <col min="11523" max="11524" width="3" style="353" customWidth="1"/>
    <col min="11525" max="11525" width="27.28515625" style="353" customWidth="1"/>
    <col min="11526" max="11526" width="11.28515625" style="353" customWidth="1"/>
    <col min="11527" max="11527" width="13.85546875" style="353" customWidth="1"/>
    <col min="11528" max="11528" width="14.85546875" style="353" customWidth="1"/>
    <col min="11529" max="11529" width="15.140625" style="353" customWidth="1"/>
    <col min="11530" max="11530" width="0" style="353" hidden="1" customWidth="1"/>
    <col min="11531" max="11531" width="19.28515625" style="353" bestFit="1" customWidth="1"/>
    <col min="11532" max="11532" width="19.7109375" style="353" bestFit="1" customWidth="1"/>
    <col min="11533" max="11533" width="17.42578125" style="353" bestFit="1" customWidth="1"/>
    <col min="11534" max="11776" width="9.140625" style="353"/>
    <col min="11777" max="11777" width="3.28515625" style="353" customWidth="1"/>
    <col min="11778" max="11778" width="1.7109375" style="353" customWidth="1"/>
    <col min="11779" max="11780" width="3" style="353" customWidth="1"/>
    <col min="11781" max="11781" width="27.28515625" style="353" customWidth="1"/>
    <col min="11782" max="11782" width="11.28515625" style="353" customWidth="1"/>
    <col min="11783" max="11783" width="13.85546875" style="353" customWidth="1"/>
    <col min="11784" max="11784" width="14.85546875" style="353" customWidth="1"/>
    <col min="11785" max="11785" width="15.140625" style="353" customWidth="1"/>
    <col min="11786" max="11786" width="0" style="353" hidden="1" customWidth="1"/>
    <col min="11787" max="11787" width="19.28515625" style="353" bestFit="1" customWidth="1"/>
    <col min="11788" max="11788" width="19.7109375" style="353" bestFit="1" customWidth="1"/>
    <col min="11789" max="11789" width="17.42578125" style="353" bestFit="1" customWidth="1"/>
    <col min="11790" max="12032" width="9.140625" style="353"/>
    <col min="12033" max="12033" width="3.28515625" style="353" customWidth="1"/>
    <col min="12034" max="12034" width="1.7109375" style="353" customWidth="1"/>
    <col min="12035" max="12036" width="3" style="353" customWidth="1"/>
    <col min="12037" max="12037" width="27.28515625" style="353" customWidth="1"/>
    <col min="12038" max="12038" width="11.28515625" style="353" customWidth="1"/>
    <col min="12039" max="12039" width="13.85546875" style="353" customWidth="1"/>
    <col min="12040" max="12040" width="14.85546875" style="353" customWidth="1"/>
    <col min="12041" max="12041" width="15.140625" style="353" customWidth="1"/>
    <col min="12042" max="12042" width="0" style="353" hidden="1" customWidth="1"/>
    <col min="12043" max="12043" width="19.28515625" style="353" bestFit="1" customWidth="1"/>
    <col min="12044" max="12044" width="19.7109375" style="353" bestFit="1" customWidth="1"/>
    <col min="12045" max="12045" width="17.42578125" style="353" bestFit="1" customWidth="1"/>
    <col min="12046" max="12288" width="9.140625" style="353"/>
    <col min="12289" max="12289" width="3.28515625" style="353" customWidth="1"/>
    <col min="12290" max="12290" width="1.7109375" style="353" customWidth="1"/>
    <col min="12291" max="12292" width="3" style="353" customWidth="1"/>
    <col min="12293" max="12293" width="27.28515625" style="353" customWidth="1"/>
    <col min="12294" max="12294" width="11.28515625" style="353" customWidth="1"/>
    <col min="12295" max="12295" width="13.85546875" style="353" customWidth="1"/>
    <col min="12296" max="12296" width="14.85546875" style="353" customWidth="1"/>
    <col min="12297" max="12297" width="15.140625" style="353" customWidth="1"/>
    <col min="12298" max="12298" width="0" style="353" hidden="1" customWidth="1"/>
    <col min="12299" max="12299" width="19.28515625" style="353" bestFit="1" customWidth="1"/>
    <col min="12300" max="12300" width="19.7109375" style="353" bestFit="1" customWidth="1"/>
    <col min="12301" max="12301" width="17.42578125" style="353" bestFit="1" customWidth="1"/>
    <col min="12302" max="12544" width="9.140625" style="353"/>
    <col min="12545" max="12545" width="3.28515625" style="353" customWidth="1"/>
    <col min="12546" max="12546" width="1.7109375" style="353" customWidth="1"/>
    <col min="12547" max="12548" width="3" style="353" customWidth="1"/>
    <col min="12549" max="12549" width="27.28515625" style="353" customWidth="1"/>
    <col min="12550" max="12550" width="11.28515625" style="353" customWidth="1"/>
    <col min="12551" max="12551" width="13.85546875" style="353" customWidth="1"/>
    <col min="12552" max="12552" width="14.85546875" style="353" customWidth="1"/>
    <col min="12553" max="12553" width="15.140625" style="353" customWidth="1"/>
    <col min="12554" max="12554" width="0" style="353" hidden="1" customWidth="1"/>
    <col min="12555" max="12555" width="19.28515625" style="353" bestFit="1" customWidth="1"/>
    <col min="12556" max="12556" width="19.7109375" style="353" bestFit="1" customWidth="1"/>
    <col min="12557" max="12557" width="17.42578125" style="353" bestFit="1" customWidth="1"/>
    <col min="12558" max="12800" width="9.140625" style="353"/>
    <col min="12801" max="12801" width="3.28515625" style="353" customWidth="1"/>
    <col min="12802" max="12802" width="1.7109375" style="353" customWidth="1"/>
    <col min="12803" max="12804" width="3" style="353" customWidth="1"/>
    <col min="12805" max="12805" width="27.28515625" style="353" customWidth="1"/>
    <col min="12806" max="12806" width="11.28515625" style="353" customWidth="1"/>
    <col min="12807" max="12807" width="13.85546875" style="353" customWidth="1"/>
    <col min="12808" max="12808" width="14.85546875" style="353" customWidth="1"/>
    <col min="12809" max="12809" width="15.140625" style="353" customWidth="1"/>
    <col min="12810" max="12810" width="0" style="353" hidden="1" customWidth="1"/>
    <col min="12811" max="12811" width="19.28515625" style="353" bestFit="1" customWidth="1"/>
    <col min="12812" max="12812" width="19.7109375" style="353" bestFit="1" customWidth="1"/>
    <col min="12813" max="12813" width="17.42578125" style="353" bestFit="1" customWidth="1"/>
    <col min="12814" max="13056" width="9.140625" style="353"/>
    <col min="13057" max="13057" width="3.28515625" style="353" customWidth="1"/>
    <col min="13058" max="13058" width="1.7109375" style="353" customWidth="1"/>
    <col min="13059" max="13060" width="3" style="353" customWidth="1"/>
    <col min="13061" max="13061" width="27.28515625" style="353" customWidth="1"/>
    <col min="13062" max="13062" width="11.28515625" style="353" customWidth="1"/>
    <col min="13063" max="13063" width="13.85546875" style="353" customWidth="1"/>
    <col min="13064" max="13064" width="14.85546875" style="353" customWidth="1"/>
    <col min="13065" max="13065" width="15.140625" style="353" customWidth="1"/>
    <col min="13066" max="13066" width="0" style="353" hidden="1" customWidth="1"/>
    <col min="13067" max="13067" width="19.28515625" style="353" bestFit="1" customWidth="1"/>
    <col min="13068" max="13068" width="19.7109375" style="353" bestFit="1" customWidth="1"/>
    <col min="13069" max="13069" width="17.42578125" style="353" bestFit="1" customWidth="1"/>
    <col min="13070" max="13312" width="9.140625" style="353"/>
    <col min="13313" max="13313" width="3.28515625" style="353" customWidth="1"/>
    <col min="13314" max="13314" width="1.7109375" style="353" customWidth="1"/>
    <col min="13315" max="13316" width="3" style="353" customWidth="1"/>
    <col min="13317" max="13317" width="27.28515625" style="353" customWidth="1"/>
    <col min="13318" max="13318" width="11.28515625" style="353" customWidth="1"/>
    <col min="13319" max="13319" width="13.85546875" style="353" customWidth="1"/>
    <col min="13320" max="13320" width="14.85546875" style="353" customWidth="1"/>
    <col min="13321" max="13321" width="15.140625" style="353" customWidth="1"/>
    <col min="13322" max="13322" width="0" style="353" hidden="1" customWidth="1"/>
    <col min="13323" max="13323" width="19.28515625" style="353" bestFit="1" customWidth="1"/>
    <col min="13324" max="13324" width="19.7109375" style="353" bestFit="1" customWidth="1"/>
    <col min="13325" max="13325" width="17.42578125" style="353" bestFit="1" customWidth="1"/>
    <col min="13326" max="13568" width="9.140625" style="353"/>
    <col min="13569" max="13569" width="3.28515625" style="353" customWidth="1"/>
    <col min="13570" max="13570" width="1.7109375" style="353" customWidth="1"/>
    <col min="13571" max="13572" width="3" style="353" customWidth="1"/>
    <col min="13573" max="13573" width="27.28515625" style="353" customWidth="1"/>
    <col min="13574" max="13574" width="11.28515625" style="353" customWidth="1"/>
    <col min="13575" max="13575" width="13.85546875" style="353" customWidth="1"/>
    <col min="13576" max="13576" width="14.85546875" style="353" customWidth="1"/>
    <col min="13577" max="13577" width="15.140625" style="353" customWidth="1"/>
    <col min="13578" max="13578" width="0" style="353" hidden="1" customWidth="1"/>
    <col min="13579" max="13579" width="19.28515625" style="353" bestFit="1" customWidth="1"/>
    <col min="13580" max="13580" width="19.7109375" style="353" bestFit="1" customWidth="1"/>
    <col min="13581" max="13581" width="17.42578125" style="353" bestFit="1" customWidth="1"/>
    <col min="13582" max="13824" width="9.140625" style="353"/>
    <col min="13825" max="13825" width="3.28515625" style="353" customWidth="1"/>
    <col min="13826" max="13826" width="1.7109375" style="353" customWidth="1"/>
    <col min="13827" max="13828" width="3" style="353" customWidth="1"/>
    <col min="13829" max="13829" width="27.28515625" style="353" customWidth="1"/>
    <col min="13830" max="13830" width="11.28515625" style="353" customWidth="1"/>
    <col min="13831" max="13831" width="13.85546875" style="353" customWidth="1"/>
    <col min="13832" max="13832" width="14.85546875" style="353" customWidth="1"/>
    <col min="13833" max="13833" width="15.140625" style="353" customWidth="1"/>
    <col min="13834" max="13834" width="0" style="353" hidden="1" customWidth="1"/>
    <col min="13835" max="13835" width="19.28515625" style="353" bestFit="1" customWidth="1"/>
    <col min="13836" max="13836" width="19.7109375" style="353" bestFit="1" customWidth="1"/>
    <col min="13837" max="13837" width="17.42578125" style="353" bestFit="1" customWidth="1"/>
    <col min="13838" max="14080" width="9.140625" style="353"/>
    <col min="14081" max="14081" width="3.28515625" style="353" customWidth="1"/>
    <col min="14082" max="14082" width="1.7109375" style="353" customWidth="1"/>
    <col min="14083" max="14084" width="3" style="353" customWidth="1"/>
    <col min="14085" max="14085" width="27.28515625" style="353" customWidth="1"/>
    <col min="14086" max="14086" width="11.28515625" style="353" customWidth="1"/>
    <col min="14087" max="14087" width="13.85546875" style="353" customWidth="1"/>
    <col min="14088" max="14088" width="14.85546875" style="353" customWidth="1"/>
    <col min="14089" max="14089" width="15.140625" style="353" customWidth="1"/>
    <col min="14090" max="14090" width="0" style="353" hidden="1" customWidth="1"/>
    <col min="14091" max="14091" width="19.28515625" style="353" bestFit="1" customWidth="1"/>
    <col min="14092" max="14092" width="19.7109375" style="353" bestFit="1" customWidth="1"/>
    <col min="14093" max="14093" width="17.42578125" style="353" bestFit="1" customWidth="1"/>
    <col min="14094" max="14336" width="9.140625" style="353"/>
    <col min="14337" max="14337" width="3.28515625" style="353" customWidth="1"/>
    <col min="14338" max="14338" width="1.7109375" style="353" customWidth="1"/>
    <col min="14339" max="14340" width="3" style="353" customWidth="1"/>
    <col min="14341" max="14341" width="27.28515625" style="353" customWidth="1"/>
    <col min="14342" max="14342" width="11.28515625" style="353" customWidth="1"/>
    <col min="14343" max="14343" width="13.85546875" style="353" customWidth="1"/>
    <col min="14344" max="14344" width="14.85546875" style="353" customWidth="1"/>
    <col min="14345" max="14345" width="15.140625" style="353" customWidth="1"/>
    <col min="14346" max="14346" width="0" style="353" hidden="1" customWidth="1"/>
    <col min="14347" max="14347" width="19.28515625" style="353" bestFit="1" customWidth="1"/>
    <col min="14348" max="14348" width="19.7109375" style="353" bestFit="1" customWidth="1"/>
    <col min="14349" max="14349" width="17.42578125" style="353" bestFit="1" customWidth="1"/>
    <col min="14350" max="14592" width="9.140625" style="353"/>
    <col min="14593" max="14593" width="3.28515625" style="353" customWidth="1"/>
    <col min="14594" max="14594" width="1.7109375" style="353" customWidth="1"/>
    <col min="14595" max="14596" width="3" style="353" customWidth="1"/>
    <col min="14597" max="14597" width="27.28515625" style="353" customWidth="1"/>
    <col min="14598" max="14598" width="11.28515625" style="353" customWidth="1"/>
    <col min="14599" max="14599" width="13.85546875" style="353" customWidth="1"/>
    <col min="14600" max="14600" width="14.85546875" style="353" customWidth="1"/>
    <col min="14601" max="14601" width="15.140625" style="353" customWidth="1"/>
    <col min="14602" max="14602" width="0" style="353" hidden="1" customWidth="1"/>
    <col min="14603" max="14603" width="19.28515625" style="353" bestFit="1" customWidth="1"/>
    <col min="14604" max="14604" width="19.7109375" style="353" bestFit="1" customWidth="1"/>
    <col min="14605" max="14605" width="17.42578125" style="353" bestFit="1" customWidth="1"/>
    <col min="14606" max="14848" width="9.140625" style="353"/>
    <col min="14849" max="14849" width="3.28515625" style="353" customWidth="1"/>
    <col min="14850" max="14850" width="1.7109375" style="353" customWidth="1"/>
    <col min="14851" max="14852" width="3" style="353" customWidth="1"/>
    <col min="14853" max="14853" width="27.28515625" style="353" customWidth="1"/>
    <col min="14854" max="14854" width="11.28515625" style="353" customWidth="1"/>
    <col min="14855" max="14855" width="13.85546875" style="353" customWidth="1"/>
    <col min="14856" max="14856" width="14.85546875" style="353" customWidth="1"/>
    <col min="14857" max="14857" width="15.140625" style="353" customWidth="1"/>
    <col min="14858" max="14858" width="0" style="353" hidden="1" customWidth="1"/>
    <col min="14859" max="14859" width="19.28515625" style="353" bestFit="1" customWidth="1"/>
    <col min="14860" max="14860" width="19.7109375" style="353" bestFit="1" customWidth="1"/>
    <col min="14861" max="14861" width="17.42578125" style="353" bestFit="1" customWidth="1"/>
    <col min="14862" max="15104" width="9.140625" style="353"/>
    <col min="15105" max="15105" width="3.28515625" style="353" customWidth="1"/>
    <col min="15106" max="15106" width="1.7109375" style="353" customWidth="1"/>
    <col min="15107" max="15108" width="3" style="353" customWidth="1"/>
    <col min="15109" max="15109" width="27.28515625" style="353" customWidth="1"/>
    <col min="15110" max="15110" width="11.28515625" style="353" customWidth="1"/>
    <col min="15111" max="15111" width="13.85546875" style="353" customWidth="1"/>
    <col min="15112" max="15112" width="14.85546875" style="353" customWidth="1"/>
    <col min="15113" max="15113" width="15.140625" style="353" customWidth="1"/>
    <col min="15114" max="15114" width="0" style="353" hidden="1" customWidth="1"/>
    <col min="15115" max="15115" width="19.28515625" style="353" bestFit="1" customWidth="1"/>
    <col min="15116" max="15116" width="19.7109375" style="353" bestFit="1" customWidth="1"/>
    <col min="15117" max="15117" width="17.42578125" style="353" bestFit="1" customWidth="1"/>
    <col min="15118" max="15360" width="9.140625" style="353"/>
    <col min="15361" max="15361" width="3.28515625" style="353" customWidth="1"/>
    <col min="15362" max="15362" width="1.7109375" style="353" customWidth="1"/>
    <col min="15363" max="15364" width="3" style="353" customWidth="1"/>
    <col min="15365" max="15365" width="27.28515625" style="353" customWidth="1"/>
    <col min="15366" max="15366" width="11.28515625" style="353" customWidth="1"/>
    <col min="15367" max="15367" width="13.85546875" style="353" customWidth="1"/>
    <col min="15368" max="15368" width="14.85546875" style="353" customWidth="1"/>
    <col min="15369" max="15369" width="15.140625" style="353" customWidth="1"/>
    <col min="15370" max="15370" width="0" style="353" hidden="1" customWidth="1"/>
    <col min="15371" max="15371" width="19.28515625" style="353" bestFit="1" customWidth="1"/>
    <col min="15372" max="15372" width="19.7109375" style="353" bestFit="1" customWidth="1"/>
    <col min="15373" max="15373" width="17.42578125" style="353" bestFit="1" customWidth="1"/>
    <col min="15374" max="15616" width="9.140625" style="353"/>
    <col min="15617" max="15617" width="3.28515625" style="353" customWidth="1"/>
    <col min="15618" max="15618" width="1.7109375" style="353" customWidth="1"/>
    <col min="15619" max="15620" width="3" style="353" customWidth="1"/>
    <col min="15621" max="15621" width="27.28515625" style="353" customWidth="1"/>
    <col min="15622" max="15622" width="11.28515625" style="353" customWidth="1"/>
    <col min="15623" max="15623" width="13.85546875" style="353" customWidth="1"/>
    <col min="15624" max="15624" width="14.85546875" style="353" customWidth="1"/>
    <col min="15625" max="15625" width="15.140625" style="353" customWidth="1"/>
    <col min="15626" max="15626" width="0" style="353" hidden="1" customWidth="1"/>
    <col min="15627" max="15627" width="19.28515625" style="353" bestFit="1" customWidth="1"/>
    <col min="15628" max="15628" width="19.7109375" style="353" bestFit="1" customWidth="1"/>
    <col min="15629" max="15629" width="17.42578125" style="353" bestFit="1" customWidth="1"/>
    <col min="15630" max="15872" width="9.140625" style="353"/>
    <col min="15873" max="15873" width="3.28515625" style="353" customWidth="1"/>
    <col min="15874" max="15874" width="1.7109375" style="353" customWidth="1"/>
    <col min="15875" max="15876" width="3" style="353" customWidth="1"/>
    <col min="15877" max="15877" width="27.28515625" style="353" customWidth="1"/>
    <col min="15878" max="15878" width="11.28515625" style="353" customWidth="1"/>
    <col min="15879" max="15879" width="13.85546875" style="353" customWidth="1"/>
    <col min="15880" max="15880" width="14.85546875" style="353" customWidth="1"/>
    <col min="15881" max="15881" width="15.140625" style="353" customWidth="1"/>
    <col min="15882" max="15882" width="0" style="353" hidden="1" customWidth="1"/>
    <col min="15883" max="15883" width="19.28515625" style="353" bestFit="1" customWidth="1"/>
    <col min="15884" max="15884" width="19.7109375" style="353" bestFit="1" customWidth="1"/>
    <col min="15885" max="15885" width="17.42578125" style="353" bestFit="1" customWidth="1"/>
    <col min="15886" max="16128" width="9.140625" style="353"/>
    <col min="16129" max="16129" width="3.28515625" style="353" customWidth="1"/>
    <col min="16130" max="16130" width="1.7109375" style="353" customWidth="1"/>
    <col min="16131" max="16132" width="3" style="353" customWidth="1"/>
    <col min="16133" max="16133" width="27.28515625" style="353" customWidth="1"/>
    <col min="16134" max="16134" width="11.28515625" style="353" customWidth="1"/>
    <col min="16135" max="16135" width="13.85546875" style="353" customWidth="1"/>
    <col min="16136" max="16136" width="14.85546875" style="353" customWidth="1"/>
    <col min="16137" max="16137" width="15.140625" style="353" customWidth="1"/>
    <col min="16138" max="16138" width="0" style="353" hidden="1" customWidth="1"/>
    <col min="16139" max="16139" width="19.28515625" style="353" bestFit="1" customWidth="1"/>
    <col min="16140" max="16140" width="19.7109375" style="353" bestFit="1" customWidth="1"/>
    <col min="16141" max="16141" width="17.42578125" style="353" bestFit="1" customWidth="1"/>
    <col min="16142" max="16384" width="9.140625" style="353"/>
  </cols>
  <sheetData>
    <row r="7" spans="1:10" s="231" customFormat="1" ht="18" customHeight="1">
      <c r="A7" s="227" t="s">
        <v>163</v>
      </c>
      <c r="B7" s="227"/>
      <c r="C7" s="227"/>
      <c r="D7" s="227"/>
      <c r="E7" s="227"/>
      <c r="F7" s="228"/>
      <c r="G7" s="229"/>
      <c r="H7" s="229"/>
      <c r="I7" s="229"/>
      <c r="J7" s="230"/>
    </row>
    <row r="8" spans="1:10" s="231" customFormat="1" ht="18" customHeight="1">
      <c r="A8" s="227" t="s">
        <v>164</v>
      </c>
      <c r="B8" s="232"/>
      <c r="C8" s="232"/>
      <c r="D8" s="232"/>
      <c r="E8" s="232"/>
      <c r="F8" s="228"/>
      <c r="G8" s="229"/>
      <c r="H8" s="229"/>
      <c r="I8" s="229"/>
      <c r="J8" s="230"/>
    </row>
    <row r="9" spans="1:10" s="231" customFormat="1" ht="15.75" customHeight="1">
      <c r="A9" s="979" t="s">
        <v>165</v>
      </c>
      <c r="B9" s="980"/>
      <c r="C9" s="980"/>
      <c r="D9" s="980"/>
      <c r="E9" s="981"/>
      <c r="F9" s="988" t="s">
        <v>166</v>
      </c>
      <c r="G9" s="233" t="s">
        <v>167</v>
      </c>
      <c r="H9" s="233" t="s">
        <v>168</v>
      </c>
      <c r="I9" s="233" t="s">
        <v>169</v>
      </c>
      <c r="J9" s="230"/>
    </row>
    <row r="10" spans="1:10" s="231" customFormat="1" ht="15.75" customHeight="1">
      <c r="A10" s="982"/>
      <c r="B10" s="983"/>
      <c r="C10" s="983"/>
      <c r="D10" s="983"/>
      <c r="E10" s="984"/>
      <c r="F10" s="989"/>
      <c r="G10" s="234" t="s">
        <v>170</v>
      </c>
      <c r="H10" s="234" t="s">
        <v>170</v>
      </c>
      <c r="I10" s="234" t="s">
        <v>170</v>
      </c>
      <c r="J10" s="230"/>
    </row>
    <row r="11" spans="1:10" s="231" customFormat="1" ht="15.75" customHeight="1">
      <c r="A11" s="982"/>
      <c r="B11" s="983"/>
      <c r="C11" s="983"/>
      <c r="D11" s="983"/>
      <c r="E11" s="984"/>
      <c r="F11" s="989"/>
      <c r="G11" s="235" t="s">
        <v>171</v>
      </c>
      <c r="H11" s="235" t="s">
        <v>172</v>
      </c>
      <c r="I11" s="235" t="s">
        <v>173</v>
      </c>
      <c r="J11" s="230"/>
    </row>
    <row r="12" spans="1:10" s="231" customFormat="1" ht="15.75" customHeight="1">
      <c r="A12" s="982"/>
      <c r="B12" s="983"/>
      <c r="C12" s="983"/>
      <c r="D12" s="983"/>
      <c r="E12" s="984"/>
      <c r="F12" s="989"/>
      <c r="G12" s="235"/>
      <c r="H12" s="235" t="s">
        <v>174</v>
      </c>
      <c r="I12" s="235"/>
      <c r="J12" s="230"/>
    </row>
    <row r="13" spans="1:10" s="231" customFormat="1" ht="15.75" customHeight="1">
      <c r="A13" s="985"/>
      <c r="B13" s="986"/>
      <c r="C13" s="986"/>
      <c r="D13" s="986"/>
      <c r="E13" s="987"/>
      <c r="F13" s="990"/>
      <c r="G13" s="236" t="s">
        <v>175</v>
      </c>
      <c r="H13" s="236" t="s">
        <v>176</v>
      </c>
      <c r="I13" s="236" t="s">
        <v>177</v>
      </c>
      <c r="J13" s="230"/>
    </row>
    <row r="14" spans="1:10" s="231" customFormat="1">
      <c r="A14" s="997" t="s">
        <v>178</v>
      </c>
      <c r="B14" s="998"/>
      <c r="C14" s="998"/>
      <c r="D14" s="998"/>
      <c r="E14" s="999"/>
      <c r="F14" s="237">
        <v>1011</v>
      </c>
      <c r="G14" s="238">
        <v>70637219.980000004</v>
      </c>
      <c r="H14" s="238">
        <v>75000000</v>
      </c>
      <c r="I14" s="239">
        <v>92000000</v>
      </c>
      <c r="J14" s="230"/>
    </row>
    <row r="15" spans="1:10" s="231" customFormat="1">
      <c r="A15" s="240" t="s">
        <v>179</v>
      </c>
      <c r="B15" s="241"/>
      <c r="C15" s="242"/>
      <c r="D15" s="243"/>
      <c r="E15" s="244"/>
      <c r="F15" s="237">
        <v>1011</v>
      </c>
      <c r="G15" s="238">
        <v>72024585.810000017</v>
      </c>
      <c r="H15" s="238">
        <v>71000000</v>
      </c>
      <c r="I15" s="239">
        <v>92000000</v>
      </c>
      <c r="J15" s="230"/>
    </row>
    <row r="16" spans="1:10" s="231" customFormat="1">
      <c r="A16" s="245" t="s">
        <v>180</v>
      </c>
      <c r="B16" s="246"/>
      <c r="C16" s="247"/>
      <c r="D16" s="248"/>
      <c r="E16" s="249"/>
      <c r="F16" s="237">
        <v>1011</v>
      </c>
      <c r="G16" s="238">
        <v>16873500</v>
      </c>
      <c r="H16" s="238">
        <v>22000000</v>
      </c>
      <c r="I16" s="239">
        <v>25525000</v>
      </c>
      <c r="J16" s="230"/>
    </row>
    <row r="17" spans="1:12" s="231" customFormat="1" ht="15.75" customHeight="1">
      <c r="A17" s="250" t="s">
        <v>181</v>
      </c>
      <c r="B17" s="251"/>
      <c r="C17" s="252"/>
      <c r="D17" s="253"/>
      <c r="E17" s="254"/>
      <c r="F17" s="237">
        <v>1011</v>
      </c>
      <c r="G17" s="238">
        <v>16035500</v>
      </c>
      <c r="H17" s="238">
        <v>22000000</v>
      </c>
      <c r="I17" s="239">
        <v>25525000</v>
      </c>
      <c r="J17" s="230"/>
    </row>
    <row r="18" spans="1:12" s="231" customFormat="1" ht="15.75" customHeight="1">
      <c r="A18" s="997" t="s">
        <v>182</v>
      </c>
      <c r="B18" s="998"/>
      <c r="C18" s="998"/>
      <c r="D18" s="998"/>
      <c r="E18" s="999"/>
      <c r="F18" s="237">
        <v>1011</v>
      </c>
      <c r="G18" s="238">
        <v>0</v>
      </c>
      <c r="H18" s="238">
        <v>0</v>
      </c>
      <c r="I18" s="239">
        <v>15315000</v>
      </c>
      <c r="J18" s="230"/>
    </row>
    <row r="19" spans="1:12" s="231" customFormat="1" ht="15.75" customHeight="1">
      <c r="A19" s="997" t="s">
        <v>183</v>
      </c>
      <c r="B19" s="998"/>
      <c r="C19" s="998"/>
      <c r="D19" s="998"/>
      <c r="E19" s="999"/>
      <c r="F19" s="237">
        <v>1011</v>
      </c>
      <c r="G19" s="238">
        <v>0</v>
      </c>
      <c r="H19" s="238">
        <v>0</v>
      </c>
      <c r="I19" s="239">
        <v>36000000</v>
      </c>
      <c r="J19" s="230"/>
    </row>
    <row r="20" spans="1:12" s="231" customFormat="1">
      <c r="A20" s="240" t="s">
        <v>184</v>
      </c>
      <c r="B20" s="241"/>
      <c r="C20" s="242"/>
      <c r="D20" s="243"/>
      <c r="E20" s="244"/>
      <c r="F20" s="237">
        <v>1011</v>
      </c>
      <c r="G20" s="238">
        <v>67891641.519999981</v>
      </c>
      <c r="H20" s="238">
        <v>51231700</v>
      </c>
      <c r="I20" s="239">
        <v>40000000</v>
      </c>
      <c r="J20" s="230"/>
      <c r="L20" s="255"/>
    </row>
    <row r="21" spans="1:12" s="231" customFormat="1">
      <c r="A21" s="997" t="s">
        <v>185</v>
      </c>
      <c r="B21" s="998"/>
      <c r="C21" s="998"/>
      <c r="D21" s="998"/>
      <c r="E21" s="999"/>
      <c r="F21" s="237">
        <v>1011</v>
      </c>
      <c r="G21" s="238">
        <v>0</v>
      </c>
      <c r="H21" s="238">
        <v>0</v>
      </c>
      <c r="I21" s="239">
        <v>10000000</v>
      </c>
      <c r="J21" s="230"/>
      <c r="K21" s="256"/>
      <c r="L21" s="255"/>
    </row>
    <row r="22" spans="1:12" s="231" customFormat="1">
      <c r="A22" s="997" t="s">
        <v>186</v>
      </c>
      <c r="B22" s="998"/>
      <c r="C22" s="998"/>
      <c r="D22" s="998"/>
      <c r="E22" s="999"/>
      <c r="F22" s="237">
        <v>1011</v>
      </c>
      <c r="G22" s="238">
        <v>0</v>
      </c>
      <c r="H22" s="238">
        <v>0</v>
      </c>
      <c r="I22" s="239">
        <v>12000000</v>
      </c>
      <c r="J22" s="230"/>
      <c r="K22" s="256"/>
      <c r="L22" s="255"/>
    </row>
    <row r="23" spans="1:12" s="231" customFormat="1" ht="42.75" customHeight="1">
      <c r="A23" s="1000" t="s">
        <v>187</v>
      </c>
      <c r="B23" s="1001"/>
      <c r="C23" s="1001"/>
      <c r="D23" s="1001"/>
      <c r="E23" s="1001"/>
      <c r="F23" s="237">
        <v>1011</v>
      </c>
      <c r="G23" s="257">
        <v>14547870</v>
      </c>
      <c r="H23" s="257">
        <v>14617500</v>
      </c>
      <c r="I23" s="258">
        <v>14617500</v>
      </c>
      <c r="J23" s="230"/>
      <c r="K23" s="259"/>
      <c r="L23" s="255"/>
    </row>
    <row r="24" spans="1:12" s="231" customFormat="1" ht="16.5" customHeight="1">
      <c r="A24" s="964" t="s">
        <v>188</v>
      </c>
      <c r="B24" s="965"/>
      <c r="C24" s="965"/>
      <c r="D24" s="965"/>
      <c r="E24" s="965"/>
      <c r="F24" s="260"/>
      <c r="G24" s="261">
        <f>SUM(G14:G23)</f>
        <v>258010317.31</v>
      </c>
      <c r="H24" s="261">
        <f>SUM(H14:H23)</f>
        <v>255849200</v>
      </c>
      <c r="I24" s="262">
        <f>SUM(I14:I23)</f>
        <v>362982500</v>
      </c>
      <c r="J24" s="230"/>
    </row>
    <row r="25" spans="1:12" s="231" customFormat="1">
      <c r="A25" s="263" t="s">
        <v>189</v>
      </c>
      <c r="B25" s="264"/>
      <c r="C25" s="264"/>
      <c r="D25" s="264"/>
      <c r="E25" s="265"/>
      <c r="F25" s="266" t="s">
        <v>190</v>
      </c>
      <c r="G25" s="238">
        <v>45000</v>
      </c>
      <c r="H25" s="238">
        <v>0</v>
      </c>
      <c r="I25" s="239">
        <v>0</v>
      </c>
      <c r="J25" s="230"/>
    </row>
    <row r="26" spans="1:12" s="231" customFormat="1">
      <c r="A26" s="267" t="s">
        <v>191</v>
      </c>
      <c r="B26" s="241"/>
      <c r="C26" s="242"/>
      <c r="D26" s="243"/>
      <c r="E26" s="268"/>
      <c r="F26" s="266">
        <v>1102</v>
      </c>
      <c r="G26" s="238">
        <v>674382.5</v>
      </c>
      <c r="H26" s="238">
        <v>3700000</v>
      </c>
      <c r="I26" s="269">
        <v>5000000</v>
      </c>
      <c r="J26" s="230"/>
    </row>
    <row r="27" spans="1:12" s="231" customFormat="1">
      <c r="A27" s="267" t="s">
        <v>192</v>
      </c>
      <c r="B27" s="241"/>
      <c r="C27" s="242"/>
      <c r="D27" s="243"/>
      <c r="E27" s="268"/>
      <c r="F27" s="266" t="s">
        <v>193</v>
      </c>
      <c r="G27" s="238">
        <v>295203.09000000003</v>
      </c>
      <c r="H27" s="238">
        <v>5000000</v>
      </c>
      <c r="I27" s="239">
        <v>5000000</v>
      </c>
      <c r="J27" s="230"/>
    </row>
    <row r="28" spans="1:12" s="231" customFormat="1">
      <c r="A28" s="267" t="s">
        <v>194</v>
      </c>
      <c r="B28" s="270"/>
      <c r="C28" s="270"/>
      <c r="D28" s="270"/>
      <c r="F28" s="266">
        <v>1914</v>
      </c>
      <c r="G28" s="238">
        <v>3008925.03</v>
      </c>
      <c r="H28" s="238">
        <v>2000000</v>
      </c>
      <c r="I28" s="239">
        <v>2000000</v>
      </c>
      <c r="J28" s="230"/>
    </row>
    <row r="29" spans="1:12" s="231" customFormat="1" ht="26.25" customHeight="1">
      <c r="A29" s="994" t="s">
        <v>195</v>
      </c>
      <c r="B29" s="995"/>
      <c r="C29" s="995"/>
      <c r="D29" s="995"/>
      <c r="E29" s="996"/>
      <c r="F29" s="266">
        <v>1917</v>
      </c>
      <c r="G29" s="238">
        <v>39503177.969999999</v>
      </c>
      <c r="H29" s="238">
        <v>40350000</v>
      </c>
      <c r="I29" s="239">
        <v>40000000</v>
      </c>
      <c r="J29" s="230"/>
    </row>
    <row r="30" spans="1:12" s="231" customFormat="1">
      <c r="A30" s="267" t="s">
        <v>196</v>
      </c>
      <c r="B30" s="270"/>
      <c r="C30" s="270"/>
      <c r="D30" s="270"/>
      <c r="E30" s="271"/>
      <c r="F30" s="266" t="s">
        <v>197</v>
      </c>
      <c r="G30" s="238">
        <v>11947273.419999998</v>
      </c>
      <c r="H30" s="238">
        <v>12000000</v>
      </c>
      <c r="I30" s="239">
        <v>12000000</v>
      </c>
      <c r="J30" s="230"/>
    </row>
    <row r="31" spans="1:12" s="231" customFormat="1" ht="28.5" customHeight="1">
      <c r="A31" s="994" t="s">
        <v>198</v>
      </c>
      <c r="B31" s="995"/>
      <c r="C31" s="995"/>
      <c r="D31" s="995"/>
      <c r="E31" s="996"/>
      <c r="F31" s="266" t="s">
        <v>199</v>
      </c>
      <c r="G31" s="238">
        <v>2772601</v>
      </c>
      <c r="H31" s="238">
        <v>2000000</v>
      </c>
      <c r="I31" s="239">
        <v>2000000</v>
      </c>
      <c r="J31" s="230"/>
    </row>
    <row r="32" spans="1:12" s="231" customFormat="1">
      <c r="A32" s="267" t="s">
        <v>200</v>
      </c>
      <c r="B32" s="241"/>
      <c r="C32" s="242"/>
      <c r="D32" s="243"/>
      <c r="E32" s="268"/>
      <c r="F32" s="266">
        <v>1999</v>
      </c>
      <c r="G32" s="238">
        <v>61157992.519999996</v>
      </c>
      <c r="H32" s="238">
        <f>40000000+18000000</f>
        <v>58000000</v>
      </c>
      <c r="I32" s="239">
        <v>58000000</v>
      </c>
      <c r="J32" s="230"/>
    </row>
    <row r="33" spans="1:11" s="231" customFormat="1">
      <c r="A33" s="267" t="s">
        <v>201</v>
      </c>
      <c r="B33" s="241"/>
      <c r="C33" s="242"/>
      <c r="D33" s="243"/>
      <c r="E33" s="268"/>
      <c r="F33" s="266" t="s">
        <v>202</v>
      </c>
      <c r="G33" s="238">
        <v>928895</v>
      </c>
      <c r="H33" s="238">
        <v>8800000</v>
      </c>
      <c r="I33" s="239">
        <v>4400000</v>
      </c>
      <c r="J33" s="230"/>
    </row>
    <row r="34" spans="1:11" s="231" customFormat="1">
      <c r="A34" s="994" t="s">
        <v>203</v>
      </c>
      <c r="B34" s="995"/>
      <c r="C34" s="995"/>
      <c r="D34" s="995"/>
      <c r="E34" s="996"/>
      <c r="F34" s="266" t="s">
        <v>204</v>
      </c>
      <c r="G34" s="238">
        <v>7000000</v>
      </c>
      <c r="H34" s="238">
        <f>5000000+4600000</f>
        <v>9600000</v>
      </c>
      <c r="I34" s="239">
        <v>9600000</v>
      </c>
      <c r="J34" s="230"/>
    </row>
    <row r="35" spans="1:11" s="231" customFormat="1">
      <c r="A35" s="267" t="s">
        <v>205</v>
      </c>
      <c r="B35" s="270"/>
      <c r="C35" s="270"/>
      <c r="D35" s="270"/>
      <c r="E35" s="271"/>
      <c r="F35" s="266" t="s">
        <v>206</v>
      </c>
      <c r="G35" s="238">
        <v>729135</v>
      </c>
      <c r="H35" s="238">
        <v>350000</v>
      </c>
      <c r="I35" s="239">
        <v>700000</v>
      </c>
      <c r="J35" s="230"/>
    </row>
    <row r="36" spans="1:11" s="231" customFormat="1">
      <c r="A36" s="267" t="s">
        <v>207</v>
      </c>
      <c r="B36" s="241"/>
      <c r="C36" s="242"/>
      <c r="D36" s="243"/>
      <c r="E36" s="268"/>
      <c r="F36" s="266" t="s">
        <v>208</v>
      </c>
      <c r="G36" s="238">
        <v>2757000</v>
      </c>
      <c r="H36" s="238">
        <v>6000000</v>
      </c>
      <c r="I36" s="239">
        <v>3000000</v>
      </c>
      <c r="J36" s="230"/>
    </row>
    <row r="37" spans="1:11" s="231" customFormat="1">
      <c r="A37" s="272" t="s">
        <v>209</v>
      </c>
      <c r="B37" s="241"/>
      <c r="C37" s="242"/>
      <c r="D37" s="243"/>
      <c r="E37" s="268"/>
      <c r="F37" s="266" t="s">
        <v>210</v>
      </c>
      <c r="G37" s="238">
        <v>6925800</v>
      </c>
      <c r="H37" s="238">
        <v>12000000</v>
      </c>
      <c r="I37" s="239">
        <v>16000000</v>
      </c>
      <c r="J37" s="230"/>
    </row>
    <row r="38" spans="1:11" s="231" customFormat="1" ht="15.75">
      <c r="A38" s="273" t="s">
        <v>211</v>
      </c>
      <c r="B38" s="274"/>
      <c r="C38" s="275"/>
      <c r="D38" s="276"/>
      <c r="E38" s="277"/>
      <c r="F38" s="278" t="s">
        <v>212</v>
      </c>
      <c r="G38" s="279">
        <v>0</v>
      </c>
      <c r="H38" s="279">
        <v>23750788.370000001</v>
      </c>
      <c r="I38" s="280">
        <v>25000000</v>
      </c>
      <c r="J38" s="230"/>
    </row>
    <row r="39" spans="1:11" s="231" customFormat="1">
      <c r="A39" s="267" t="s">
        <v>213</v>
      </c>
      <c r="B39" s="241"/>
      <c r="C39" s="242"/>
      <c r="D39" s="243"/>
      <c r="E39" s="268"/>
      <c r="F39" s="266">
        <v>3351</v>
      </c>
      <c r="G39" s="238">
        <v>352439643.01999998</v>
      </c>
      <c r="H39" s="238">
        <v>912981009.75</v>
      </c>
      <c r="I39" s="239">
        <v>462506211</v>
      </c>
      <c r="J39" s="230"/>
    </row>
    <row r="40" spans="1:11" s="231" customFormat="1">
      <c r="A40" s="267" t="s">
        <v>214</v>
      </c>
      <c r="B40" s="281"/>
      <c r="C40" s="282"/>
      <c r="D40" s="283"/>
      <c r="E40" s="284"/>
      <c r="F40" s="237" t="s">
        <v>215</v>
      </c>
      <c r="G40" s="238">
        <v>1836723.91</v>
      </c>
      <c r="H40" s="238">
        <v>0</v>
      </c>
      <c r="I40" s="239">
        <v>0</v>
      </c>
      <c r="J40" s="230"/>
    </row>
    <row r="41" spans="1:11" s="231" customFormat="1" ht="16.5">
      <c r="A41" s="285" t="s">
        <v>216</v>
      </c>
      <c r="B41" s="286"/>
      <c r="C41" s="287"/>
      <c r="D41" s="243"/>
      <c r="E41" s="288"/>
      <c r="F41" s="237" t="s">
        <v>217</v>
      </c>
      <c r="G41" s="238">
        <v>1807891.7</v>
      </c>
      <c r="H41" s="238">
        <v>2000000</v>
      </c>
      <c r="I41" s="239">
        <v>2000000</v>
      </c>
      <c r="J41" s="230"/>
    </row>
    <row r="42" spans="1:11" s="231" customFormat="1" ht="16.5">
      <c r="A42" s="267" t="s">
        <v>218</v>
      </c>
      <c r="B42" s="286"/>
      <c r="C42" s="287"/>
      <c r="D42" s="243"/>
      <c r="E42" s="288"/>
      <c r="F42" s="237" t="s">
        <v>219</v>
      </c>
      <c r="G42" s="289">
        <v>295000</v>
      </c>
      <c r="H42" s="289">
        <v>2200000</v>
      </c>
      <c r="I42" s="290">
        <v>2000000</v>
      </c>
      <c r="J42" s="230"/>
      <c r="K42" s="259"/>
    </row>
    <row r="43" spans="1:11" s="231" customFormat="1" ht="16.5">
      <c r="A43" s="267" t="s">
        <v>220</v>
      </c>
      <c r="B43" s="286"/>
      <c r="C43" s="287"/>
      <c r="D43" s="243"/>
      <c r="E43" s="288"/>
      <c r="F43" s="237" t="s">
        <v>221</v>
      </c>
      <c r="G43" s="289">
        <v>1046638.53</v>
      </c>
      <c r="H43" s="289">
        <v>1000000</v>
      </c>
      <c r="I43" s="290">
        <v>1000000</v>
      </c>
      <c r="J43" s="230"/>
    </row>
    <row r="44" spans="1:11" s="231" customFormat="1" ht="16.5">
      <c r="A44" s="267" t="s">
        <v>222</v>
      </c>
      <c r="B44" s="286"/>
      <c r="C44" s="287"/>
      <c r="D44" s="243"/>
      <c r="E44" s="288"/>
      <c r="F44" s="237" t="s">
        <v>223</v>
      </c>
      <c r="G44" s="238">
        <v>0</v>
      </c>
      <c r="H44" s="238">
        <v>0</v>
      </c>
      <c r="I44" s="239">
        <v>1000000</v>
      </c>
      <c r="J44" s="230"/>
    </row>
    <row r="45" spans="1:11" s="231" customFormat="1" ht="16.5">
      <c r="A45" s="267" t="s">
        <v>224</v>
      </c>
      <c r="B45" s="286"/>
      <c r="C45" s="287"/>
      <c r="D45" s="243"/>
      <c r="E45" s="288"/>
      <c r="F45" s="237" t="s">
        <v>225</v>
      </c>
      <c r="G45" s="238">
        <v>1146372.0900000001</v>
      </c>
      <c r="H45" s="238">
        <v>1500000</v>
      </c>
      <c r="I45" s="239">
        <v>1500000</v>
      </c>
      <c r="J45" s="230"/>
    </row>
    <row r="46" spans="1:11" s="231" customFormat="1">
      <c r="A46" s="267" t="s">
        <v>226</v>
      </c>
      <c r="B46" s="270"/>
      <c r="C46" s="270"/>
      <c r="D46" s="270"/>
      <c r="E46" s="270"/>
      <c r="F46" s="237" t="s">
        <v>227</v>
      </c>
      <c r="G46" s="238">
        <v>11964480.530000001</v>
      </c>
      <c r="H46" s="238">
        <v>6000000</v>
      </c>
      <c r="I46" s="239">
        <v>10000000</v>
      </c>
      <c r="J46" s="230"/>
      <c r="K46" s="259"/>
    </row>
    <row r="47" spans="1:11" s="231" customFormat="1">
      <c r="A47" s="991" t="s">
        <v>228</v>
      </c>
      <c r="B47" s="992"/>
      <c r="C47" s="992"/>
      <c r="D47" s="992"/>
      <c r="E47" s="993"/>
      <c r="F47" s="237" t="s">
        <v>229</v>
      </c>
      <c r="G47" s="238">
        <v>28789665.43</v>
      </c>
      <c r="H47" s="238">
        <v>0</v>
      </c>
      <c r="I47" s="239">
        <v>40000000</v>
      </c>
      <c r="J47" s="230"/>
      <c r="K47" s="259"/>
    </row>
    <row r="48" spans="1:11" s="231" customFormat="1" ht="15.75">
      <c r="A48" s="267" t="s">
        <v>230</v>
      </c>
      <c r="B48" s="274"/>
      <c r="C48" s="275"/>
      <c r="D48" s="276"/>
      <c r="E48" s="291"/>
      <c r="F48" s="237" t="s">
        <v>231</v>
      </c>
      <c r="G48" s="238">
        <v>2153075</v>
      </c>
      <c r="H48" s="238">
        <v>4000000</v>
      </c>
      <c r="I48" s="239">
        <v>4000000</v>
      </c>
      <c r="J48" s="230"/>
    </row>
    <row r="49" spans="1:11" s="231" customFormat="1" ht="24" customHeight="1">
      <c r="A49" s="968" t="s">
        <v>232</v>
      </c>
      <c r="B49" s="969"/>
      <c r="C49" s="969"/>
      <c r="D49" s="969"/>
      <c r="E49" s="970"/>
      <c r="F49" s="237" t="s">
        <v>233</v>
      </c>
      <c r="G49" s="238">
        <v>4656172.71</v>
      </c>
      <c r="H49" s="238">
        <v>12000000</v>
      </c>
      <c r="I49" s="239">
        <v>6000000</v>
      </c>
      <c r="J49" s="230"/>
      <c r="K49" s="259"/>
    </row>
    <row r="50" spans="1:11" s="231" customFormat="1" ht="15.75">
      <c r="A50" s="272" t="s">
        <v>234</v>
      </c>
      <c r="B50" s="274"/>
      <c r="C50" s="275"/>
      <c r="D50" s="276"/>
      <c r="E50" s="291"/>
      <c r="F50" s="237" t="s">
        <v>235</v>
      </c>
      <c r="G50" s="238">
        <v>1143850</v>
      </c>
      <c r="H50" s="238">
        <v>1300000</v>
      </c>
      <c r="I50" s="239">
        <v>1000000</v>
      </c>
      <c r="J50" s="230"/>
    </row>
    <row r="51" spans="1:11" s="231" customFormat="1" ht="15.75">
      <c r="A51" s="272" t="s">
        <v>236</v>
      </c>
      <c r="B51" s="274"/>
      <c r="C51" s="275"/>
      <c r="D51" s="276"/>
      <c r="E51" s="291"/>
      <c r="F51" s="237">
        <v>3392</v>
      </c>
      <c r="G51" s="238">
        <v>0</v>
      </c>
      <c r="H51" s="238">
        <v>500000</v>
      </c>
      <c r="I51" s="239">
        <v>300000</v>
      </c>
      <c r="J51" s="230"/>
    </row>
    <row r="52" spans="1:11" s="231" customFormat="1" ht="15.75">
      <c r="A52" s="272" t="s">
        <v>237</v>
      </c>
      <c r="B52" s="274"/>
      <c r="C52" s="275"/>
      <c r="D52" s="276"/>
      <c r="E52" s="291"/>
      <c r="F52" s="237" t="s">
        <v>238</v>
      </c>
      <c r="G52" s="238">
        <v>0</v>
      </c>
      <c r="H52" s="238">
        <f>1000000+2500000</f>
        <v>3500000</v>
      </c>
      <c r="I52" s="239">
        <v>3500000</v>
      </c>
      <c r="J52" s="230"/>
    </row>
    <row r="53" spans="1:11" s="231" customFormat="1" ht="15.75">
      <c r="A53" s="272" t="s">
        <v>239</v>
      </c>
      <c r="B53" s="274"/>
      <c r="C53" s="275"/>
      <c r="D53" s="276"/>
      <c r="E53" s="291"/>
      <c r="F53" s="237" t="s">
        <v>240</v>
      </c>
      <c r="G53" s="238">
        <v>9088379.7200000025</v>
      </c>
      <c r="H53" s="238">
        <f>7000000+2500000</f>
        <v>9500000</v>
      </c>
      <c r="I53" s="239">
        <v>9000000</v>
      </c>
      <c r="J53" s="230"/>
      <c r="K53" s="259"/>
    </row>
    <row r="54" spans="1:11" s="231" customFormat="1" ht="15.75">
      <c r="A54" s="292"/>
      <c r="B54" s="293"/>
      <c r="C54" s="294"/>
      <c r="D54" s="295"/>
      <c r="E54" s="296"/>
      <c r="F54" s="297"/>
      <c r="G54" s="298"/>
      <c r="H54" s="298"/>
      <c r="I54" s="298"/>
      <c r="J54" s="230"/>
      <c r="K54" s="259"/>
    </row>
    <row r="55" spans="1:11" s="231" customFormat="1" ht="15.75">
      <c r="A55" s="292"/>
      <c r="B55" s="293"/>
      <c r="C55" s="294"/>
      <c r="D55" s="295"/>
      <c r="E55" s="296"/>
      <c r="F55" s="297"/>
      <c r="G55" s="298"/>
      <c r="H55" s="298"/>
      <c r="I55" s="298"/>
      <c r="J55" s="230"/>
      <c r="K55" s="259"/>
    </row>
    <row r="56" spans="1:11" s="231" customFormat="1" ht="15.75">
      <c r="A56" s="292"/>
      <c r="B56" s="293"/>
      <c r="C56" s="294"/>
      <c r="D56" s="295"/>
      <c r="E56" s="296"/>
      <c r="F56" s="297"/>
      <c r="G56" s="298"/>
      <c r="H56" s="298"/>
      <c r="I56" s="298"/>
      <c r="J56" s="230"/>
      <c r="K56" s="259"/>
    </row>
    <row r="57" spans="1:11" s="231" customFormat="1" ht="15.75">
      <c r="A57" s="292"/>
      <c r="B57" s="293"/>
      <c r="C57" s="294"/>
      <c r="D57" s="295"/>
      <c r="E57" s="296"/>
      <c r="F57" s="297"/>
      <c r="G57" s="298"/>
      <c r="H57" s="298"/>
      <c r="I57" s="298"/>
      <c r="J57" s="230"/>
      <c r="K57" s="259"/>
    </row>
    <row r="58" spans="1:11" s="231" customFormat="1" ht="15.75">
      <c r="A58" s="292"/>
      <c r="B58" s="293"/>
      <c r="C58" s="294"/>
      <c r="D58" s="295"/>
      <c r="E58" s="296"/>
      <c r="F58" s="297"/>
      <c r="G58" s="298"/>
      <c r="H58" s="298"/>
      <c r="I58" s="298"/>
      <c r="J58" s="230"/>
      <c r="K58" s="259"/>
    </row>
    <row r="59" spans="1:11" s="231" customFormat="1" ht="15.75">
      <c r="A59" s="292"/>
      <c r="B59" s="293"/>
      <c r="C59" s="294"/>
      <c r="D59" s="295"/>
      <c r="E59" s="296"/>
      <c r="F59" s="297"/>
      <c r="G59" s="298"/>
      <c r="H59" s="298"/>
      <c r="I59" s="298"/>
      <c r="J59" s="230"/>
      <c r="K59" s="259"/>
    </row>
    <row r="60" spans="1:11" s="231" customFormat="1" ht="15.75">
      <c r="A60" s="227" t="s">
        <v>163</v>
      </c>
      <c r="B60" s="293"/>
      <c r="C60" s="294"/>
      <c r="D60" s="295"/>
      <c r="E60" s="296"/>
      <c r="F60" s="297"/>
      <c r="G60" s="298"/>
      <c r="H60" s="298"/>
      <c r="I60" s="298"/>
      <c r="J60" s="230"/>
      <c r="K60" s="259"/>
    </row>
    <row r="61" spans="1:11" s="231" customFormat="1" ht="15.75">
      <c r="A61" s="227" t="s">
        <v>164</v>
      </c>
      <c r="B61" s="293"/>
      <c r="C61" s="294"/>
      <c r="D61" s="295"/>
      <c r="E61" s="296"/>
      <c r="F61" s="297"/>
      <c r="G61" s="298"/>
      <c r="H61" s="298"/>
      <c r="I61" s="298"/>
      <c r="J61" s="230"/>
      <c r="K61" s="259"/>
    </row>
    <row r="62" spans="1:11" s="231" customFormat="1" ht="15.75" customHeight="1">
      <c r="A62" s="979" t="s">
        <v>165</v>
      </c>
      <c r="B62" s="980"/>
      <c r="C62" s="980"/>
      <c r="D62" s="980"/>
      <c r="E62" s="981"/>
      <c r="F62" s="988" t="s">
        <v>166</v>
      </c>
      <c r="G62" s="233" t="s">
        <v>167</v>
      </c>
      <c r="H62" s="233" t="s">
        <v>168</v>
      </c>
      <c r="I62" s="233" t="s">
        <v>169</v>
      </c>
      <c r="J62" s="230"/>
    </row>
    <row r="63" spans="1:11" s="231" customFormat="1" ht="15.75" customHeight="1">
      <c r="A63" s="982"/>
      <c r="B63" s="983"/>
      <c r="C63" s="983"/>
      <c r="D63" s="983"/>
      <c r="E63" s="984"/>
      <c r="F63" s="989"/>
      <c r="G63" s="234" t="s">
        <v>170</v>
      </c>
      <c r="H63" s="234" t="s">
        <v>170</v>
      </c>
      <c r="I63" s="234" t="s">
        <v>170</v>
      </c>
      <c r="J63" s="230"/>
    </row>
    <row r="64" spans="1:11" s="231" customFormat="1" ht="15.75" customHeight="1">
      <c r="A64" s="982"/>
      <c r="B64" s="983"/>
      <c r="C64" s="983"/>
      <c r="D64" s="983"/>
      <c r="E64" s="984"/>
      <c r="F64" s="989"/>
      <c r="G64" s="235" t="s">
        <v>171</v>
      </c>
      <c r="H64" s="235" t="s">
        <v>172</v>
      </c>
      <c r="I64" s="235" t="s">
        <v>173</v>
      </c>
      <c r="J64" s="230"/>
    </row>
    <row r="65" spans="1:11" s="231" customFormat="1" ht="15.75" customHeight="1">
      <c r="A65" s="982"/>
      <c r="B65" s="983"/>
      <c r="C65" s="983"/>
      <c r="D65" s="983"/>
      <c r="E65" s="984"/>
      <c r="F65" s="989"/>
      <c r="G65" s="235"/>
      <c r="H65" s="235" t="s">
        <v>174</v>
      </c>
      <c r="I65" s="235"/>
      <c r="J65" s="230"/>
    </row>
    <row r="66" spans="1:11" s="231" customFormat="1" ht="15.75" customHeight="1">
      <c r="A66" s="985"/>
      <c r="B66" s="986"/>
      <c r="C66" s="986"/>
      <c r="D66" s="986"/>
      <c r="E66" s="987"/>
      <c r="F66" s="990"/>
      <c r="G66" s="236" t="s">
        <v>175</v>
      </c>
      <c r="H66" s="236" t="s">
        <v>176</v>
      </c>
      <c r="I66" s="236" t="s">
        <v>177</v>
      </c>
      <c r="J66" s="230"/>
    </row>
    <row r="67" spans="1:11" s="231" customFormat="1">
      <c r="A67" s="299" t="s">
        <v>241</v>
      </c>
      <c r="B67" s="300"/>
      <c r="C67" s="300"/>
      <c r="D67" s="300"/>
      <c r="E67" s="300"/>
      <c r="F67" s="301">
        <v>3911</v>
      </c>
      <c r="G67" s="302">
        <v>2525037</v>
      </c>
      <c r="H67" s="302">
        <v>1500000</v>
      </c>
      <c r="I67" s="303">
        <f>2014882-10000</f>
        <v>2004882</v>
      </c>
      <c r="J67" s="230"/>
    </row>
    <row r="68" spans="1:11" s="231" customFormat="1" ht="27" customHeight="1">
      <c r="A68" s="968" t="s">
        <v>242</v>
      </c>
      <c r="B68" s="969"/>
      <c r="C68" s="969"/>
      <c r="D68" s="969"/>
      <c r="E68" s="970"/>
      <c r="F68" s="237" t="s">
        <v>243</v>
      </c>
      <c r="G68" s="238">
        <v>743080</v>
      </c>
      <c r="H68" s="238">
        <v>570000</v>
      </c>
      <c r="I68" s="239">
        <v>1000000</v>
      </c>
      <c r="J68" s="230"/>
    </row>
    <row r="69" spans="1:11" s="231" customFormat="1">
      <c r="A69" s="272" t="s">
        <v>244</v>
      </c>
      <c r="B69" s="241"/>
      <c r="C69" s="242"/>
      <c r="D69" s="243"/>
      <c r="E69" s="304"/>
      <c r="F69" s="237">
        <v>3919</v>
      </c>
      <c r="G69" s="238">
        <v>34190000</v>
      </c>
      <c r="H69" s="238">
        <v>27000000</v>
      </c>
      <c r="I69" s="239">
        <v>35000000</v>
      </c>
      <c r="J69" s="230"/>
      <c r="K69" s="259"/>
    </row>
    <row r="70" spans="1:11" s="231" customFormat="1">
      <c r="A70" s="272" t="s">
        <v>245</v>
      </c>
      <c r="B70" s="270"/>
      <c r="C70" s="270"/>
      <c r="D70" s="270"/>
      <c r="E70" s="270"/>
      <c r="F70" s="237" t="s">
        <v>246</v>
      </c>
      <c r="G70" s="238">
        <v>655000</v>
      </c>
      <c r="H70" s="238">
        <v>700000</v>
      </c>
      <c r="I70" s="239">
        <v>700000</v>
      </c>
      <c r="J70" s="230"/>
    </row>
    <row r="71" spans="1:11" s="231" customFormat="1">
      <c r="A71" s="305" t="s">
        <v>247</v>
      </c>
      <c r="B71" s="306"/>
      <c r="C71" s="306"/>
      <c r="D71" s="306"/>
      <c r="E71" s="306"/>
      <c r="F71" s="237" t="s">
        <v>248</v>
      </c>
      <c r="G71" s="238">
        <v>417500</v>
      </c>
      <c r="H71" s="238">
        <v>420000</v>
      </c>
      <c r="I71" s="239">
        <v>450000</v>
      </c>
      <c r="J71" s="230"/>
    </row>
    <row r="72" spans="1:11" s="231" customFormat="1">
      <c r="A72" s="272" t="s">
        <v>249</v>
      </c>
      <c r="B72" s="306"/>
      <c r="C72" s="306"/>
      <c r="D72" s="306"/>
      <c r="E72" s="306"/>
      <c r="F72" s="237">
        <v>4431</v>
      </c>
      <c r="G72" s="238">
        <v>960905</v>
      </c>
      <c r="H72" s="238">
        <v>1000000</v>
      </c>
      <c r="I72" s="239">
        <v>1000000</v>
      </c>
      <c r="J72" s="230"/>
    </row>
    <row r="73" spans="1:11" s="231" customFormat="1">
      <c r="A73" s="272" t="s">
        <v>250</v>
      </c>
      <c r="B73" s="306"/>
      <c r="C73" s="306"/>
      <c r="D73" s="306"/>
      <c r="E73" s="306"/>
      <c r="F73" s="237">
        <v>4918</v>
      </c>
      <c r="G73" s="238">
        <v>2112305.0299999998</v>
      </c>
      <c r="H73" s="238">
        <v>10000000</v>
      </c>
      <c r="I73" s="239">
        <v>4000000</v>
      </c>
      <c r="J73" s="230"/>
    </row>
    <row r="74" spans="1:11" s="231" customFormat="1">
      <c r="A74" s="272" t="s">
        <v>251</v>
      </c>
      <c r="B74" s="306"/>
      <c r="C74" s="306"/>
      <c r="D74" s="306"/>
      <c r="E74" s="306"/>
      <c r="F74" s="237" t="s">
        <v>252</v>
      </c>
      <c r="G74" s="238">
        <v>545766</v>
      </c>
      <c r="H74" s="238">
        <v>2500000</v>
      </c>
      <c r="I74" s="239">
        <v>1500000</v>
      </c>
      <c r="J74" s="230"/>
    </row>
    <row r="75" spans="1:11" s="231" customFormat="1">
      <c r="A75" s="272" t="s">
        <v>253</v>
      </c>
      <c r="B75" s="306"/>
      <c r="C75" s="306"/>
      <c r="D75" s="306"/>
      <c r="E75" s="306"/>
      <c r="F75" s="237">
        <v>4919</v>
      </c>
      <c r="G75" s="238">
        <v>5580000</v>
      </c>
      <c r="H75" s="238">
        <v>8000000</v>
      </c>
      <c r="I75" s="239">
        <v>8000000</v>
      </c>
      <c r="J75" s="230"/>
    </row>
    <row r="76" spans="1:11" s="231" customFormat="1">
      <c r="A76" s="272" t="s">
        <v>254</v>
      </c>
      <c r="B76" s="307"/>
      <c r="C76" s="307"/>
      <c r="D76" s="307"/>
      <c r="E76" s="308"/>
      <c r="F76" s="301">
        <v>4994</v>
      </c>
      <c r="G76" s="302">
        <v>1527607.69</v>
      </c>
      <c r="H76" s="302">
        <v>1500000</v>
      </c>
      <c r="I76" s="303">
        <v>1500000</v>
      </c>
      <c r="J76" s="230"/>
    </row>
    <row r="77" spans="1:11" s="231" customFormat="1">
      <c r="A77" s="272" t="s">
        <v>255</v>
      </c>
      <c r="B77" s="241"/>
      <c r="C77" s="242"/>
      <c r="D77" s="243"/>
      <c r="E77" s="244"/>
      <c r="F77" s="237">
        <v>4999</v>
      </c>
      <c r="G77" s="238">
        <v>1067771.6499999999</v>
      </c>
      <c r="H77" s="238">
        <v>2000000</v>
      </c>
      <c r="I77" s="239">
        <v>2000000</v>
      </c>
      <c r="J77" s="230"/>
    </row>
    <row r="78" spans="1:11" s="231" customFormat="1">
      <c r="A78" s="272" t="s">
        <v>256</v>
      </c>
      <c r="B78" s="241"/>
      <c r="C78" s="242"/>
      <c r="D78" s="243"/>
      <c r="E78" s="244"/>
      <c r="F78" s="301" t="s">
        <v>257</v>
      </c>
      <c r="G78" s="289">
        <v>57000</v>
      </c>
      <c r="H78" s="289">
        <v>6000000</v>
      </c>
      <c r="I78" s="290">
        <v>3000000</v>
      </c>
      <c r="J78" s="230"/>
    </row>
    <row r="79" spans="1:11" s="231" customFormat="1" ht="28.5" customHeight="1">
      <c r="A79" s="968" t="s">
        <v>258</v>
      </c>
      <c r="B79" s="969"/>
      <c r="C79" s="969"/>
      <c r="D79" s="969"/>
      <c r="E79" s="970"/>
      <c r="F79" s="237" t="s">
        <v>259</v>
      </c>
      <c r="G79" s="238">
        <v>310670</v>
      </c>
      <c r="H79" s="238">
        <v>3000000</v>
      </c>
      <c r="I79" s="239">
        <v>3000000</v>
      </c>
      <c r="J79" s="230"/>
    </row>
    <row r="80" spans="1:11" s="231" customFormat="1">
      <c r="A80" s="305" t="s">
        <v>260</v>
      </c>
      <c r="B80" s="309"/>
      <c r="C80" s="309"/>
      <c r="D80" s="309"/>
      <c r="E80" s="310"/>
      <c r="F80" s="237" t="s">
        <v>261</v>
      </c>
      <c r="G80" s="238">
        <v>499500</v>
      </c>
      <c r="H80" s="238">
        <v>500000</v>
      </c>
      <c r="I80" s="239">
        <v>1500000</v>
      </c>
      <c r="J80" s="230"/>
    </row>
    <row r="81" spans="1:11" s="231" customFormat="1">
      <c r="A81" s="305" t="s">
        <v>262</v>
      </c>
      <c r="B81" s="241"/>
      <c r="C81" s="242"/>
      <c r="D81" s="243"/>
      <c r="E81" s="244"/>
      <c r="F81" s="237">
        <v>6543</v>
      </c>
      <c r="G81" s="238">
        <v>9692097.8000000007</v>
      </c>
      <c r="H81" s="238">
        <f>3000000+1000000</f>
        <v>4000000</v>
      </c>
      <c r="I81" s="239">
        <v>4000000</v>
      </c>
      <c r="J81" s="230"/>
    </row>
    <row r="82" spans="1:11" s="231" customFormat="1">
      <c r="A82" s="272" t="s">
        <v>263</v>
      </c>
      <c r="B82" s="241"/>
      <c r="C82" s="242"/>
      <c r="D82" s="243"/>
      <c r="E82" s="244"/>
      <c r="F82" s="237" t="s">
        <v>264</v>
      </c>
      <c r="G82" s="289">
        <v>0</v>
      </c>
      <c r="H82" s="289">
        <v>300000</v>
      </c>
      <c r="I82" s="290">
        <v>300000</v>
      </c>
      <c r="J82" s="230"/>
    </row>
    <row r="83" spans="1:11" s="231" customFormat="1">
      <c r="A83" s="305" t="s">
        <v>265</v>
      </c>
      <c r="B83" s="241"/>
      <c r="C83" s="242"/>
      <c r="D83" s="243"/>
      <c r="E83" s="244"/>
      <c r="F83" s="237" t="s">
        <v>266</v>
      </c>
      <c r="G83" s="289">
        <v>0</v>
      </c>
      <c r="H83" s="289">
        <v>1000000</v>
      </c>
      <c r="I83" s="290">
        <v>1000000</v>
      </c>
      <c r="J83" s="311"/>
      <c r="K83" s="312"/>
    </row>
    <row r="84" spans="1:11" s="231" customFormat="1" ht="26.25" customHeight="1">
      <c r="A84" s="968" t="s">
        <v>267</v>
      </c>
      <c r="B84" s="969"/>
      <c r="C84" s="969"/>
      <c r="D84" s="969"/>
      <c r="E84" s="970"/>
      <c r="F84" s="237">
        <v>6544</v>
      </c>
      <c r="G84" s="289">
        <v>10535501.02</v>
      </c>
      <c r="H84" s="289">
        <v>8000000</v>
      </c>
      <c r="I84" s="290">
        <v>8000000</v>
      </c>
      <c r="J84" s="230"/>
    </row>
    <row r="85" spans="1:11" s="231" customFormat="1" ht="27" customHeight="1">
      <c r="A85" s="968" t="s">
        <v>268</v>
      </c>
      <c r="B85" s="969"/>
      <c r="C85" s="969"/>
      <c r="D85" s="969"/>
      <c r="E85" s="970"/>
      <c r="F85" s="237" t="s">
        <v>269</v>
      </c>
      <c r="G85" s="289">
        <v>3104402.64</v>
      </c>
      <c r="H85" s="289">
        <v>3000000</v>
      </c>
      <c r="I85" s="290">
        <v>3000000</v>
      </c>
      <c r="J85" s="230"/>
    </row>
    <row r="86" spans="1:11" s="231" customFormat="1">
      <c r="A86" s="305" t="s">
        <v>270</v>
      </c>
      <c r="B86" s="241"/>
      <c r="C86" s="242"/>
      <c r="D86" s="243"/>
      <c r="E86" s="244"/>
      <c r="F86" s="237" t="s">
        <v>271</v>
      </c>
      <c r="G86" s="238">
        <v>675333.29</v>
      </c>
      <c r="H86" s="238">
        <v>600000</v>
      </c>
      <c r="I86" s="239">
        <v>600000</v>
      </c>
      <c r="J86" s="230"/>
    </row>
    <row r="87" spans="1:11" s="231" customFormat="1">
      <c r="A87" s="313" t="s">
        <v>272</v>
      </c>
      <c r="B87" s="241"/>
      <c r="C87" s="242"/>
      <c r="D87" s="243"/>
      <c r="E87" s="244"/>
      <c r="F87" s="237" t="s">
        <v>273</v>
      </c>
      <c r="G87" s="289">
        <v>1335405.1499999999</v>
      </c>
      <c r="H87" s="289">
        <v>1000000</v>
      </c>
      <c r="I87" s="290">
        <v>1000000</v>
      </c>
      <c r="J87" s="230"/>
    </row>
    <row r="88" spans="1:11" s="231" customFormat="1" ht="15.75">
      <c r="A88" s="272" t="s">
        <v>274</v>
      </c>
      <c r="B88" s="274"/>
      <c r="C88" s="275"/>
      <c r="D88" s="276"/>
      <c r="E88" s="277"/>
      <c r="F88" s="237">
        <v>7999</v>
      </c>
      <c r="G88" s="289">
        <v>50977187.079999998</v>
      </c>
      <c r="H88" s="289">
        <f>9272888+1500000</f>
        <v>10772888</v>
      </c>
      <c r="I88" s="290">
        <f>40000000-12000000</f>
        <v>28000000</v>
      </c>
      <c r="J88" s="230"/>
      <c r="K88" s="259"/>
    </row>
    <row r="89" spans="1:11" s="231" customFormat="1">
      <c r="A89" s="976" t="s">
        <v>275</v>
      </c>
      <c r="B89" s="977"/>
      <c r="C89" s="977"/>
      <c r="D89" s="977"/>
      <c r="E89" s="978"/>
      <c r="F89" s="237" t="s">
        <v>276</v>
      </c>
      <c r="G89" s="238">
        <v>2551179</v>
      </c>
      <c r="H89" s="238">
        <v>2550000</v>
      </c>
      <c r="I89" s="239">
        <v>2600000</v>
      </c>
      <c r="J89" s="230"/>
    </row>
    <row r="90" spans="1:11" s="231" customFormat="1">
      <c r="A90" s="272" t="s">
        <v>277</v>
      </c>
      <c r="B90" s="314"/>
      <c r="C90" s="314"/>
      <c r="D90" s="314"/>
      <c r="E90" s="314"/>
      <c r="F90" s="237" t="s">
        <v>278</v>
      </c>
      <c r="G90" s="238">
        <v>3097280.25</v>
      </c>
      <c r="H90" s="238">
        <v>5000000</v>
      </c>
      <c r="I90" s="239">
        <v>5000000</v>
      </c>
      <c r="J90" s="230"/>
    </row>
    <row r="91" spans="1:11" s="231" customFormat="1" ht="15.75">
      <c r="A91" s="272" t="s">
        <v>279</v>
      </c>
      <c r="B91" s="274"/>
      <c r="C91" s="275"/>
      <c r="D91" s="276"/>
      <c r="E91" s="277"/>
      <c r="F91" s="237" t="s">
        <v>280</v>
      </c>
      <c r="G91" s="238">
        <v>1307750.2000000002</v>
      </c>
      <c r="H91" s="238">
        <v>1000000</v>
      </c>
      <c r="I91" s="239">
        <v>1000000</v>
      </c>
      <c r="J91" s="230"/>
    </row>
    <row r="92" spans="1:11" s="231" customFormat="1" ht="27" customHeight="1">
      <c r="A92" s="968" t="s">
        <v>281</v>
      </c>
      <c r="B92" s="969"/>
      <c r="C92" s="969"/>
      <c r="D92" s="969"/>
      <c r="E92" s="970"/>
      <c r="F92" s="237" t="s">
        <v>282</v>
      </c>
      <c r="G92" s="238">
        <v>458300</v>
      </c>
      <c r="H92" s="238">
        <v>500000</v>
      </c>
      <c r="I92" s="239">
        <v>500000</v>
      </c>
      <c r="J92" s="230"/>
    </row>
    <row r="93" spans="1:11" s="231" customFormat="1" ht="15.75" customHeight="1">
      <c r="A93" s="272" t="s">
        <v>283</v>
      </c>
      <c r="B93" s="309"/>
      <c r="C93" s="309"/>
      <c r="D93" s="309"/>
      <c r="E93" s="310"/>
      <c r="F93" s="237" t="s">
        <v>284</v>
      </c>
      <c r="G93" s="238">
        <v>3561440.64</v>
      </c>
      <c r="H93" s="238">
        <v>2400000</v>
      </c>
      <c r="I93" s="239">
        <v>2400000</v>
      </c>
      <c r="J93" s="230"/>
    </row>
    <row r="94" spans="1:11" s="231" customFormat="1" ht="15.75">
      <c r="A94" s="272" t="s">
        <v>285</v>
      </c>
      <c r="B94" s="274"/>
      <c r="C94" s="275"/>
      <c r="D94" s="276"/>
      <c r="E94" s="277"/>
      <c r="F94" s="237" t="s">
        <v>286</v>
      </c>
      <c r="G94" s="238">
        <v>1728207.83</v>
      </c>
      <c r="H94" s="238">
        <v>1000000</v>
      </c>
      <c r="I94" s="239">
        <v>10000000</v>
      </c>
      <c r="J94" s="230"/>
    </row>
    <row r="95" spans="1:11" s="231" customFormat="1" ht="25.5" customHeight="1">
      <c r="A95" s="968" t="s">
        <v>287</v>
      </c>
      <c r="B95" s="969"/>
      <c r="C95" s="969"/>
      <c r="D95" s="969"/>
      <c r="E95" s="970"/>
      <c r="F95" s="237" t="s">
        <v>288</v>
      </c>
      <c r="G95" s="238">
        <v>2086925</v>
      </c>
      <c r="H95" s="238">
        <f>1500000+1000000</f>
        <v>2500000</v>
      </c>
      <c r="I95" s="239">
        <v>2500000</v>
      </c>
      <c r="J95" s="230"/>
    </row>
    <row r="96" spans="1:11" s="231" customFormat="1">
      <c r="A96" s="272" t="s">
        <v>289</v>
      </c>
      <c r="B96" s="314"/>
      <c r="C96" s="314"/>
      <c r="D96" s="314"/>
      <c r="E96" s="314"/>
      <c r="F96" s="237" t="s">
        <v>290</v>
      </c>
      <c r="G96" s="238">
        <v>1684450</v>
      </c>
      <c r="H96" s="238">
        <v>1450000</v>
      </c>
      <c r="I96" s="239">
        <v>1500000</v>
      </c>
      <c r="J96" s="230"/>
    </row>
    <row r="97" spans="1:10" s="231" customFormat="1" ht="27" customHeight="1">
      <c r="A97" s="968" t="s">
        <v>291</v>
      </c>
      <c r="B97" s="969"/>
      <c r="C97" s="969"/>
      <c r="D97" s="969"/>
      <c r="E97" s="970"/>
      <c r="F97" s="237" t="s">
        <v>292</v>
      </c>
      <c r="G97" s="238">
        <v>3108112.07</v>
      </c>
      <c r="H97" s="238">
        <v>3000000</v>
      </c>
      <c r="I97" s="239">
        <v>3000000</v>
      </c>
      <c r="J97" s="230"/>
    </row>
    <row r="98" spans="1:10" s="231" customFormat="1">
      <c r="A98" s="272" t="s">
        <v>293</v>
      </c>
      <c r="B98" s="241"/>
      <c r="C98" s="242"/>
      <c r="D98" s="243"/>
      <c r="E98" s="244"/>
      <c r="F98" s="237" t="s">
        <v>294</v>
      </c>
      <c r="G98" s="238">
        <v>7158631.0899999999</v>
      </c>
      <c r="H98" s="238">
        <v>5000000</v>
      </c>
      <c r="I98" s="239">
        <v>5000000</v>
      </c>
      <c r="J98" s="230"/>
    </row>
    <row r="99" spans="1:10" s="231" customFormat="1" ht="26.25" customHeight="1">
      <c r="A99" s="968" t="s">
        <v>295</v>
      </c>
      <c r="B99" s="969"/>
      <c r="C99" s="969"/>
      <c r="D99" s="969"/>
      <c r="E99" s="970"/>
      <c r="F99" s="237" t="s">
        <v>296</v>
      </c>
      <c r="G99" s="238">
        <v>1348350</v>
      </c>
      <c r="H99" s="238">
        <v>1000000</v>
      </c>
      <c r="I99" s="239">
        <v>1500000</v>
      </c>
      <c r="J99" s="230"/>
    </row>
    <row r="100" spans="1:10" s="231" customFormat="1" ht="25.5" customHeight="1">
      <c r="A100" s="968" t="s">
        <v>297</v>
      </c>
      <c r="B100" s="969"/>
      <c r="C100" s="969"/>
      <c r="D100" s="969"/>
      <c r="E100" s="970"/>
      <c r="F100" s="237" t="s">
        <v>298</v>
      </c>
      <c r="G100" s="238">
        <v>881317.6</v>
      </c>
      <c r="H100" s="238">
        <v>1250000</v>
      </c>
      <c r="I100" s="239">
        <v>6000000</v>
      </c>
      <c r="J100" s="230"/>
    </row>
    <row r="101" spans="1:10" s="231" customFormat="1">
      <c r="A101" s="272" t="s">
        <v>299</v>
      </c>
      <c r="B101" s="314"/>
      <c r="C101" s="314"/>
      <c r="D101" s="314"/>
      <c r="E101" s="314"/>
      <c r="F101" s="237" t="s">
        <v>300</v>
      </c>
      <c r="G101" s="238">
        <v>2570066.7599999998</v>
      </c>
      <c r="H101" s="238">
        <v>2000000</v>
      </c>
      <c r="I101" s="239">
        <v>2000000</v>
      </c>
      <c r="J101" s="230"/>
    </row>
    <row r="102" spans="1:10" s="231" customFormat="1">
      <c r="A102" s="272" t="s">
        <v>301</v>
      </c>
      <c r="B102" s="241"/>
      <c r="C102" s="242"/>
      <c r="D102" s="243"/>
      <c r="E102" s="244"/>
      <c r="F102" s="237" t="s">
        <v>302</v>
      </c>
      <c r="G102" s="238">
        <v>1998628</v>
      </c>
      <c r="H102" s="238">
        <v>1000000</v>
      </c>
      <c r="I102" s="239">
        <v>1500000</v>
      </c>
      <c r="J102" s="230"/>
    </row>
    <row r="103" spans="1:10" s="231" customFormat="1">
      <c r="A103" s="272" t="s">
        <v>303</v>
      </c>
      <c r="B103" s="314"/>
      <c r="C103" s="314"/>
      <c r="D103" s="314"/>
      <c r="E103" s="314"/>
      <c r="F103" s="237" t="s">
        <v>304</v>
      </c>
      <c r="G103" s="238">
        <v>0</v>
      </c>
      <c r="H103" s="238">
        <v>750000</v>
      </c>
      <c r="I103" s="239">
        <v>750000</v>
      </c>
      <c r="J103" s="230"/>
    </row>
    <row r="104" spans="1:10" s="316" customFormat="1">
      <c r="A104" s="313" t="s">
        <v>305</v>
      </c>
      <c r="B104" s="314"/>
      <c r="C104" s="314"/>
      <c r="D104" s="314"/>
      <c r="E104" s="314"/>
      <c r="F104" s="237" t="s">
        <v>306</v>
      </c>
      <c r="G104" s="238">
        <v>587114.30000000005</v>
      </c>
      <c r="H104" s="238">
        <v>1000000</v>
      </c>
      <c r="I104" s="239">
        <v>3000000</v>
      </c>
      <c r="J104" s="315"/>
    </row>
    <row r="105" spans="1:10" s="316" customFormat="1">
      <c r="A105" s="317"/>
      <c r="B105" s="318"/>
      <c r="C105" s="318"/>
      <c r="D105" s="318"/>
      <c r="E105" s="318"/>
      <c r="F105" s="297"/>
      <c r="G105" s="298"/>
      <c r="H105" s="298"/>
      <c r="I105" s="298"/>
      <c r="J105" s="315"/>
    </row>
    <row r="106" spans="1:10" s="316" customFormat="1">
      <c r="A106" s="317"/>
      <c r="B106" s="318"/>
      <c r="C106" s="318"/>
      <c r="D106" s="318"/>
      <c r="E106" s="318"/>
      <c r="F106" s="297"/>
      <c r="G106" s="298"/>
      <c r="H106" s="298"/>
      <c r="I106" s="298"/>
      <c r="J106" s="315"/>
    </row>
    <row r="107" spans="1:10" s="316" customFormat="1">
      <c r="A107" s="317"/>
      <c r="B107" s="318"/>
      <c r="C107" s="318"/>
      <c r="D107" s="318"/>
      <c r="E107" s="318"/>
      <c r="F107" s="297"/>
      <c r="G107" s="298"/>
      <c r="H107" s="298"/>
      <c r="I107" s="298"/>
      <c r="J107" s="315"/>
    </row>
    <row r="108" spans="1:10" s="316" customFormat="1">
      <c r="A108" s="317"/>
      <c r="B108" s="318"/>
      <c r="C108" s="318"/>
      <c r="D108" s="318"/>
      <c r="E108" s="318"/>
      <c r="F108" s="297"/>
      <c r="G108" s="298"/>
      <c r="H108" s="298"/>
      <c r="I108" s="298"/>
      <c r="J108" s="315"/>
    </row>
    <row r="109" spans="1:10" s="316" customFormat="1">
      <c r="A109" s="317"/>
      <c r="B109" s="318"/>
      <c r="C109" s="318"/>
      <c r="D109" s="318"/>
      <c r="E109" s="318"/>
      <c r="F109" s="297"/>
      <c r="G109" s="298"/>
      <c r="H109" s="298"/>
      <c r="I109" s="298"/>
      <c r="J109" s="315"/>
    </row>
    <row r="110" spans="1:10" s="316" customFormat="1">
      <c r="A110" s="317"/>
      <c r="B110" s="318"/>
      <c r="C110" s="318"/>
      <c r="D110" s="318"/>
      <c r="E110" s="318"/>
      <c r="F110" s="297"/>
      <c r="G110" s="298"/>
      <c r="H110" s="298"/>
      <c r="I110" s="298"/>
      <c r="J110" s="315"/>
    </row>
    <row r="111" spans="1:10" s="316" customFormat="1">
      <c r="A111" s="317"/>
      <c r="B111" s="318"/>
      <c r="C111" s="318"/>
      <c r="D111" s="318"/>
      <c r="E111" s="318"/>
      <c r="F111" s="297"/>
      <c r="G111" s="298"/>
      <c r="H111" s="298"/>
      <c r="I111" s="298"/>
      <c r="J111" s="315"/>
    </row>
    <row r="112" spans="1:10" s="316" customFormat="1">
      <c r="A112" s="317"/>
      <c r="B112" s="318"/>
      <c r="C112" s="318"/>
      <c r="D112" s="318"/>
      <c r="E112" s="318"/>
      <c r="F112" s="297"/>
      <c r="G112" s="298"/>
      <c r="H112" s="298"/>
      <c r="I112" s="298"/>
      <c r="J112" s="315"/>
    </row>
    <row r="113" spans="1:10" s="231" customFormat="1" ht="18" customHeight="1">
      <c r="A113" s="227" t="s">
        <v>163</v>
      </c>
      <c r="B113" s="227"/>
      <c r="C113" s="227"/>
      <c r="D113" s="227"/>
      <c r="E113" s="227"/>
      <c r="F113" s="228"/>
      <c r="G113" s="229"/>
      <c r="H113" s="229"/>
      <c r="I113" s="229"/>
      <c r="J113" s="230"/>
    </row>
    <row r="114" spans="1:10" s="231" customFormat="1" ht="18" customHeight="1">
      <c r="A114" s="227" t="s">
        <v>164</v>
      </c>
      <c r="B114" s="232"/>
      <c r="C114" s="232"/>
      <c r="D114" s="232"/>
      <c r="E114" s="232"/>
      <c r="F114" s="228"/>
      <c r="G114" s="229"/>
      <c r="H114" s="229"/>
      <c r="I114" s="229"/>
      <c r="J114" s="230"/>
    </row>
    <row r="115" spans="1:10" s="231" customFormat="1" ht="15.75" customHeight="1">
      <c r="A115" s="979" t="s">
        <v>165</v>
      </c>
      <c r="B115" s="980"/>
      <c r="C115" s="980"/>
      <c r="D115" s="980"/>
      <c r="E115" s="981"/>
      <c r="F115" s="988" t="s">
        <v>166</v>
      </c>
      <c r="G115" s="233" t="s">
        <v>167</v>
      </c>
      <c r="H115" s="233" t="s">
        <v>168</v>
      </c>
      <c r="I115" s="233" t="s">
        <v>169</v>
      </c>
      <c r="J115" s="230"/>
    </row>
    <row r="116" spans="1:10" s="231" customFormat="1" ht="15.75" customHeight="1">
      <c r="A116" s="982"/>
      <c r="B116" s="983"/>
      <c r="C116" s="983"/>
      <c r="D116" s="983"/>
      <c r="E116" s="984"/>
      <c r="F116" s="989"/>
      <c r="G116" s="234" t="s">
        <v>170</v>
      </c>
      <c r="H116" s="234" t="s">
        <v>170</v>
      </c>
      <c r="I116" s="234" t="s">
        <v>170</v>
      </c>
      <c r="J116" s="230"/>
    </row>
    <row r="117" spans="1:10" s="231" customFormat="1" ht="15.75" customHeight="1">
      <c r="A117" s="982"/>
      <c r="B117" s="983"/>
      <c r="C117" s="983"/>
      <c r="D117" s="983"/>
      <c r="E117" s="984"/>
      <c r="F117" s="989"/>
      <c r="G117" s="235" t="s">
        <v>171</v>
      </c>
      <c r="H117" s="235" t="s">
        <v>172</v>
      </c>
      <c r="I117" s="235" t="s">
        <v>173</v>
      </c>
      <c r="J117" s="230"/>
    </row>
    <row r="118" spans="1:10" s="231" customFormat="1" ht="15.75" customHeight="1">
      <c r="A118" s="982"/>
      <c r="B118" s="983"/>
      <c r="C118" s="983"/>
      <c r="D118" s="983"/>
      <c r="E118" s="984"/>
      <c r="F118" s="989"/>
      <c r="G118" s="235"/>
      <c r="H118" s="235" t="s">
        <v>174</v>
      </c>
      <c r="I118" s="235"/>
      <c r="J118" s="230"/>
    </row>
    <row r="119" spans="1:10" s="231" customFormat="1" ht="15.75" customHeight="1">
      <c r="A119" s="985"/>
      <c r="B119" s="986"/>
      <c r="C119" s="986"/>
      <c r="D119" s="986"/>
      <c r="E119" s="987"/>
      <c r="F119" s="990"/>
      <c r="G119" s="236" t="s">
        <v>175</v>
      </c>
      <c r="H119" s="236" t="s">
        <v>176</v>
      </c>
      <c r="I119" s="236" t="s">
        <v>177</v>
      </c>
      <c r="J119" s="230"/>
    </row>
    <row r="120" spans="1:10" s="231" customFormat="1">
      <c r="A120" s="272" t="s">
        <v>307</v>
      </c>
      <c r="B120" s="241"/>
      <c r="C120" s="242"/>
      <c r="D120" s="243"/>
      <c r="E120" s="244"/>
      <c r="F120" s="237" t="s">
        <v>308</v>
      </c>
      <c r="G120" s="238">
        <v>0</v>
      </c>
      <c r="H120" s="238">
        <v>0</v>
      </c>
      <c r="I120" s="239">
        <v>300000</v>
      </c>
      <c r="J120" s="230"/>
    </row>
    <row r="121" spans="1:10" s="231" customFormat="1">
      <c r="A121" s="273" t="s">
        <v>309</v>
      </c>
      <c r="B121" s="251"/>
      <c r="C121" s="252"/>
      <c r="D121" s="253"/>
      <c r="E121" s="254"/>
      <c r="F121" s="237" t="s">
        <v>310</v>
      </c>
      <c r="G121" s="319">
        <v>815826.2</v>
      </c>
      <c r="H121" s="319">
        <v>1700000</v>
      </c>
      <c r="I121" s="320">
        <v>15000000</v>
      </c>
      <c r="J121" s="230"/>
    </row>
    <row r="122" spans="1:10" s="231" customFormat="1">
      <c r="A122" s="272" t="s">
        <v>311</v>
      </c>
      <c r="B122" s="241"/>
      <c r="C122" s="242"/>
      <c r="D122" s="243"/>
      <c r="E122" s="244"/>
      <c r="F122" s="301">
        <v>8821</v>
      </c>
      <c r="G122" s="289">
        <v>2234435.29</v>
      </c>
      <c r="H122" s="289">
        <v>1000000</v>
      </c>
      <c r="I122" s="290">
        <v>1500000</v>
      </c>
      <c r="J122" s="230"/>
    </row>
    <row r="123" spans="1:10" s="231" customFormat="1">
      <c r="A123" s="272" t="s">
        <v>312</v>
      </c>
      <c r="B123" s="241"/>
      <c r="C123" s="242"/>
      <c r="D123" s="243"/>
      <c r="E123" s="244"/>
      <c r="F123" s="237">
        <v>8851</v>
      </c>
      <c r="G123" s="289">
        <v>0</v>
      </c>
      <c r="H123" s="289">
        <v>500000</v>
      </c>
      <c r="I123" s="290">
        <v>500000</v>
      </c>
      <c r="J123" s="230"/>
    </row>
    <row r="124" spans="1:10" s="231" customFormat="1">
      <c r="A124" s="272" t="s">
        <v>313</v>
      </c>
      <c r="B124" s="241"/>
      <c r="C124" s="242"/>
      <c r="D124" s="243"/>
      <c r="E124" s="244"/>
      <c r="F124" s="237" t="s">
        <v>314</v>
      </c>
      <c r="G124" s="289">
        <v>10007726</v>
      </c>
      <c r="H124" s="321">
        <v>5000000</v>
      </c>
      <c r="I124" s="290">
        <v>10000000</v>
      </c>
      <c r="J124" s="230"/>
    </row>
    <row r="125" spans="1:10" s="231" customFormat="1">
      <c r="A125" s="976" t="s">
        <v>315</v>
      </c>
      <c r="B125" s="977"/>
      <c r="C125" s="977"/>
      <c r="D125" s="977"/>
      <c r="E125" s="978"/>
      <c r="F125" s="237">
        <v>8912</v>
      </c>
      <c r="G125" s="289">
        <v>17957750.699999999</v>
      </c>
      <c r="H125" s="289">
        <v>8000000</v>
      </c>
      <c r="I125" s="290">
        <v>10000000</v>
      </c>
      <c r="J125" s="230"/>
    </row>
    <row r="126" spans="1:10" s="231" customFormat="1" ht="24.75" customHeight="1">
      <c r="A126" s="968" t="s">
        <v>316</v>
      </c>
      <c r="B126" s="969"/>
      <c r="C126" s="969"/>
      <c r="D126" s="969"/>
      <c r="E126" s="970"/>
      <c r="F126" s="237" t="s">
        <v>317</v>
      </c>
      <c r="G126" s="322">
        <v>9257502.3599999994</v>
      </c>
      <c r="H126" s="289">
        <f>2500000+2000000</f>
        <v>4500000</v>
      </c>
      <c r="I126" s="290">
        <v>7000000</v>
      </c>
      <c r="J126" s="230"/>
    </row>
    <row r="127" spans="1:10" s="231" customFormat="1">
      <c r="A127" s="313" t="s">
        <v>318</v>
      </c>
      <c r="B127" s="323"/>
      <c r="C127" s="324"/>
      <c r="D127" s="325"/>
      <c r="E127" s="326"/>
      <c r="F127" s="237">
        <v>8917</v>
      </c>
      <c r="G127" s="238">
        <v>4865600.1500000004</v>
      </c>
      <c r="H127" s="238">
        <f>4000000+7000000</f>
        <v>11000000</v>
      </c>
      <c r="I127" s="239">
        <v>10000000</v>
      </c>
      <c r="J127" s="230"/>
    </row>
    <row r="128" spans="1:10" s="231" customFormat="1">
      <c r="A128" s="272" t="s">
        <v>319</v>
      </c>
      <c r="B128" s="309"/>
      <c r="C128" s="309"/>
      <c r="D128" s="309"/>
      <c r="E128" s="310"/>
      <c r="F128" s="237" t="s">
        <v>320</v>
      </c>
      <c r="G128" s="238">
        <v>71884100</v>
      </c>
      <c r="H128" s="238">
        <f>100000000+40000000</f>
        <v>140000000</v>
      </c>
      <c r="I128" s="239">
        <v>10000000</v>
      </c>
      <c r="J128" s="230"/>
    </row>
    <row r="129" spans="1:13" s="231" customFormat="1">
      <c r="A129" s="272" t="s">
        <v>321</v>
      </c>
      <c r="B129" s="314"/>
      <c r="C129" s="314"/>
      <c r="D129" s="314"/>
      <c r="E129" s="314"/>
      <c r="F129" s="237" t="s">
        <v>322</v>
      </c>
      <c r="G129" s="238">
        <v>1612625</v>
      </c>
      <c r="H129" s="238">
        <v>1000000</v>
      </c>
      <c r="I129" s="239">
        <v>1500000</v>
      </c>
      <c r="J129" s="230"/>
    </row>
    <row r="130" spans="1:13" s="231" customFormat="1" ht="24.75" customHeight="1">
      <c r="A130" s="968" t="s">
        <v>323</v>
      </c>
      <c r="B130" s="969"/>
      <c r="C130" s="969"/>
      <c r="D130" s="969"/>
      <c r="E130" s="970"/>
      <c r="F130" s="237" t="s">
        <v>324</v>
      </c>
      <c r="G130" s="238">
        <v>18400000</v>
      </c>
      <c r="H130" s="238">
        <v>0</v>
      </c>
      <c r="I130" s="239">
        <v>0</v>
      </c>
      <c r="J130" s="230"/>
    </row>
    <row r="131" spans="1:13" s="231" customFormat="1">
      <c r="A131" s="313" t="s">
        <v>325</v>
      </c>
      <c r="B131" s="309"/>
      <c r="C131" s="309"/>
      <c r="D131" s="309"/>
      <c r="E131" s="310"/>
      <c r="F131" s="237" t="s">
        <v>326</v>
      </c>
      <c r="G131" s="238">
        <v>9857980</v>
      </c>
      <c r="H131" s="238">
        <v>0</v>
      </c>
      <c r="I131" s="239">
        <v>0</v>
      </c>
      <c r="J131" s="230"/>
    </row>
    <row r="132" spans="1:13" s="231" customFormat="1" ht="15.75">
      <c r="A132" s="327" t="s">
        <v>327</v>
      </c>
      <c r="B132" s="274"/>
      <c r="C132" s="275"/>
      <c r="D132" s="276"/>
      <c r="E132" s="277"/>
      <c r="F132" s="260" t="s">
        <v>328</v>
      </c>
      <c r="G132" s="257">
        <v>138885</v>
      </c>
      <c r="H132" s="257">
        <v>2000000</v>
      </c>
      <c r="I132" s="258">
        <v>2000000</v>
      </c>
      <c r="J132" s="230"/>
    </row>
    <row r="133" spans="1:13" s="231" customFormat="1" ht="15.75">
      <c r="A133" s="272" t="s">
        <v>329</v>
      </c>
      <c r="B133" s="274"/>
      <c r="C133" s="275"/>
      <c r="D133" s="276"/>
      <c r="E133" s="277"/>
      <c r="F133" s="278" t="s">
        <v>330</v>
      </c>
      <c r="G133" s="279">
        <v>0</v>
      </c>
      <c r="H133" s="279">
        <v>2200000</v>
      </c>
      <c r="I133" s="280">
        <v>5000000</v>
      </c>
      <c r="J133" s="230"/>
      <c r="K133" s="328"/>
      <c r="L133" s="255"/>
      <c r="M133" s="329"/>
    </row>
    <row r="134" spans="1:13" s="231" customFormat="1" ht="15.75">
      <c r="A134" s="272" t="s">
        <v>331</v>
      </c>
      <c r="B134" s="274"/>
      <c r="C134" s="275"/>
      <c r="D134" s="276"/>
      <c r="E134" s="277"/>
      <c r="F134" s="260">
        <v>8999</v>
      </c>
      <c r="G134" s="257">
        <v>66575.290000000008</v>
      </c>
      <c r="H134" s="257">
        <v>30000000</v>
      </c>
      <c r="I134" s="258">
        <v>10000000</v>
      </c>
      <c r="J134" s="230"/>
    </row>
    <row r="135" spans="1:13" s="231" customFormat="1" ht="15.75">
      <c r="A135" s="272" t="s">
        <v>332</v>
      </c>
      <c r="B135" s="274"/>
      <c r="C135" s="275"/>
      <c r="D135" s="276"/>
      <c r="E135" s="277"/>
      <c r="F135" s="260" t="s">
        <v>333</v>
      </c>
      <c r="G135" s="257">
        <v>2676636.6999999997</v>
      </c>
      <c r="H135" s="257">
        <v>1500000</v>
      </c>
      <c r="I135" s="258">
        <v>1500000</v>
      </c>
      <c r="J135" s="230"/>
    </row>
    <row r="136" spans="1:13" s="231" customFormat="1" ht="15.75">
      <c r="A136" s="272" t="s">
        <v>334</v>
      </c>
      <c r="B136" s="274"/>
      <c r="C136" s="275"/>
      <c r="D136" s="276"/>
      <c r="E136" s="277"/>
      <c r="F136" s="260" t="s">
        <v>335</v>
      </c>
      <c r="G136" s="257">
        <v>4958552.8099999996</v>
      </c>
      <c r="H136" s="257">
        <f>3500000+4300000</f>
        <v>7800000</v>
      </c>
      <c r="I136" s="258">
        <v>10000000</v>
      </c>
      <c r="J136" s="230"/>
    </row>
    <row r="137" spans="1:13" s="231" customFormat="1" ht="15.75">
      <c r="A137" s="272" t="s">
        <v>336</v>
      </c>
      <c r="B137" s="274"/>
      <c r="C137" s="275"/>
      <c r="D137" s="276"/>
      <c r="E137" s="277"/>
      <c r="F137" s="260" t="s">
        <v>337</v>
      </c>
      <c r="G137" s="257">
        <v>0</v>
      </c>
      <c r="H137" s="257">
        <v>1000000</v>
      </c>
      <c r="I137" s="258">
        <v>1000000</v>
      </c>
      <c r="J137" s="230"/>
    </row>
    <row r="138" spans="1:13" s="231" customFormat="1" ht="15.75">
      <c r="A138" s="272" t="s">
        <v>338</v>
      </c>
      <c r="B138" s="274"/>
      <c r="C138" s="275"/>
      <c r="D138" s="276"/>
      <c r="E138" s="277"/>
      <c r="F138" s="278" t="s">
        <v>339</v>
      </c>
      <c r="G138" s="279">
        <v>0</v>
      </c>
      <c r="H138" s="279">
        <v>500000</v>
      </c>
      <c r="I138" s="280">
        <v>500000</v>
      </c>
      <c r="J138" s="230"/>
    </row>
    <row r="139" spans="1:13" s="231" customFormat="1" ht="15.75">
      <c r="A139" s="272" t="s">
        <v>340</v>
      </c>
      <c r="B139" s="274"/>
      <c r="C139" s="275"/>
      <c r="D139" s="276"/>
      <c r="E139" s="277"/>
      <c r="F139" s="278" t="s">
        <v>341</v>
      </c>
      <c r="G139" s="279">
        <v>14085952.91</v>
      </c>
      <c r="H139" s="279">
        <f>15000000+4000000</f>
        <v>19000000</v>
      </c>
      <c r="I139" s="280">
        <v>20000000</v>
      </c>
      <c r="J139" s="230"/>
    </row>
    <row r="140" spans="1:13" s="231" customFormat="1" ht="15.75">
      <c r="A140" s="272" t="s">
        <v>342</v>
      </c>
      <c r="B140" s="274"/>
      <c r="C140" s="275"/>
      <c r="D140" s="276"/>
      <c r="E140" s="277"/>
      <c r="F140" s="278" t="s">
        <v>343</v>
      </c>
      <c r="G140" s="279">
        <v>5941969.5499999998</v>
      </c>
      <c r="H140" s="279">
        <v>5000000</v>
      </c>
      <c r="I140" s="280">
        <v>5000000</v>
      </c>
      <c r="J140" s="230"/>
    </row>
    <row r="141" spans="1:13" s="231" customFormat="1" ht="15.75" customHeight="1">
      <c r="A141" s="976" t="s">
        <v>344</v>
      </c>
      <c r="B141" s="977"/>
      <c r="C141" s="977"/>
      <c r="D141" s="977"/>
      <c r="E141" s="978"/>
      <c r="F141" s="278" t="s">
        <v>345</v>
      </c>
      <c r="G141" s="279">
        <v>0</v>
      </c>
      <c r="H141" s="279">
        <v>27800000</v>
      </c>
      <c r="I141" s="280">
        <v>20000000</v>
      </c>
      <c r="J141" s="230"/>
      <c r="K141" s="259"/>
    </row>
    <row r="142" spans="1:13" s="231" customFormat="1" ht="15.75" customHeight="1">
      <c r="A142" s="267" t="s">
        <v>346</v>
      </c>
      <c r="B142" s="241"/>
      <c r="C142" s="242"/>
      <c r="D142" s="243"/>
      <c r="E142" s="268"/>
      <c r="F142" s="266" t="s">
        <v>347</v>
      </c>
      <c r="G142" s="238">
        <v>0</v>
      </c>
      <c r="H142" s="238">
        <v>5000000</v>
      </c>
      <c r="I142" s="239">
        <v>5000000</v>
      </c>
      <c r="J142" s="230"/>
    </row>
    <row r="143" spans="1:13" s="231" customFormat="1" ht="15.75">
      <c r="A143" s="272" t="s">
        <v>348</v>
      </c>
      <c r="B143" s="274"/>
      <c r="C143" s="275"/>
      <c r="D143" s="276"/>
      <c r="E143" s="277"/>
      <c r="F143" s="278">
        <v>9921</v>
      </c>
      <c r="G143" s="279">
        <v>0</v>
      </c>
      <c r="H143" s="279">
        <v>6665000</v>
      </c>
      <c r="I143" s="280">
        <v>6665000</v>
      </c>
      <c r="J143" s="230"/>
    </row>
    <row r="144" spans="1:13" s="231" customFormat="1" ht="27.75" customHeight="1">
      <c r="A144" s="968" t="s">
        <v>349</v>
      </c>
      <c r="B144" s="969"/>
      <c r="C144" s="969"/>
      <c r="D144" s="969"/>
      <c r="E144" s="970"/>
      <c r="F144" s="278" t="s">
        <v>350</v>
      </c>
      <c r="G144" s="279">
        <v>26047680.269999996</v>
      </c>
      <c r="H144" s="279">
        <v>29624994</v>
      </c>
      <c r="I144" s="280">
        <v>23880385</v>
      </c>
      <c r="J144" s="230"/>
    </row>
    <row r="145" spans="1:13" s="231" customFormat="1" ht="25.5" customHeight="1">
      <c r="A145" s="968" t="s">
        <v>351</v>
      </c>
      <c r="B145" s="969"/>
      <c r="C145" s="969"/>
      <c r="D145" s="969"/>
      <c r="E145" s="970"/>
      <c r="F145" s="278" t="s">
        <v>352</v>
      </c>
      <c r="G145" s="279">
        <v>2191230.7799999998</v>
      </c>
      <c r="H145" s="279">
        <v>41248930</v>
      </c>
      <c r="I145" s="280">
        <v>52150353</v>
      </c>
      <c r="J145" s="230"/>
      <c r="K145" s="328"/>
    </row>
    <row r="146" spans="1:13" s="231" customFormat="1" ht="15.75">
      <c r="A146" s="273" t="s">
        <v>353</v>
      </c>
      <c r="B146" s="330"/>
      <c r="C146" s="331"/>
      <c r="D146" s="332"/>
      <c r="E146" s="333"/>
      <c r="F146" s="278">
        <v>9999</v>
      </c>
      <c r="G146" s="279">
        <v>2498552.94</v>
      </c>
      <c r="H146" s="279">
        <f>1500000+1000000</f>
        <v>2500000</v>
      </c>
      <c r="I146" s="280">
        <v>2500000</v>
      </c>
      <c r="J146" s="230"/>
    </row>
    <row r="147" spans="1:13" s="231" customFormat="1" ht="26.25" customHeight="1">
      <c r="A147" s="968" t="s">
        <v>354</v>
      </c>
      <c r="B147" s="969"/>
      <c r="C147" s="969"/>
      <c r="D147" s="969"/>
      <c r="E147" s="970"/>
      <c r="F147" s="334"/>
      <c r="G147" s="257">
        <v>0</v>
      </c>
      <c r="H147" s="257">
        <v>100000000</v>
      </c>
      <c r="I147" s="258">
        <v>150000000</v>
      </c>
      <c r="J147" s="230"/>
    </row>
    <row r="148" spans="1:13" s="231" customFormat="1" ht="29.25" customHeight="1">
      <c r="A148" s="968" t="s">
        <v>355</v>
      </c>
      <c r="B148" s="969"/>
      <c r="C148" s="969"/>
      <c r="D148" s="969"/>
      <c r="E148" s="970"/>
      <c r="F148" s="335" t="s">
        <v>356</v>
      </c>
      <c r="G148" s="279">
        <v>0</v>
      </c>
      <c r="H148" s="279">
        <v>160000000</v>
      </c>
      <c r="I148" s="280">
        <v>0</v>
      </c>
      <c r="J148" s="230"/>
    </row>
    <row r="149" spans="1:13" s="231" customFormat="1" ht="25.5" customHeight="1">
      <c r="A149" s="968" t="s">
        <v>357</v>
      </c>
      <c r="B149" s="969"/>
      <c r="C149" s="969"/>
      <c r="D149" s="969"/>
      <c r="E149" s="970"/>
      <c r="F149" s="335" t="s">
        <v>356</v>
      </c>
      <c r="G149" s="279">
        <v>0</v>
      </c>
      <c r="H149" s="279">
        <v>54000000</v>
      </c>
      <c r="I149" s="280">
        <v>0</v>
      </c>
      <c r="J149" s="230"/>
    </row>
    <row r="150" spans="1:13" s="231" customFormat="1" ht="17.25" customHeight="1">
      <c r="A150" s="968" t="s">
        <v>358</v>
      </c>
      <c r="B150" s="969"/>
      <c r="C150" s="969"/>
      <c r="D150" s="969"/>
      <c r="E150" s="970"/>
      <c r="F150" s="335" t="s">
        <v>356</v>
      </c>
      <c r="G150" s="279"/>
      <c r="H150" s="279">
        <v>120000000</v>
      </c>
      <c r="I150" s="280">
        <v>0</v>
      </c>
      <c r="J150" s="230"/>
    </row>
    <row r="151" spans="1:13" s="231" customFormat="1">
      <c r="A151" s="971" t="s">
        <v>188</v>
      </c>
      <c r="B151" s="972"/>
      <c r="C151" s="972"/>
      <c r="D151" s="972"/>
      <c r="E151" s="972"/>
      <c r="F151" s="260"/>
      <c r="G151" s="261">
        <f>SUM(G25:G150)</f>
        <v>921252682.20999992</v>
      </c>
      <c r="H151" s="261">
        <f>SUM(H25:H150)</f>
        <v>2053333610.1199999</v>
      </c>
      <c r="I151" s="262">
        <f>SUM(I25:I150)</f>
        <v>1266306831</v>
      </c>
      <c r="J151" s="230"/>
      <c r="K151" s="336"/>
      <c r="L151" s="336"/>
      <c r="M151" s="329"/>
    </row>
    <row r="152" spans="1:13" s="231" customFormat="1">
      <c r="A152" s="973" t="s">
        <v>359</v>
      </c>
      <c r="B152" s="974"/>
      <c r="C152" s="974"/>
      <c r="D152" s="974"/>
      <c r="E152" s="975"/>
      <c r="F152" s="260"/>
      <c r="G152" s="337"/>
      <c r="H152" s="261"/>
      <c r="I152" s="262"/>
      <c r="J152" s="230"/>
      <c r="K152" s="336"/>
      <c r="L152" s="336"/>
      <c r="M152" s="329"/>
    </row>
    <row r="153" spans="1:13" s="231" customFormat="1">
      <c r="A153" s="976" t="s">
        <v>359</v>
      </c>
      <c r="B153" s="977"/>
      <c r="C153" s="977"/>
      <c r="D153" s="977"/>
      <c r="E153" s="978"/>
      <c r="F153" s="237" t="s">
        <v>360</v>
      </c>
      <c r="G153" s="238">
        <v>26614760.09</v>
      </c>
      <c r="H153" s="238">
        <f>81259126+32000000</f>
        <v>113259126</v>
      </c>
      <c r="I153" s="239">
        <v>50000000</v>
      </c>
      <c r="J153" s="230"/>
    </row>
    <row r="154" spans="1:13" s="231" customFormat="1">
      <c r="A154" s="968" t="s">
        <v>361</v>
      </c>
      <c r="B154" s="969"/>
      <c r="C154" s="969"/>
      <c r="D154" s="969"/>
      <c r="E154" s="970"/>
      <c r="F154" s="237" t="s">
        <v>362</v>
      </c>
      <c r="G154" s="238">
        <v>33014845.949999999</v>
      </c>
      <c r="H154" s="238">
        <f>32500000+28100000</f>
        <v>60600000</v>
      </c>
      <c r="I154" s="239">
        <v>71000000</v>
      </c>
      <c r="J154" s="230"/>
    </row>
    <row r="155" spans="1:13" s="231" customFormat="1" ht="15.75" thickBot="1">
      <c r="A155" s="964" t="s">
        <v>188</v>
      </c>
      <c r="B155" s="965"/>
      <c r="C155" s="965"/>
      <c r="D155" s="965"/>
      <c r="E155" s="965"/>
      <c r="F155" s="301"/>
      <c r="G155" s="338">
        <f>SUM(G153:G154)</f>
        <v>59629606.039999999</v>
      </c>
      <c r="H155" s="338">
        <f>SUM(H153:H154)</f>
        <v>173859126</v>
      </c>
      <c r="I155" s="339">
        <f>SUM(I153:I154)</f>
        <v>121000000</v>
      </c>
      <c r="J155" s="230"/>
      <c r="K155" s="328">
        <f>I155+I151</f>
        <v>1387306831</v>
      </c>
      <c r="L155" s="340"/>
      <c r="M155" s="328"/>
    </row>
    <row r="156" spans="1:13" s="231" customFormat="1" ht="15.75" thickBot="1">
      <c r="A156" s="966" t="s">
        <v>363</v>
      </c>
      <c r="B156" s="967"/>
      <c r="C156" s="967"/>
      <c r="D156" s="967"/>
      <c r="E156" s="967"/>
      <c r="F156" s="341"/>
      <c r="G156" s="342">
        <f>G155+G151+G24</f>
        <v>1238892605.5599999</v>
      </c>
      <c r="H156" s="342">
        <f>H155+H151+H24</f>
        <v>2483041936.1199999</v>
      </c>
      <c r="I156" s="343">
        <f>I155+I151+I24</f>
        <v>1750289331</v>
      </c>
      <c r="J156" s="230"/>
      <c r="K156" s="344">
        <f>K155+I24</f>
        <v>1750289331</v>
      </c>
      <c r="L156" s="345">
        <v>1755289331</v>
      </c>
      <c r="M156" s="255">
        <f>K156-L156</f>
        <v>-5000000</v>
      </c>
    </row>
    <row r="157" spans="1:13" s="231" customFormat="1">
      <c r="A157" s="346"/>
      <c r="B157" s="346"/>
      <c r="C157" s="346"/>
      <c r="D157" s="346"/>
      <c r="E157" s="346"/>
      <c r="F157" s="347"/>
      <c r="G157" s="348"/>
      <c r="H157" s="348"/>
      <c r="I157" s="348"/>
      <c r="J157" s="230"/>
      <c r="K157" s="345"/>
      <c r="L157" s="349"/>
    </row>
    <row r="158" spans="1:13" s="231" customFormat="1">
      <c r="A158" s="346"/>
      <c r="B158" s="346"/>
      <c r="C158" s="346"/>
      <c r="D158" s="346"/>
      <c r="E158" s="346"/>
      <c r="F158" s="347"/>
      <c r="G158" s="348"/>
      <c r="H158" s="348"/>
      <c r="I158" s="348"/>
      <c r="J158" s="230"/>
      <c r="K158" s="328"/>
    </row>
    <row r="159" spans="1:13" s="231" customFormat="1">
      <c r="A159" s="346"/>
      <c r="B159" s="346"/>
      <c r="C159" s="346"/>
      <c r="D159" s="346"/>
      <c r="E159" s="346"/>
      <c r="F159" s="347"/>
      <c r="G159" s="348"/>
      <c r="H159" s="350"/>
      <c r="I159" s="348"/>
      <c r="J159" s="230"/>
      <c r="K159" s="351"/>
      <c r="L159" s="352"/>
    </row>
    <row r="160" spans="1:13" s="231" customFormat="1">
      <c r="A160" s="346"/>
      <c r="B160" s="346"/>
      <c r="C160" s="346"/>
      <c r="D160" s="346"/>
      <c r="E160" s="346"/>
      <c r="F160" s="347"/>
      <c r="G160" s="348"/>
      <c r="H160" s="348"/>
      <c r="I160" s="348"/>
      <c r="J160" s="230"/>
      <c r="K160" s="328"/>
    </row>
    <row r="161" spans="1:12" s="231" customFormat="1">
      <c r="A161" s="346"/>
      <c r="B161" s="346"/>
      <c r="C161" s="346"/>
      <c r="D161" s="346"/>
      <c r="E161" s="346"/>
      <c r="F161" s="347"/>
      <c r="G161" s="348"/>
      <c r="H161" s="348"/>
      <c r="I161" s="348"/>
      <c r="J161" s="230"/>
      <c r="K161" s="340"/>
      <c r="L161" s="352"/>
    </row>
    <row r="162" spans="1:12" s="231" customFormat="1">
      <c r="A162" s="346"/>
      <c r="B162" s="346"/>
      <c r="C162" s="346"/>
      <c r="D162" s="346"/>
      <c r="E162" s="346"/>
      <c r="F162" s="347"/>
      <c r="G162" s="348"/>
      <c r="I162" s="348"/>
      <c r="J162" s="230"/>
      <c r="K162" s="255"/>
      <c r="L162" s="352"/>
    </row>
    <row r="163" spans="1:12" s="231" customFormat="1">
      <c r="A163" s="346"/>
      <c r="B163" s="346"/>
      <c r="C163" s="346"/>
      <c r="D163" s="346"/>
      <c r="E163" s="346"/>
      <c r="F163" s="347"/>
      <c r="G163" s="348"/>
      <c r="H163" s="348"/>
      <c r="I163" s="348"/>
      <c r="J163" s="230"/>
    </row>
    <row r="164" spans="1:12" s="231" customFormat="1">
      <c r="A164" s="346"/>
      <c r="B164" s="346"/>
      <c r="C164" s="346"/>
      <c r="D164" s="346"/>
      <c r="E164" s="346"/>
      <c r="F164" s="347"/>
      <c r="G164" s="348"/>
      <c r="H164" s="348"/>
      <c r="I164" s="348"/>
      <c r="J164" s="230"/>
    </row>
    <row r="165" spans="1:12" s="231" customFormat="1">
      <c r="A165" s="346"/>
      <c r="B165" s="346"/>
      <c r="C165" s="346"/>
      <c r="D165" s="346"/>
      <c r="E165" s="346"/>
      <c r="F165" s="347"/>
      <c r="G165" s="348"/>
      <c r="H165" s="348"/>
      <c r="I165" s="348"/>
      <c r="J165" s="230"/>
    </row>
    <row r="166" spans="1:12" s="231" customFormat="1">
      <c r="A166" s="346"/>
      <c r="B166" s="346"/>
      <c r="C166" s="346"/>
      <c r="D166" s="346"/>
      <c r="E166" s="346"/>
      <c r="F166" s="347"/>
      <c r="G166" s="348"/>
      <c r="H166" s="348"/>
      <c r="I166" s="348"/>
      <c r="J166" s="230"/>
    </row>
    <row r="167" spans="1:12" s="231" customFormat="1">
      <c r="A167" s="346"/>
      <c r="B167" s="346"/>
      <c r="C167" s="346"/>
      <c r="D167" s="346"/>
      <c r="E167" s="346"/>
      <c r="F167" s="347"/>
      <c r="G167" s="348"/>
      <c r="H167" s="348"/>
      <c r="I167" s="348"/>
      <c r="J167" s="230"/>
    </row>
    <row r="179" spans="1:13" ht="15.75">
      <c r="E179" s="355"/>
      <c r="F179" s="356"/>
      <c r="G179" s="355"/>
      <c r="H179" s="355"/>
      <c r="I179" s="357"/>
    </row>
    <row r="180" spans="1:13" ht="15.75">
      <c r="A180" s="359"/>
      <c r="B180" s="360"/>
      <c r="C180" s="359"/>
      <c r="D180" s="359"/>
      <c r="E180" s="359"/>
      <c r="F180" s="360"/>
      <c r="G180" s="359"/>
      <c r="H180" s="359"/>
    </row>
    <row r="181" spans="1:13" ht="15.75">
      <c r="A181" s="359"/>
      <c r="B181" s="360"/>
      <c r="C181" s="359"/>
      <c r="D181" s="359"/>
      <c r="E181" s="355"/>
      <c r="F181" s="356"/>
      <c r="G181" s="355"/>
      <c r="H181" s="355"/>
      <c r="I181" s="357"/>
    </row>
    <row r="182" spans="1:13" ht="15.75">
      <c r="A182" s="359"/>
      <c r="B182" s="360"/>
      <c r="C182" s="359"/>
      <c r="D182" s="359"/>
      <c r="E182" s="359"/>
      <c r="F182" s="360"/>
      <c r="G182" s="359"/>
      <c r="H182" s="359"/>
    </row>
    <row r="183" spans="1:13" ht="15.75">
      <c r="A183" s="359"/>
      <c r="B183" s="360"/>
      <c r="C183" s="359"/>
      <c r="D183" s="359"/>
      <c r="E183" s="359"/>
      <c r="F183" s="360"/>
      <c r="G183" s="359"/>
      <c r="H183" s="359"/>
    </row>
    <row r="184" spans="1:13" ht="15.75">
      <c r="A184" s="359"/>
      <c r="B184" s="360"/>
      <c r="C184" s="359"/>
      <c r="D184" s="359"/>
      <c r="E184" s="359"/>
      <c r="F184" s="360"/>
      <c r="G184" s="359"/>
      <c r="H184" s="359"/>
    </row>
    <row r="185" spans="1:13" ht="15.75">
      <c r="A185" s="359"/>
      <c r="B185" s="360"/>
      <c r="C185" s="359"/>
      <c r="D185" s="359"/>
      <c r="E185" s="355"/>
      <c r="F185" s="356"/>
      <c r="G185" s="355"/>
      <c r="H185" s="355"/>
      <c r="I185" s="357"/>
    </row>
    <row r="186" spans="1:13" ht="15.75">
      <c r="A186" s="359"/>
      <c r="B186" s="360"/>
      <c r="C186" s="359"/>
      <c r="D186" s="359"/>
      <c r="E186" s="359"/>
      <c r="F186" s="360"/>
      <c r="G186" s="359"/>
      <c r="H186" s="359"/>
    </row>
    <row r="187" spans="1:13" ht="15.75">
      <c r="A187" s="359"/>
      <c r="B187" s="360"/>
      <c r="C187" s="359"/>
      <c r="D187" s="359"/>
      <c r="E187" s="359"/>
      <c r="F187" s="360"/>
      <c r="G187" s="359"/>
      <c r="H187" s="359"/>
    </row>
    <row r="188" spans="1:13" ht="15.75">
      <c r="A188" s="359"/>
      <c r="B188" s="360"/>
      <c r="C188" s="359"/>
      <c r="D188" s="359"/>
      <c r="E188" s="359"/>
      <c r="F188" s="360"/>
      <c r="G188" s="359"/>
      <c r="H188" s="359"/>
    </row>
    <row r="189" spans="1:13" s="358" customFormat="1" ht="15.75">
      <c r="A189" s="359"/>
      <c r="B189" s="360"/>
      <c r="C189" s="359"/>
      <c r="D189" s="359"/>
      <c r="E189" s="355"/>
      <c r="F189" s="356"/>
      <c r="G189" s="355"/>
      <c r="H189" s="355"/>
      <c r="I189" s="357"/>
      <c r="K189" s="353"/>
      <c r="L189" s="353"/>
      <c r="M189" s="353"/>
    </row>
    <row r="190" spans="1:13" s="358" customFormat="1" ht="15.75">
      <c r="A190" s="359"/>
      <c r="B190" s="360"/>
      <c r="C190" s="359"/>
      <c r="D190" s="359"/>
      <c r="E190" s="359"/>
      <c r="F190" s="360"/>
      <c r="G190" s="359"/>
      <c r="H190" s="359"/>
      <c r="I190" s="361"/>
      <c r="K190" s="353"/>
      <c r="L190" s="353"/>
      <c r="M190" s="353"/>
    </row>
    <row r="191" spans="1:13" s="358" customFormat="1" ht="15.75">
      <c r="A191" s="359"/>
      <c r="B191" s="360"/>
      <c r="C191" s="359"/>
      <c r="D191" s="359"/>
      <c r="E191" s="359"/>
      <c r="F191" s="360"/>
      <c r="G191" s="359"/>
      <c r="H191" s="359"/>
      <c r="I191" s="361"/>
      <c r="K191" s="353"/>
      <c r="L191" s="353"/>
      <c r="M191" s="353"/>
    </row>
    <row r="192" spans="1:13" s="358" customFormat="1" ht="15.75">
      <c r="A192" s="359"/>
      <c r="B192" s="360"/>
      <c r="C192" s="359"/>
      <c r="D192" s="359"/>
      <c r="E192" s="359"/>
      <c r="F192" s="360"/>
      <c r="G192" s="359"/>
      <c r="H192" s="359"/>
      <c r="I192" s="361"/>
      <c r="K192" s="353"/>
      <c r="L192" s="353"/>
      <c r="M192" s="353"/>
    </row>
    <row r="193" spans="1:13" s="358" customFormat="1" ht="15.75">
      <c r="A193" s="359"/>
      <c r="B193" s="360"/>
      <c r="C193" s="359"/>
      <c r="D193" s="359"/>
      <c r="E193" s="359"/>
      <c r="F193" s="360"/>
      <c r="G193" s="359"/>
      <c r="H193" s="359"/>
      <c r="I193" s="361"/>
      <c r="K193" s="353"/>
      <c r="L193" s="353"/>
      <c r="M193" s="353"/>
    </row>
    <row r="194" spans="1:13" s="358" customFormat="1" ht="15.75">
      <c r="A194" s="359"/>
      <c r="B194" s="360"/>
      <c r="C194" s="359"/>
      <c r="D194" s="359"/>
      <c r="E194" s="359"/>
      <c r="F194" s="360"/>
      <c r="G194" s="359"/>
      <c r="H194" s="359"/>
      <c r="I194" s="361"/>
      <c r="K194" s="353"/>
      <c r="L194" s="353"/>
      <c r="M194" s="353"/>
    </row>
    <row r="195" spans="1:13" s="358" customFormat="1" ht="15.75">
      <c r="A195" s="359"/>
      <c r="B195" s="360"/>
      <c r="C195" s="359"/>
      <c r="D195" s="359"/>
      <c r="E195" s="359"/>
      <c r="F195" s="360"/>
      <c r="G195" s="359"/>
      <c r="H195" s="359"/>
      <c r="I195" s="361"/>
      <c r="K195" s="353"/>
      <c r="L195" s="353"/>
      <c r="M195" s="353"/>
    </row>
    <row r="196" spans="1:13" s="358" customFormat="1" ht="15.75">
      <c r="A196" s="359"/>
      <c r="B196" s="360"/>
      <c r="C196" s="359"/>
      <c r="D196" s="359"/>
      <c r="E196" s="355"/>
      <c r="F196" s="356"/>
      <c r="G196" s="355"/>
      <c r="H196" s="355"/>
      <c r="I196" s="357"/>
    </row>
    <row r="197" spans="1:13" s="358" customFormat="1" ht="15.75">
      <c r="A197" s="359"/>
      <c r="B197" s="360"/>
      <c r="C197" s="359"/>
      <c r="D197" s="359"/>
      <c r="E197" s="359"/>
      <c r="F197" s="360"/>
      <c r="G197" s="359"/>
      <c r="H197" s="359"/>
      <c r="I197" s="361"/>
    </row>
    <row r="198" spans="1:13" s="358" customFormat="1" ht="15.75">
      <c r="A198" s="359"/>
      <c r="B198" s="360"/>
      <c r="C198" s="359"/>
      <c r="D198" s="359"/>
      <c r="E198" s="359"/>
      <c r="F198" s="360"/>
      <c r="G198" s="359"/>
      <c r="H198" s="359"/>
      <c r="I198" s="361"/>
    </row>
    <row r="199" spans="1:13" s="358" customFormat="1" ht="15.75">
      <c r="A199" s="359"/>
      <c r="B199" s="360"/>
      <c r="C199" s="359"/>
      <c r="D199" s="359"/>
      <c r="E199" s="359"/>
      <c r="F199" s="360"/>
      <c r="G199" s="359"/>
      <c r="H199" s="359"/>
      <c r="I199" s="361"/>
    </row>
    <row r="208" spans="1:13" s="358" customFormat="1" ht="15.75">
      <c r="A208" s="359"/>
      <c r="B208" s="360"/>
      <c r="C208" s="359"/>
      <c r="D208" s="359"/>
      <c r="E208" s="359"/>
      <c r="F208" s="360"/>
      <c r="G208" s="359"/>
      <c r="H208" s="359"/>
      <c r="I208" s="361"/>
    </row>
  </sheetData>
  <mergeCells count="44">
    <mergeCell ref="A34:E34"/>
    <mergeCell ref="A9:E13"/>
    <mergeCell ref="F9:F13"/>
    <mergeCell ref="A14:E14"/>
    <mergeCell ref="A18:E18"/>
    <mergeCell ref="A19:E19"/>
    <mergeCell ref="A21:E21"/>
    <mergeCell ref="A22:E22"/>
    <mergeCell ref="A23:E23"/>
    <mergeCell ref="A24:E24"/>
    <mergeCell ref="A29:E29"/>
    <mergeCell ref="A31:E31"/>
    <mergeCell ref="A97:E97"/>
    <mergeCell ref="A47:E47"/>
    <mergeCell ref="A49:E49"/>
    <mergeCell ref="A62:E66"/>
    <mergeCell ref="F62:F66"/>
    <mergeCell ref="A68:E68"/>
    <mergeCell ref="A79:E79"/>
    <mergeCell ref="A84:E84"/>
    <mergeCell ref="A85:E85"/>
    <mergeCell ref="A89:E89"/>
    <mergeCell ref="A92:E92"/>
    <mergeCell ref="A95:E95"/>
    <mergeCell ref="A148:E148"/>
    <mergeCell ref="A99:E99"/>
    <mergeCell ref="A100:E100"/>
    <mergeCell ref="A115:E119"/>
    <mergeCell ref="F115:F119"/>
    <mergeCell ref="A125:E125"/>
    <mergeCell ref="A126:E126"/>
    <mergeCell ref="A130:E130"/>
    <mergeCell ref="A141:E141"/>
    <mergeCell ref="A144:E144"/>
    <mergeCell ref="A145:E145"/>
    <mergeCell ref="A147:E147"/>
    <mergeCell ref="A155:E155"/>
    <mergeCell ref="A156:E156"/>
    <mergeCell ref="A149:E149"/>
    <mergeCell ref="A150:E150"/>
    <mergeCell ref="A151:E151"/>
    <mergeCell ref="A152:E152"/>
    <mergeCell ref="A153:E153"/>
    <mergeCell ref="A154:E154"/>
  </mergeCells>
  <printOptions horizontalCentered="1"/>
  <pageMargins left="0.63" right="0.57999999999999996" top="0.75" bottom="0.75" header="0.3" footer="0.5"/>
  <pageSetup paperSize="14" orientation="portrait" verticalDpi="300"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O75"/>
  <sheetViews>
    <sheetView showGridLines="0" view="pageBreakPreview" zoomScaleSheetLayoutView="100" workbookViewId="0">
      <selection activeCell="B26" sqref="B26"/>
    </sheetView>
  </sheetViews>
  <sheetFormatPr defaultRowHeight="18.75"/>
  <cols>
    <col min="1" max="1" width="4.85546875" style="101" customWidth="1"/>
    <col min="2" max="2" width="45" style="103" customWidth="1"/>
    <col min="3" max="3" width="10.85546875" style="104" bestFit="1" customWidth="1"/>
    <col min="4" max="4" width="23.7109375" style="72" bestFit="1" customWidth="1"/>
    <col min="5" max="5" width="23.42578125" style="72" bestFit="1" customWidth="1"/>
    <col min="6" max="6" width="19.140625" style="72" bestFit="1" customWidth="1"/>
    <col min="7" max="7" width="24.28515625" style="72" bestFit="1" customWidth="1"/>
    <col min="8" max="8" width="23.140625" style="72" customWidth="1"/>
    <col min="9" max="9" width="24.42578125" style="101" bestFit="1" customWidth="1"/>
    <col min="10" max="10" width="31.140625" style="101" customWidth="1"/>
    <col min="11" max="16384" width="9.140625" style="101"/>
  </cols>
  <sheetData>
    <row r="1" spans="1:15" s="142" customFormat="1" ht="25.5">
      <c r="A1" s="140" t="s">
        <v>154</v>
      </c>
      <c r="B1" s="141"/>
      <c r="C1" s="141"/>
      <c r="D1" s="141"/>
      <c r="E1" s="141"/>
      <c r="F1" s="141"/>
      <c r="G1" s="141"/>
      <c r="H1" s="141"/>
      <c r="I1" s="141"/>
      <c r="J1" s="141"/>
      <c r="K1" s="141"/>
      <c r="L1" s="141"/>
      <c r="M1" s="141"/>
      <c r="N1" s="141"/>
      <c r="O1" s="141"/>
    </row>
    <row r="2" spans="1:15" s="142" customFormat="1" ht="9" customHeight="1">
      <c r="A2" s="143"/>
      <c r="B2" s="144"/>
      <c r="C2" s="144"/>
      <c r="D2" s="144"/>
      <c r="E2" s="144"/>
      <c r="F2" s="144"/>
      <c r="G2" s="144"/>
      <c r="H2" s="144"/>
      <c r="I2" s="144"/>
      <c r="J2" s="144"/>
      <c r="K2" s="144"/>
      <c r="L2" s="144"/>
      <c r="M2" s="144"/>
      <c r="N2" s="144"/>
      <c r="O2" s="144"/>
    </row>
    <row r="3" spans="1:15" s="142" customFormat="1" ht="25.5">
      <c r="A3" s="145" t="s">
        <v>155</v>
      </c>
      <c r="C3" s="146"/>
      <c r="D3" s="141"/>
      <c r="E3" s="141"/>
      <c r="F3" s="141"/>
      <c r="G3" s="141"/>
      <c r="H3" s="141"/>
      <c r="I3" s="141"/>
      <c r="J3" s="141"/>
      <c r="K3" s="141"/>
      <c r="L3" s="141"/>
      <c r="M3" s="141"/>
      <c r="N3" s="141"/>
      <c r="O3" s="141"/>
    </row>
    <row r="4" spans="1:15" ht="11.25" customHeight="1" thickBot="1"/>
    <row r="5" spans="1:15" ht="33" customHeight="1" thickBot="1">
      <c r="A5" s="1002" t="s">
        <v>0</v>
      </c>
      <c r="B5" s="1004"/>
      <c r="C5" s="147" t="s">
        <v>70</v>
      </c>
      <c r="D5" s="33" t="s">
        <v>1</v>
      </c>
      <c r="E5" s="34" t="s">
        <v>2</v>
      </c>
      <c r="F5" s="34" t="s">
        <v>4</v>
      </c>
      <c r="G5" s="35" t="s">
        <v>26</v>
      </c>
      <c r="H5" s="36" t="s">
        <v>3</v>
      </c>
    </row>
    <row r="6" spans="1:15">
      <c r="A6" s="148" t="s">
        <v>72</v>
      </c>
      <c r="D6" s="149"/>
      <c r="E6" s="149"/>
      <c r="F6" s="149"/>
      <c r="G6" s="150"/>
      <c r="H6" s="151"/>
    </row>
    <row r="7" spans="1:15">
      <c r="A7" s="152"/>
      <c r="B7" s="102" t="s">
        <v>73</v>
      </c>
      <c r="C7" s="100" t="s">
        <v>35</v>
      </c>
      <c r="D7" s="68">
        <v>87433188</v>
      </c>
      <c r="E7" s="69">
        <v>252596803</v>
      </c>
      <c r="F7" s="73"/>
      <c r="G7" s="153"/>
      <c r="H7" s="74">
        <f>SUM(D7:G7)</f>
        <v>340029991</v>
      </c>
    </row>
    <row r="8" spans="1:15">
      <c r="A8" s="154"/>
      <c r="B8" s="102" t="s">
        <v>105</v>
      </c>
      <c r="C8" s="100" t="s">
        <v>36</v>
      </c>
      <c r="D8" s="68">
        <v>22474555</v>
      </c>
      <c r="E8" s="69">
        <v>20361000</v>
      </c>
      <c r="F8" s="73"/>
      <c r="G8" s="153"/>
      <c r="H8" s="74">
        <f t="shared" ref="H8:H11" si="0">SUM(D8:G8)</f>
        <v>42835555</v>
      </c>
    </row>
    <row r="9" spans="1:15" ht="37.5">
      <c r="A9" s="154"/>
      <c r="B9" s="102" t="s">
        <v>5</v>
      </c>
      <c r="C9" s="100" t="s">
        <v>37</v>
      </c>
      <c r="D9" s="70">
        <v>9314489</v>
      </c>
      <c r="E9" s="71">
        <v>2083775</v>
      </c>
      <c r="F9" s="73"/>
      <c r="G9" s="153"/>
      <c r="H9" s="74">
        <f t="shared" si="0"/>
        <v>11398264</v>
      </c>
    </row>
    <row r="10" spans="1:15">
      <c r="A10" s="154"/>
      <c r="B10" s="102" t="s">
        <v>107</v>
      </c>
      <c r="C10" s="100" t="s">
        <v>38</v>
      </c>
      <c r="D10" s="70">
        <v>10852282</v>
      </c>
      <c r="E10" s="71">
        <v>1825200</v>
      </c>
      <c r="F10" s="73"/>
      <c r="G10" s="153"/>
      <c r="H10" s="74">
        <f t="shared" si="0"/>
        <v>12677482</v>
      </c>
    </row>
    <row r="11" spans="1:15">
      <c r="A11" s="154"/>
      <c r="B11" s="102" t="s">
        <v>108</v>
      </c>
      <c r="C11" s="100" t="s">
        <v>39</v>
      </c>
      <c r="D11" s="70">
        <v>2563980</v>
      </c>
      <c r="E11" s="71">
        <v>1261000</v>
      </c>
      <c r="F11" s="73"/>
      <c r="G11" s="153"/>
      <c r="H11" s="74">
        <f t="shared" si="0"/>
        <v>3824980</v>
      </c>
    </row>
    <row r="12" spans="1:15" ht="19.5" customHeight="1">
      <c r="A12" s="148"/>
      <c r="B12" s="102" t="s">
        <v>151</v>
      </c>
      <c r="C12" s="100" t="s">
        <v>93</v>
      </c>
      <c r="D12" s="155">
        <v>12394969</v>
      </c>
      <c r="E12" s="155">
        <v>11786000</v>
      </c>
      <c r="F12" s="73"/>
      <c r="G12" s="73"/>
      <c r="H12" s="74">
        <f>SUM(D12:G12)</f>
        <v>24180969</v>
      </c>
    </row>
    <row r="13" spans="1:15" ht="20.25" customHeight="1" thickBot="1">
      <c r="A13" s="148"/>
      <c r="B13" s="156" t="s">
        <v>121</v>
      </c>
      <c r="C13" s="157" t="s">
        <v>95</v>
      </c>
      <c r="D13" s="158">
        <v>2110344</v>
      </c>
      <c r="E13" s="158">
        <v>230000</v>
      </c>
      <c r="F13" s="159"/>
      <c r="G13" s="159"/>
      <c r="H13" s="74">
        <f>SUM(D13:G13)</f>
        <v>2340344</v>
      </c>
    </row>
    <row r="14" spans="1:15" ht="20.25" thickBot="1">
      <c r="A14" s="160"/>
      <c r="B14" s="161" t="s">
        <v>31</v>
      </c>
      <c r="C14" s="161"/>
      <c r="D14" s="162">
        <f>SUM(D7:D13)</f>
        <v>147143807</v>
      </c>
      <c r="E14" s="162">
        <f>SUM(E7:E13)</f>
        <v>290143778</v>
      </c>
      <c r="F14" s="162">
        <f>SUM(F7:F13)</f>
        <v>0</v>
      </c>
      <c r="G14" s="162">
        <f>SUM(G7:G13)</f>
        <v>0</v>
      </c>
      <c r="H14" s="163">
        <f>SUM(H7:H13)</f>
        <v>437287585</v>
      </c>
    </row>
    <row r="15" spans="1:15">
      <c r="A15" s="105" t="s">
        <v>32</v>
      </c>
      <c r="B15" s="1005" t="s">
        <v>33</v>
      </c>
      <c r="C15" s="1006"/>
      <c r="D15" s="164"/>
      <c r="E15" s="164"/>
      <c r="F15" s="164"/>
      <c r="G15" s="164"/>
      <c r="H15" s="165"/>
    </row>
    <row r="16" spans="1:15">
      <c r="A16" s="166"/>
      <c r="B16" s="102" t="s">
        <v>74</v>
      </c>
      <c r="C16" s="100">
        <v>1016</v>
      </c>
      <c r="D16" s="70">
        <v>22136907</v>
      </c>
      <c r="E16" s="167">
        <v>19910000</v>
      </c>
      <c r="F16" s="149">
        <v>500000</v>
      </c>
      <c r="G16" s="153"/>
      <c r="H16" s="74">
        <f>SUM(D16:G16)</f>
        <v>42546907</v>
      </c>
    </row>
    <row r="17" spans="1:8">
      <c r="A17" s="166"/>
      <c r="B17" s="102" t="s">
        <v>75</v>
      </c>
      <c r="C17" s="100" t="s">
        <v>68</v>
      </c>
      <c r="D17" s="68">
        <v>81709428</v>
      </c>
      <c r="E17" s="168">
        <v>64104900</v>
      </c>
      <c r="F17" s="149">
        <v>3000000</v>
      </c>
      <c r="G17" s="153"/>
      <c r="H17" s="74">
        <f t="shared" ref="H17:H18" si="1">SUM(D17:G17)</f>
        <v>148814328</v>
      </c>
    </row>
    <row r="18" spans="1:8" ht="19.5" thickBot="1">
      <c r="A18" s="166"/>
      <c r="B18" s="102" t="s">
        <v>76</v>
      </c>
      <c r="C18" s="100" t="s">
        <v>69</v>
      </c>
      <c r="D18" s="169">
        <v>23803017</v>
      </c>
      <c r="E18" s="170">
        <v>5617600</v>
      </c>
      <c r="F18" s="149">
        <v>2000000</v>
      </c>
      <c r="G18" s="153"/>
      <c r="H18" s="74">
        <f t="shared" si="1"/>
        <v>31420617</v>
      </c>
    </row>
    <row r="19" spans="1:8" ht="20.25" thickBot="1">
      <c r="A19" s="160"/>
      <c r="B19" s="161" t="s">
        <v>71</v>
      </c>
      <c r="C19" s="161"/>
      <c r="D19" s="162">
        <f>SUM(D16:D18)</f>
        <v>127649352</v>
      </c>
      <c r="E19" s="162">
        <f t="shared" ref="E19:G19" si="2">SUM(E16:E18)</f>
        <v>89632500</v>
      </c>
      <c r="F19" s="162">
        <f t="shared" si="2"/>
        <v>5500000</v>
      </c>
      <c r="G19" s="162">
        <f t="shared" si="2"/>
        <v>0</v>
      </c>
      <c r="H19" s="163">
        <f>SUM(H16:H18)</f>
        <v>222781852</v>
      </c>
    </row>
    <row r="20" spans="1:8" ht="34.5" customHeight="1">
      <c r="A20" s="98" t="s">
        <v>110</v>
      </c>
      <c r="B20" s="99" t="s">
        <v>77</v>
      </c>
      <c r="C20" s="100" t="s">
        <v>40</v>
      </c>
      <c r="D20" s="70">
        <v>16411983</v>
      </c>
      <c r="E20" s="71">
        <v>5145000</v>
      </c>
      <c r="F20" s="73"/>
      <c r="G20" s="73"/>
      <c r="H20" s="74">
        <f t="shared" ref="H20:H58" si="3">SUM(D20:G20)</f>
        <v>21556983</v>
      </c>
    </row>
    <row r="21" spans="1:8" ht="31.5">
      <c r="A21" s="98" t="s">
        <v>111</v>
      </c>
      <c r="B21" s="171" t="s">
        <v>89</v>
      </c>
      <c r="C21" s="100">
        <v>1032</v>
      </c>
      <c r="D21" s="70">
        <v>19200588</v>
      </c>
      <c r="E21" s="71">
        <v>4474550</v>
      </c>
      <c r="F21" s="73"/>
      <c r="G21" s="73"/>
      <c r="H21" s="74">
        <f>SUM(D21:G21)</f>
        <v>23675138</v>
      </c>
    </row>
    <row r="22" spans="1:8" ht="32.25" customHeight="1">
      <c r="A22" s="98" t="s">
        <v>112</v>
      </c>
      <c r="B22" s="99" t="s">
        <v>78</v>
      </c>
      <c r="C22" s="100">
        <v>1041</v>
      </c>
      <c r="D22" s="68">
        <v>24623368</v>
      </c>
      <c r="E22" s="69">
        <v>1918500</v>
      </c>
      <c r="F22" s="73"/>
      <c r="G22" s="73"/>
      <c r="H22" s="74">
        <f t="shared" si="3"/>
        <v>26541868</v>
      </c>
    </row>
    <row r="23" spans="1:8">
      <c r="A23" s="98" t="s">
        <v>113</v>
      </c>
      <c r="B23" s="99" t="s">
        <v>79</v>
      </c>
      <c r="C23" s="100">
        <v>1061</v>
      </c>
      <c r="D23" s="70">
        <v>110482022</v>
      </c>
      <c r="E23" s="71">
        <v>31632104</v>
      </c>
      <c r="F23" s="73"/>
      <c r="G23" s="73"/>
      <c r="H23" s="74">
        <f t="shared" si="3"/>
        <v>142114126</v>
      </c>
    </row>
    <row r="24" spans="1:8">
      <c r="A24" s="98" t="s">
        <v>114</v>
      </c>
      <c r="B24" s="99" t="s">
        <v>80</v>
      </c>
      <c r="C24" s="100">
        <v>1071</v>
      </c>
      <c r="D24" s="70">
        <v>15676344</v>
      </c>
      <c r="E24" s="71">
        <v>1269200</v>
      </c>
      <c r="F24" s="73"/>
      <c r="G24" s="73"/>
      <c r="H24" s="74">
        <f>SUM(D24:G24)</f>
        <v>16945544</v>
      </c>
    </row>
    <row r="25" spans="1:8" ht="31.5">
      <c r="A25" s="98" t="s">
        <v>116</v>
      </c>
      <c r="B25" s="172" t="s">
        <v>150</v>
      </c>
      <c r="C25" s="100">
        <v>1081</v>
      </c>
      <c r="D25" s="70">
        <v>30366086</v>
      </c>
      <c r="E25" s="71">
        <v>3061764</v>
      </c>
      <c r="F25" s="73"/>
      <c r="G25" s="73"/>
      <c r="H25" s="74">
        <f t="shared" si="3"/>
        <v>33427850</v>
      </c>
    </row>
    <row r="26" spans="1:8" ht="20.25" customHeight="1">
      <c r="A26" s="98" t="s">
        <v>118</v>
      </c>
      <c r="B26" s="99" t="s">
        <v>34</v>
      </c>
      <c r="C26" s="100">
        <v>1091</v>
      </c>
      <c r="D26" s="70">
        <v>33666689</v>
      </c>
      <c r="E26" s="71">
        <v>29559000</v>
      </c>
      <c r="F26" s="73"/>
      <c r="G26" s="73"/>
      <c r="H26" s="74">
        <f t="shared" si="3"/>
        <v>63225689</v>
      </c>
    </row>
    <row r="27" spans="1:8" ht="20.25" customHeight="1">
      <c r="A27" s="98" t="s">
        <v>120</v>
      </c>
      <c r="B27" s="172" t="s">
        <v>103</v>
      </c>
      <c r="C27" s="100">
        <v>1101</v>
      </c>
      <c r="D27" s="70">
        <v>32213504</v>
      </c>
      <c r="E27" s="71">
        <v>3754000</v>
      </c>
      <c r="F27" s="73"/>
      <c r="G27" s="73"/>
      <c r="H27" s="74">
        <f t="shared" si="3"/>
        <v>35967504</v>
      </c>
    </row>
    <row r="28" spans="1:8" ht="31.5">
      <c r="A28" s="98" t="s">
        <v>122</v>
      </c>
      <c r="B28" s="99" t="s">
        <v>109</v>
      </c>
      <c r="C28" s="100">
        <v>1121</v>
      </c>
      <c r="D28" s="70">
        <v>12481900</v>
      </c>
      <c r="E28" s="71">
        <v>1539100</v>
      </c>
      <c r="F28" s="73"/>
      <c r="G28" s="73"/>
      <c r="H28" s="74">
        <f t="shared" si="3"/>
        <v>14021000</v>
      </c>
    </row>
    <row r="29" spans="1:8">
      <c r="A29" s="98" t="s">
        <v>123</v>
      </c>
      <c r="B29" s="99" t="s">
        <v>81</v>
      </c>
      <c r="C29" s="100">
        <v>1131</v>
      </c>
      <c r="D29" s="70">
        <v>10859424</v>
      </c>
      <c r="E29" s="71">
        <v>1907000</v>
      </c>
      <c r="F29" s="73"/>
      <c r="G29" s="73"/>
      <c r="H29" s="74">
        <f t="shared" si="3"/>
        <v>12766424</v>
      </c>
    </row>
    <row r="30" spans="1:8" ht="35.25" customHeight="1">
      <c r="A30" s="98" t="s">
        <v>124</v>
      </c>
      <c r="B30" s="99" t="s">
        <v>88</v>
      </c>
      <c r="C30" s="100">
        <v>1201</v>
      </c>
      <c r="D30" s="70">
        <v>21556844</v>
      </c>
      <c r="E30" s="71">
        <v>16679800</v>
      </c>
      <c r="F30" s="73"/>
      <c r="G30" s="73"/>
      <c r="H30" s="74">
        <f>SUM(D30:G30)</f>
        <v>38236644</v>
      </c>
    </row>
    <row r="31" spans="1:8">
      <c r="A31" s="98" t="s">
        <v>153</v>
      </c>
      <c r="B31" s="106" t="s">
        <v>104</v>
      </c>
      <c r="C31" s="100">
        <v>5993</v>
      </c>
      <c r="D31" s="70">
        <v>12376908</v>
      </c>
      <c r="E31" s="71">
        <v>3003800</v>
      </c>
      <c r="F31" s="73"/>
      <c r="G31" s="73"/>
      <c r="H31" s="74">
        <f t="shared" si="3"/>
        <v>15380708</v>
      </c>
    </row>
    <row r="32" spans="1:8" ht="36.75" customHeight="1">
      <c r="A32" s="98" t="s">
        <v>126</v>
      </c>
      <c r="B32" s="99" t="s">
        <v>106</v>
      </c>
      <c r="C32" s="100">
        <v>6511</v>
      </c>
      <c r="D32" s="68">
        <v>11273093</v>
      </c>
      <c r="E32" s="69">
        <v>2038000</v>
      </c>
      <c r="F32" s="127"/>
      <c r="G32" s="127"/>
      <c r="H32" s="74">
        <f>SUM(D32:G32)</f>
        <v>13311093</v>
      </c>
    </row>
    <row r="33" spans="1:10" ht="33.75" customHeight="1">
      <c r="A33" s="98" t="s">
        <v>115</v>
      </c>
      <c r="B33" s="99" t="s">
        <v>82</v>
      </c>
      <c r="C33" s="100">
        <v>7611</v>
      </c>
      <c r="D33" s="70">
        <v>25455326</v>
      </c>
      <c r="E33" s="71">
        <v>5985231</v>
      </c>
      <c r="F33" s="73"/>
      <c r="G33" s="73"/>
      <c r="H33" s="74">
        <f>SUM(D33:G33)</f>
        <v>31440557</v>
      </c>
    </row>
    <row r="34" spans="1:10" ht="30.75" customHeight="1">
      <c r="A34" s="98" t="s">
        <v>127</v>
      </c>
      <c r="B34" s="106" t="s">
        <v>83</v>
      </c>
      <c r="C34" s="100">
        <v>7621</v>
      </c>
      <c r="D34" s="70">
        <v>18347807</v>
      </c>
      <c r="E34" s="71">
        <v>844000</v>
      </c>
      <c r="F34" s="73"/>
      <c r="G34" s="73"/>
      <c r="H34" s="74">
        <f t="shared" si="3"/>
        <v>19191807</v>
      </c>
    </row>
    <row r="35" spans="1:10">
      <c r="A35" s="98" t="s">
        <v>125</v>
      </c>
      <c r="B35" s="99" t="s">
        <v>84</v>
      </c>
      <c r="C35" s="100">
        <v>8711</v>
      </c>
      <c r="D35" s="70">
        <v>85213608</v>
      </c>
      <c r="E35" s="71">
        <v>4148000</v>
      </c>
      <c r="F35" s="73"/>
      <c r="G35" s="73"/>
      <c r="H35" s="74">
        <f t="shared" si="3"/>
        <v>89361608</v>
      </c>
    </row>
    <row r="36" spans="1:10">
      <c r="A36" s="98" t="s">
        <v>128</v>
      </c>
      <c r="B36" s="99" t="s">
        <v>85</v>
      </c>
      <c r="C36" s="100">
        <v>8721</v>
      </c>
      <c r="D36" s="70">
        <v>25515520</v>
      </c>
      <c r="E36" s="71">
        <v>9991994</v>
      </c>
      <c r="F36" s="73"/>
      <c r="G36" s="73"/>
      <c r="H36" s="74">
        <f t="shared" si="3"/>
        <v>35507514</v>
      </c>
    </row>
    <row r="37" spans="1:10" ht="27">
      <c r="A37" s="98" t="s">
        <v>117</v>
      </c>
      <c r="B37" s="128" t="s">
        <v>149</v>
      </c>
      <c r="C37" s="100">
        <v>8731</v>
      </c>
      <c r="D37" s="70">
        <v>19242516</v>
      </c>
      <c r="E37" s="71">
        <v>6503600</v>
      </c>
      <c r="F37" s="73"/>
      <c r="G37" s="73"/>
      <c r="H37" s="74">
        <f t="shared" si="3"/>
        <v>25746116</v>
      </c>
    </row>
    <row r="38" spans="1:10" ht="21.75" customHeight="1">
      <c r="A38" s="98" t="s">
        <v>129</v>
      </c>
      <c r="B38" s="99" t="s">
        <v>86</v>
      </c>
      <c r="C38" s="100">
        <v>8751</v>
      </c>
      <c r="D38" s="70">
        <v>152371108</v>
      </c>
      <c r="E38" s="71">
        <v>132625000</v>
      </c>
      <c r="F38" s="75"/>
      <c r="G38" s="75"/>
      <c r="H38" s="76">
        <f t="shared" si="3"/>
        <v>284996108</v>
      </c>
    </row>
    <row r="39" spans="1:10" ht="34.5" customHeight="1">
      <c r="A39" s="98" t="s">
        <v>119</v>
      </c>
      <c r="B39" s="99" t="s">
        <v>97</v>
      </c>
      <c r="C39" s="100">
        <v>8919</v>
      </c>
      <c r="D39" s="129">
        <v>4714948</v>
      </c>
      <c r="E39" s="130">
        <v>726800</v>
      </c>
      <c r="F39" s="73"/>
      <c r="G39" s="73"/>
      <c r="H39" s="76">
        <f t="shared" si="3"/>
        <v>5441748</v>
      </c>
    </row>
    <row r="40" spans="1:10">
      <c r="A40" s="98" t="s">
        <v>130</v>
      </c>
      <c r="B40" s="99" t="s">
        <v>131</v>
      </c>
      <c r="C40" s="100">
        <v>8992</v>
      </c>
      <c r="D40" s="129">
        <v>5804593</v>
      </c>
      <c r="E40" s="130"/>
      <c r="F40" s="73"/>
      <c r="G40" s="73"/>
      <c r="H40" s="76">
        <f t="shared" si="3"/>
        <v>5804593</v>
      </c>
    </row>
    <row r="41" spans="1:10">
      <c r="A41" s="98" t="s">
        <v>152</v>
      </c>
      <c r="B41" s="99" t="s">
        <v>132</v>
      </c>
      <c r="C41" s="100">
        <v>3323</v>
      </c>
      <c r="D41" s="129">
        <v>29089510</v>
      </c>
      <c r="E41" s="130">
        <v>4593576</v>
      </c>
      <c r="F41" s="73"/>
      <c r="G41" s="73"/>
      <c r="H41" s="76">
        <f>SUM(D41:G41)</f>
        <v>33683086</v>
      </c>
    </row>
    <row r="42" spans="1:10" ht="19.5" thickBot="1">
      <c r="A42" s="98" t="s">
        <v>133</v>
      </c>
      <c r="B42" s="99" t="s">
        <v>87</v>
      </c>
      <c r="C42" s="100">
        <v>4411</v>
      </c>
      <c r="D42" s="70">
        <v>45243753</v>
      </c>
      <c r="E42" s="71">
        <v>12420000</v>
      </c>
      <c r="F42" s="73"/>
      <c r="G42" s="73"/>
      <c r="H42" s="74">
        <f t="shared" si="3"/>
        <v>57663753</v>
      </c>
      <c r="I42" s="107"/>
    </row>
    <row r="43" spans="1:10" ht="18.75" customHeight="1" thickBot="1">
      <c r="A43" s="1002" t="s">
        <v>90</v>
      </c>
      <c r="B43" s="1004"/>
      <c r="C43" s="139"/>
      <c r="D43" s="77">
        <f>SUM(D20:D42,D19,D14)</f>
        <v>1036980601</v>
      </c>
      <c r="E43" s="77">
        <f>SUM(E20:E42,E19,E14)</f>
        <v>663596297</v>
      </c>
      <c r="F43" s="77">
        <f>SUM(F20:F42,F19,F14)</f>
        <v>5500000</v>
      </c>
      <c r="G43" s="77">
        <f>SUM(G20:G42,G19,G14)</f>
        <v>0</v>
      </c>
      <c r="H43" s="78">
        <f>SUM(H20:H42,H19,H14)</f>
        <v>1706076898</v>
      </c>
      <c r="I43" s="108"/>
      <c r="J43" s="107"/>
    </row>
    <row r="44" spans="1:10" ht="37.5">
      <c r="A44" s="105" t="s">
        <v>134</v>
      </c>
      <c r="B44" s="103" t="s">
        <v>98</v>
      </c>
      <c r="C44" s="133">
        <v>4421</v>
      </c>
      <c r="D44" s="134">
        <v>33992969</v>
      </c>
      <c r="E44" s="134">
        <v>937141229</v>
      </c>
      <c r="F44" s="134"/>
      <c r="G44" s="135"/>
      <c r="H44" s="136">
        <f>SUM(D44:G44)</f>
        <v>971134198</v>
      </c>
      <c r="I44" s="131"/>
    </row>
    <row r="45" spans="1:10">
      <c r="A45" s="1007"/>
      <c r="B45" s="132" t="s">
        <v>135</v>
      </c>
      <c r="C45" s="100" t="s">
        <v>41</v>
      </c>
      <c r="D45" s="73">
        <v>239938711</v>
      </c>
      <c r="E45" s="73">
        <v>72870000</v>
      </c>
      <c r="F45" s="73"/>
      <c r="G45" s="73"/>
      <c r="H45" s="74">
        <f t="shared" si="3"/>
        <v>312808711</v>
      </c>
    </row>
    <row r="46" spans="1:10">
      <c r="A46" s="1008"/>
      <c r="B46" s="102" t="s">
        <v>136</v>
      </c>
      <c r="C46" s="100" t="s">
        <v>42</v>
      </c>
      <c r="D46" s="73">
        <v>106708565</v>
      </c>
      <c r="E46" s="73">
        <v>31138800</v>
      </c>
      <c r="F46" s="73"/>
      <c r="G46" s="73"/>
      <c r="H46" s="74">
        <f t="shared" si="3"/>
        <v>137847365</v>
      </c>
    </row>
    <row r="47" spans="1:10" ht="18" customHeight="1">
      <c r="A47" s="1008"/>
      <c r="B47" s="99" t="s">
        <v>137</v>
      </c>
      <c r="C47" s="100" t="s">
        <v>43</v>
      </c>
      <c r="D47" s="73">
        <v>88903089</v>
      </c>
      <c r="E47" s="73">
        <v>32295000</v>
      </c>
      <c r="F47" s="73"/>
      <c r="G47" s="73"/>
      <c r="H47" s="74">
        <f t="shared" si="3"/>
        <v>121198089</v>
      </c>
    </row>
    <row r="48" spans="1:10">
      <c r="A48" s="1008"/>
      <c r="B48" s="102" t="s">
        <v>138</v>
      </c>
      <c r="C48" s="100" t="s">
        <v>44</v>
      </c>
      <c r="D48" s="73">
        <v>74557119</v>
      </c>
      <c r="E48" s="73">
        <v>35695000</v>
      </c>
      <c r="F48" s="73"/>
      <c r="G48" s="73"/>
      <c r="H48" s="74">
        <f t="shared" si="3"/>
        <v>110252119</v>
      </c>
    </row>
    <row r="49" spans="1:9">
      <c r="A49" s="1008"/>
      <c r="B49" s="102" t="s">
        <v>139</v>
      </c>
      <c r="C49" s="100" t="s">
        <v>45</v>
      </c>
      <c r="D49" s="73">
        <v>51757494</v>
      </c>
      <c r="E49" s="73">
        <v>28670000</v>
      </c>
      <c r="F49" s="73"/>
      <c r="G49" s="73"/>
      <c r="H49" s="74">
        <f t="shared" si="3"/>
        <v>80427494</v>
      </c>
    </row>
    <row r="50" spans="1:9">
      <c r="A50" s="1008"/>
      <c r="B50" s="102" t="s">
        <v>140</v>
      </c>
      <c r="C50" s="100" t="s">
        <v>46</v>
      </c>
      <c r="D50" s="73">
        <v>31880392</v>
      </c>
      <c r="E50" s="73">
        <v>19195000</v>
      </c>
      <c r="F50" s="73"/>
      <c r="G50" s="73"/>
      <c r="H50" s="74">
        <f t="shared" si="3"/>
        <v>51075392</v>
      </c>
    </row>
    <row r="51" spans="1:9">
      <c r="A51" s="1008"/>
      <c r="B51" s="102" t="s">
        <v>141</v>
      </c>
      <c r="C51" s="100" t="s">
        <v>47</v>
      </c>
      <c r="D51" s="73">
        <v>48810956</v>
      </c>
      <c r="E51" s="73">
        <v>31472000</v>
      </c>
      <c r="F51" s="73"/>
      <c r="G51" s="73"/>
      <c r="H51" s="74">
        <f t="shared" si="3"/>
        <v>80282956</v>
      </c>
    </row>
    <row r="52" spans="1:9">
      <c r="A52" s="1008"/>
      <c r="B52" s="102" t="s">
        <v>142</v>
      </c>
      <c r="C52" s="100" t="s">
        <v>48</v>
      </c>
      <c r="D52" s="73">
        <v>24087784</v>
      </c>
      <c r="E52" s="73">
        <v>8540000</v>
      </c>
      <c r="F52" s="73"/>
      <c r="G52" s="73"/>
      <c r="H52" s="74">
        <f t="shared" si="3"/>
        <v>32627784</v>
      </c>
    </row>
    <row r="53" spans="1:9">
      <c r="A53" s="1008"/>
      <c r="B53" s="102" t="s">
        <v>143</v>
      </c>
      <c r="C53" s="100" t="s">
        <v>49</v>
      </c>
      <c r="D53" s="73">
        <v>24714563</v>
      </c>
      <c r="E53" s="73">
        <v>9259400</v>
      </c>
      <c r="F53" s="73"/>
      <c r="G53" s="73"/>
      <c r="H53" s="74">
        <f t="shared" si="3"/>
        <v>33973963</v>
      </c>
    </row>
    <row r="54" spans="1:9">
      <c r="A54" s="1008"/>
      <c r="B54" s="102" t="s">
        <v>144</v>
      </c>
      <c r="C54" s="100" t="s">
        <v>50</v>
      </c>
      <c r="D54" s="73">
        <v>27072653</v>
      </c>
      <c r="E54" s="73">
        <v>10030000</v>
      </c>
      <c r="F54" s="73"/>
      <c r="G54" s="73"/>
      <c r="H54" s="74">
        <f t="shared" si="3"/>
        <v>37102653</v>
      </c>
    </row>
    <row r="55" spans="1:9">
      <c r="A55" s="1008"/>
      <c r="B55" s="102" t="s">
        <v>145</v>
      </c>
      <c r="C55" s="100" t="s">
        <v>51</v>
      </c>
      <c r="D55" s="73">
        <v>21686190</v>
      </c>
      <c r="E55" s="73">
        <v>9180650</v>
      </c>
      <c r="F55" s="73"/>
      <c r="G55" s="73"/>
      <c r="H55" s="74">
        <f t="shared" si="3"/>
        <v>30866840</v>
      </c>
    </row>
    <row r="56" spans="1:9">
      <c r="A56" s="1008"/>
      <c r="B56" s="102" t="s">
        <v>146</v>
      </c>
      <c r="C56" s="100" t="s">
        <v>52</v>
      </c>
      <c r="D56" s="73">
        <v>26488871</v>
      </c>
      <c r="E56" s="73">
        <v>7694400</v>
      </c>
      <c r="F56" s="73"/>
      <c r="G56" s="73"/>
      <c r="H56" s="74">
        <f t="shared" si="3"/>
        <v>34183271</v>
      </c>
    </row>
    <row r="57" spans="1:9">
      <c r="A57" s="1008"/>
      <c r="B57" s="102" t="s">
        <v>147</v>
      </c>
      <c r="C57" s="100" t="s">
        <v>53</v>
      </c>
      <c r="D57" s="73">
        <v>26640657</v>
      </c>
      <c r="E57" s="73">
        <v>9590000</v>
      </c>
      <c r="F57" s="73"/>
      <c r="G57" s="73"/>
      <c r="H57" s="74">
        <f t="shared" si="3"/>
        <v>36230657</v>
      </c>
    </row>
    <row r="58" spans="1:9" ht="19.5" thickBot="1">
      <c r="A58" s="1008"/>
      <c r="B58" s="110" t="s">
        <v>148</v>
      </c>
      <c r="C58" s="111" t="s">
        <v>54</v>
      </c>
      <c r="D58" s="79">
        <v>29974440</v>
      </c>
      <c r="E58" s="79">
        <v>8947000</v>
      </c>
      <c r="F58" s="79"/>
      <c r="G58" s="79"/>
      <c r="H58" s="80">
        <f t="shared" si="3"/>
        <v>38921440</v>
      </c>
    </row>
    <row r="59" spans="1:9" ht="19.5" thickBot="1">
      <c r="A59" s="1002" t="s">
        <v>91</v>
      </c>
      <c r="B59" s="1004"/>
      <c r="C59" s="139"/>
      <c r="D59" s="81">
        <f>SUM(D44:D58)</f>
        <v>857214453</v>
      </c>
      <c r="E59" s="81">
        <f>SUM(E44:E58)</f>
        <v>1251718479</v>
      </c>
      <c r="F59" s="81">
        <f>SUM(F44:F58)</f>
        <v>0</v>
      </c>
      <c r="G59" s="81">
        <f>SUM(G44:G58)</f>
        <v>0</v>
      </c>
      <c r="H59" s="82">
        <f>SUM(H44:H58)</f>
        <v>2108932932</v>
      </c>
      <c r="I59" s="83"/>
    </row>
    <row r="60" spans="1:9">
      <c r="A60" s="112"/>
      <c r="B60" s="113" t="s">
        <v>28</v>
      </c>
      <c r="C60" s="109"/>
      <c r="D60" s="84"/>
      <c r="E60" s="84"/>
      <c r="F60" s="84"/>
      <c r="G60" s="84"/>
      <c r="H60" s="85"/>
    </row>
    <row r="61" spans="1:9" ht="37.5">
      <c r="A61" s="1007"/>
      <c r="B61" s="114" t="s">
        <v>100</v>
      </c>
      <c r="C61" s="115"/>
      <c r="D61" s="86"/>
      <c r="E61" s="86"/>
      <c r="F61" s="73"/>
      <c r="G61" s="73">
        <v>355015611</v>
      </c>
      <c r="H61" s="74">
        <f t="shared" ref="H61:H62" si="4">SUM(D61:G61)</f>
        <v>355015611</v>
      </c>
      <c r="I61" s="107"/>
    </row>
    <row r="62" spans="1:9" ht="38.25" thickBot="1">
      <c r="A62" s="1009"/>
      <c r="B62" s="114" t="s">
        <v>99</v>
      </c>
      <c r="C62" s="116"/>
      <c r="D62" s="87"/>
      <c r="E62" s="87"/>
      <c r="F62" s="79"/>
      <c r="G62" s="88">
        <v>1179997443</v>
      </c>
      <c r="H62" s="74">
        <f t="shared" si="4"/>
        <v>1179997443</v>
      </c>
      <c r="I62" s="107"/>
    </row>
    <row r="63" spans="1:9" ht="19.5" thickBot="1">
      <c r="A63" s="1002" t="s">
        <v>92</v>
      </c>
      <c r="B63" s="1003"/>
      <c r="C63" s="138"/>
      <c r="D63" s="81">
        <f>SUM(D61:D62)</f>
        <v>0</v>
      </c>
      <c r="E63" s="81">
        <f t="shared" ref="E63" si="5">SUM(E61:E62)</f>
        <v>0</v>
      </c>
      <c r="F63" s="81">
        <f>SUM(F61:F62)</f>
        <v>0</v>
      </c>
      <c r="G63" s="89">
        <f>SUM(G61:G62)</f>
        <v>1535013054</v>
      </c>
      <c r="H63" s="82">
        <f>SUM(H61:H62)</f>
        <v>1535013054</v>
      </c>
      <c r="I63" s="107"/>
    </row>
    <row r="64" spans="1:9" ht="38.25" thickBot="1">
      <c r="A64" s="117"/>
      <c r="B64" s="118" t="s">
        <v>102</v>
      </c>
      <c r="C64" s="116"/>
      <c r="D64" s="87"/>
      <c r="E64" s="87"/>
      <c r="F64" s="79"/>
      <c r="G64" s="79">
        <v>1750289331</v>
      </c>
      <c r="H64" s="74">
        <f t="shared" ref="H64" si="6">SUM(D64:G64)</f>
        <v>1750289331</v>
      </c>
      <c r="I64" s="107"/>
    </row>
    <row r="65" spans="1:10" ht="19.5" customHeight="1" thickBot="1">
      <c r="A65" s="1002" t="s">
        <v>101</v>
      </c>
      <c r="B65" s="1003"/>
      <c r="C65" s="138"/>
      <c r="D65" s="81">
        <f>SUM(D64)</f>
        <v>0</v>
      </c>
      <c r="E65" s="81">
        <f>SUM(E64)</f>
        <v>0</v>
      </c>
      <c r="F65" s="81">
        <f>SUM(F64)</f>
        <v>0</v>
      </c>
      <c r="G65" s="81">
        <f>SUM(G64)</f>
        <v>1750289331</v>
      </c>
      <c r="H65" s="82">
        <f>SUM(H64)</f>
        <v>1750289331</v>
      </c>
    </row>
    <row r="66" spans="1:10" ht="24.95" customHeight="1" thickBot="1">
      <c r="A66" s="119" t="s">
        <v>25</v>
      </c>
      <c r="B66" s="120"/>
      <c r="C66" s="121"/>
      <c r="D66" s="122">
        <f>D65+D59+D43+D63</f>
        <v>1894195054</v>
      </c>
      <c r="E66" s="122">
        <f>E65+E59+E43+E63</f>
        <v>1915314776</v>
      </c>
      <c r="F66" s="122">
        <f>F65+F59+F43+F63</f>
        <v>5500000</v>
      </c>
      <c r="G66" s="122">
        <f>G65+G59+G43+G63</f>
        <v>3285302385</v>
      </c>
      <c r="H66" s="122">
        <f>H65+H59+H43+H63</f>
        <v>7100312215</v>
      </c>
      <c r="I66" s="90">
        <v>7100312215</v>
      </c>
      <c r="J66" s="137">
        <f>H66-I66</f>
        <v>0</v>
      </c>
    </row>
    <row r="67" spans="1:10">
      <c r="E67" s="91"/>
      <c r="F67" s="92"/>
      <c r="H67" s="92"/>
      <c r="I67" s="123"/>
      <c r="J67" s="124"/>
    </row>
    <row r="68" spans="1:10" ht="19.5">
      <c r="E68" s="125"/>
      <c r="F68" s="93"/>
      <c r="G68" s="94"/>
    </row>
    <row r="69" spans="1:10">
      <c r="E69" s="95"/>
      <c r="F69" s="95"/>
      <c r="G69" s="96"/>
      <c r="H69" s="126"/>
    </row>
    <row r="70" spans="1:10">
      <c r="G70" s="97"/>
    </row>
    <row r="71" spans="1:10">
      <c r="G71" s="97"/>
    </row>
    <row r="75" spans="1:10">
      <c r="I75" s="72"/>
    </row>
  </sheetData>
  <mergeCells count="8">
    <mergeCell ref="A65:B65"/>
    <mergeCell ref="A5:B5"/>
    <mergeCell ref="B15:C15"/>
    <mergeCell ref="A43:B43"/>
    <mergeCell ref="A45:A58"/>
    <mergeCell ref="A59:B59"/>
    <mergeCell ref="A61:A62"/>
    <mergeCell ref="A63:B63"/>
  </mergeCells>
  <printOptions horizontalCentered="1" verticalCentered="1"/>
  <pageMargins left="0.13" right="0" top="0.5" bottom="0" header="0.71" footer="0.3"/>
  <pageSetup paperSize="10000" scale="60"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R281"/>
  <sheetViews>
    <sheetView showGridLines="0" view="pageBreakPreview" topLeftCell="A262" zoomScale="145" zoomScaleNormal="145" zoomScaleSheetLayoutView="145" workbookViewId="0">
      <selection activeCell="M278" sqref="M278"/>
    </sheetView>
  </sheetViews>
  <sheetFormatPr defaultRowHeight="15"/>
  <cols>
    <col min="1" max="1" width="2.42578125" style="435" customWidth="1"/>
    <col min="2" max="2" width="1.85546875" style="435" customWidth="1"/>
    <col min="3" max="8" width="5" style="435" customWidth="1"/>
    <col min="9" max="9" width="16.42578125" style="435" customWidth="1"/>
    <col min="10" max="10" width="12.42578125" style="437" customWidth="1"/>
    <col min="11" max="11" width="15.140625" style="437" bestFit="1" customWidth="1"/>
    <col min="12" max="12" width="14.28515625" style="437" bestFit="1" customWidth="1"/>
    <col min="13" max="13" width="14.5703125" style="437" customWidth="1"/>
    <col min="14" max="14" width="9.42578125" style="437" customWidth="1"/>
    <col min="15" max="15" width="14.42578125" style="436" customWidth="1"/>
    <col min="16" max="16" width="21" style="435" bestFit="1" customWidth="1"/>
    <col min="17" max="17" width="17.7109375" style="435" customWidth="1"/>
    <col min="18" max="18" width="16.140625" style="435" customWidth="1"/>
    <col min="19" max="16384" width="9.140625" style="435"/>
  </cols>
  <sheetData>
    <row r="6" spans="1:16" s="532" customFormat="1" ht="18.75" customHeight="1">
      <c r="A6" s="533" t="s">
        <v>439</v>
      </c>
      <c r="C6" s="533"/>
      <c r="D6" s="533"/>
      <c r="E6" s="533"/>
      <c r="F6" s="533"/>
      <c r="G6" s="533"/>
      <c r="H6" s="533"/>
      <c r="I6" s="533"/>
      <c r="J6" s="533"/>
      <c r="K6" s="533"/>
      <c r="L6" s="533"/>
      <c r="M6" s="533"/>
      <c r="N6" s="533"/>
      <c r="O6" s="533"/>
    </row>
    <row r="7" spans="1:16" s="532" customFormat="1" ht="18" customHeight="1">
      <c r="A7" s="533"/>
      <c r="B7" s="533" t="s">
        <v>438</v>
      </c>
      <c r="C7" s="534"/>
      <c r="D7" s="534"/>
      <c r="E7" s="533"/>
      <c r="F7" s="533"/>
      <c r="G7" s="533"/>
      <c r="H7" s="533"/>
      <c r="I7" s="533"/>
      <c r="J7" s="533"/>
      <c r="K7" s="533"/>
      <c r="L7" s="533"/>
      <c r="M7" s="533"/>
      <c r="N7" s="533"/>
      <c r="O7" s="533"/>
    </row>
    <row r="8" spans="1:16" s="516" customFormat="1" ht="17.25" customHeight="1">
      <c r="A8" s="531"/>
      <c r="B8" s="530"/>
      <c r="C8" s="530"/>
      <c r="D8" s="530"/>
      <c r="E8" s="530"/>
      <c r="F8" s="530"/>
      <c r="G8" s="530"/>
      <c r="H8" s="530"/>
      <c r="I8" s="530"/>
      <c r="J8" s="529" t="s">
        <v>437</v>
      </c>
      <c r="K8" s="528" t="s">
        <v>436</v>
      </c>
      <c r="L8" s="529" t="s">
        <v>435</v>
      </c>
      <c r="M8" s="528" t="s">
        <v>434</v>
      </c>
      <c r="N8" s="527" t="s">
        <v>433</v>
      </c>
      <c r="O8" s="526" t="s">
        <v>432</v>
      </c>
      <c r="P8" s="349"/>
    </row>
    <row r="9" spans="1:16" s="516" customFormat="1" ht="16.5" customHeight="1">
      <c r="A9" s="1038" t="s">
        <v>431</v>
      </c>
      <c r="B9" s="1039"/>
      <c r="C9" s="1039"/>
      <c r="D9" s="1039"/>
      <c r="E9" s="1039"/>
      <c r="F9" s="1039"/>
      <c r="G9" s="1039"/>
      <c r="H9" s="1039"/>
      <c r="I9" s="1039"/>
      <c r="J9" s="525" t="s">
        <v>430</v>
      </c>
      <c r="K9" s="524" t="s">
        <v>429</v>
      </c>
      <c r="L9" s="525" t="s">
        <v>428</v>
      </c>
      <c r="M9" s="524" t="s">
        <v>428</v>
      </c>
      <c r="N9" s="523" t="s">
        <v>428</v>
      </c>
      <c r="O9" s="522" t="s">
        <v>21</v>
      </c>
      <c r="P9" s="349"/>
    </row>
    <row r="10" spans="1:16" s="516" customFormat="1" ht="16.5" customHeight="1">
      <c r="A10" s="521"/>
      <c r="B10" s="520"/>
      <c r="C10" s="520"/>
      <c r="D10" s="520"/>
      <c r="E10" s="520"/>
      <c r="F10" s="520"/>
      <c r="G10" s="520"/>
      <c r="H10" s="520"/>
      <c r="I10" s="520"/>
      <c r="J10" s="518"/>
      <c r="K10" s="519" t="s">
        <v>428</v>
      </c>
      <c r="L10" s="518"/>
      <c r="M10" s="519"/>
      <c r="N10" s="518"/>
      <c r="O10" s="517"/>
      <c r="P10" s="349"/>
    </row>
    <row r="11" spans="1:16" s="508" customFormat="1" ht="16.5" customHeight="1">
      <c r="A11" s="515"/>
      <c r="B11" s="513"/>
      <c r="C11" s="513"/>
      <c r="D11" s="513"/>
      <c r="E11" s="513"/>
      <c r="F11" s="514" t="s">
        <v>427</v>
      </c>
      <c r="G11" s="513"/>
      <c r="H11" s="513"/>
      <c r="I11" s="513"/>
      <c r="J11" s="511" t="s">
        <v>426</v>
      </c>
      <c r="K11" s="512" t="s">
        <v>425</v>
      </c>
      <c r="L11" s="511" t="s">
        <v>424</v>
      </c>
      <c r="M11" s="512" t="s">
        <v>423</v>
      </c>
      <c r="N11" s="511" t="s">
        <v>422</v>
      </c>
      <c r="O11" s="510" t="s">
        <v>421</v>
      </c>
      <c r="P11" s="509"/>
    </row>
    <row r="12" spans="1:16" ht="15.75" customHeight="1">
      <c r="A12" s="731" t="s">
        <v>583</v>
      </c>
      <c r="B12" s="713"/>
      <c r="C12" s="752"/>
      <c r="D12" s="730"/>
      <c r="E12" s="707"/>
      <c r="F12" s="707"/>
      <c r="G12" s="707"/>
      <c r="H12" s="707"/>
      <c r="I12" s="707"/>
      <c r="J12" s="749"/>
      <c r="K12" s="751"/>
      <c r="L12" s="750"/>
      <c r="M12" s="750"/>
      <c r="N12" s="749"/>
      <c r="O12" s="748"/>
    </row>
    <row r="13" spans="1:16" ht="16.5" customHeight="1">
      <c r="A13" s="699"/>
      <c r="B13" s="713"/>
      <c r="C13" s="747" t="s">
        <v>582</v>
      </c>
      <c r="D13" s="594"/>
      <c r="E13" s="594"/>
      <c r="F13" s="594"/>
      <c r="G13" s="594"/>
      <c r="H13" s="594"/>
      <c r="I13" s="594"/>
      <c r="J13" s="551" t="s">
        <v>581</v>
      </c>
      <c r="K13" s="745">
        <v>241326386</v>
      </c>
      <c r="L13" s="705">
        <v>516437672</v>
      </c>
      <c r="M13" s="705">
        <v>211685431</v>
      </c>
      <c r="N13" s="742"/>
      <c r="O13" s="496">
        <f t="shared" ref="O13:O34" si="0">SUM(K13:N13)</f>
        <v>969449489</v>
      </c>
    </row>
    <row r="14" spans="1:16" ht="16.5" customHeight="1">
      <c r="A14" s="699"/>
      <c r="B14" s="713"/>
      <c r="C14" s="707" t="s">
        <v>580</v>
      </c>
      <c r="D14" s="707"/>
      <c r="E14" s="707"/>
      <c r="F14" s="707"/>
      <c r="G14" s="707"/>
      <c r="H14" s="707"/>
      <c r="I14" s="707"/>
      <c r="J14" s="706" t="s">
        <v>579</v>
      </c>
      <c r="K14" s="745">
        <v>154586786</v>
      </c>
      <c r="L14" s="743">
        <v>244200033</v>
      </c>
      <c r="M14" s="743">
        <v>58946008</v>
      </c>
      <c r="N14" s="729"/>
      <c r="O14" s="496">
        <f t="shared" si="0"/>
        <v>457732827</v>
      </c>
    </row>
    <row r="15" spans="1:16" ht="16.5" customHeight="1">
      <c r="A15" s="699"/>
      <c r="B15" s="713"/>
      <c r="C15" s="594" t="s">
        <v>578</v>
      </c>
      <c r="D15" s="594"/>
      <c r="E15" s="594"/>
      <c r="F15" s="594"/>
      <c r="G15" s="594"/>
      <c r="H15" s="594"/>
      <c r="I15" s="594"/>
      <c r="J15" s="551" t="s">
        <v>577</v>
      </c>
      <c r="K15" s="745">
        <v>14424000</v>
      </c>
      <c r="L15" s="696">
        <v>29088000</v>
      </c>
      <c r="M15" s="696">
        <v>15504000</v>
      </c>
      <c r="N15" s="742"/>
      <c r="O15" s="496">
        <f t="shared" si="0"/>
        <v>59016000</v>
      </c>
    </row>
    <row r="16" spans="1:16" ht="16.5" customHeight="1">
      <c r="A16" s="699"/>
      <c r="B16" s="713"/>
      <c r="C16" s="707" t="s">
        <v>576</v>
      </c>
      <c r="D16" s="707"/>
      <c r="E16" s="707"/>
      <c r="F16" s="707"/>
      <c r="G16" s="707"/>
      <c r="H16" s="707"/>
      <c r="I16" s="707"/>
      <c r="J16" s="551" t="s">
        <v>575</v>
      </c>
      <c r="K16" s="745">
        <v>22488000</v>
      </c>
      <c r="L16" s="743">
        <v>32136000</v>
      </c>
      <c r="M16" s="743">
        <v>7872000</v>
      </c>
      <c r="N16" s="729"/>
      <c r="O16" s="496">
        <f t="shared" si="0"/>
        <v>62496000</v>
      </c>
    </row>
    <row r="17" spans="1:16" ht="16.5" customHeight="1">
      <c r="A17" s="699"/>
      <c r="B17" s="713"/>
      <c r="C17" s="594" t="s">
        <v>574</v>
      </c>
      <c r="D17" s="594"/>
      <c r="E17" s="594"/>
      <c r="F17" s="594"/>
      <c r="G17" s="594"/>
      <c r="H17" s="594"/>
      <c r="I17" s="594"/>
      <c r="J17" s="746" t="s">
        <v>573</v>
      </c>
      <c r="K17" s="745">
        <v>4770000</v>
      </c>
      <c r="L17" s="696">
        <v>2532000</v>
      </c>
      <c r="M17" s="696">
        <v>1398000</v>
      </c>
      <c r="N17" s="742"/>
      <c r="O17" s="496">
        <f t="shared" si="0"/>
        <v>8700000</v>
      </c>
    </row>
    <row r="18" spans="1:16" ht="16.5" customHeight="1">
      <c r="A18" s="699"/>
      <c r="B18" s="713"/>
      <c r="C18" s="707" t="s">
        <v>572</v>
      </c>
      <c r="D18" s="707"/>
      <c r="E18" s="707"/>
      <c r="F18" s="707"/>
      <c r="G18" s="707"/>
      <c r="H18" s="707"/>
      <c r="I18" s="707"/>
      <c r="J18" s="551" t="s">
        <v>571</v>
      </c>
      <c r="K18" s="745">
        <v>3060000</v>
      </c>
      <c r="L18" s="743">
        <v>2076000</v>
      </c>
      <c r="M18" s="743">
        <v>1056000</v>
      </c>
      <c r="N18" s="729"/>
      <c r="O18" s="496">
        <f t="shared" si="0"/>
        <v>6192000</v>
      </c>
    </row>
    <row r="19" spans="1:16" ht="16.5" customHeight="1">
      <c r="A19" s="699"/>
      <c r="B19" s="713"/>
      <c r="C19" s="594" t="s">
        <v>570</v>
      </c>
      <c r="D19" s="594"/>
      <c r="E19" s="594"/>
      <c r="F19" s="594"/>
      <c r="G19" s="594"/>
      <c r="H19" s="594"/>
      <c r="I19" s="594"/>
      <c r="J19" s="551" t="s">
        <v>569</v>
      </c>
      <c r="K19" s="745">
        <v>4207000</v>
      </c>
      <c r="L19" s="696">
        <v>8484000</v>
      </c>
      <c r="M19" s="696">
        <v>4522000</v>
      </c>
      <c r="N19" s="742"/>
      <c r="O19" s="496">
        <f t="shared" si="0"/>
        <v>17213000</v>
      </c>
    </row>
    <row r="20" spans="1:16" ht="16.5" customHeight="1">
      <c r="A20" s="699"/>
      <c r="B20" s="713"/>
      <c r="C20" s="594" t="s">
        <v>568</v>
      </c>
      <c r="D20" s="594"/>
      <c r="E20" s="594"/>
      <c r="F20" s="594"/>
      <c r="G20" s="594"/>
      <c r="H20" s="594"/>
      <c r="I20" s="594"/>
      <c r="J20" s="551" t="s">
        <v>565</v>
      </c>
      <c r="K20" s="745">
        <v>6559000</v>
      </c>
      <c r="L20" s="696">
        <v>9373000</v>
      </c>
      <c r="M20" s="696">
        <v>2296000</v>
      </c>
      <c r="N20" s="742"/>
      <c r="O20" s="496">
        <f t="shared" si="0"/>
        <v>18228000</v>
      </c>
    </row>
    <row r="21" spans="1:16" ht="16.5" customHeight="1">
      <c r="A21" s="699"/>
      <c r="B21" s="713"/>
      <c r="C21" s="594" t="s">
        <v>186</v>
      </c>
      <c r="D21" s="594"/>
      <c r="E21" s="701"/>
      <c r="F21" s="701"/>
      <c r="G21" s="701"/>
      <c r="H21" s="701"/>
      <c r="I21" s="701"/>
      <c r="J21" s="720" t="s">
        <v>567</v>
      </c>
      <c r="K21" s="744"/>
      <c r="L21" s="705">
        <v>3048180</v>
      </c>
      <c r="M21" s="705"/>
      <c r="N21" s="741"/>
      <c r="O21" s="496">
        <f t="shared" si="0"/>
        <v>3048180</v>
      </c>
    </row>
    <row r="22" spans="1:16" ht="16.5" customHeight="1">
      <c r="A22" s="699"/>
      <c r="B22" s="713"/>
      <c r="C22" s="707" t="s">
        <v>566</v>
      </c>
      <c r="D22" s="707"/>
      <c r="E22" s="707"/>
      <c r="F22" s="707"/>
      <c r="G22" s="707"/>
      <c r="H22" s="707"/>
      <c r="I22" s="707"/>
      <c r="J22" s="720" t="s">
        <v>565</v>
      </c>
      <c r="K22" s="744">
        <v>11000000</v>
      </c>
      <c r="L22" s="718"/>
      <c r="M22" s="705"/>
      <c r="N22" s="729"/>
      <c r="O22" s="504">
        <f t="shared" si="0"/>
        <v>11000000</v>
      </c>
      <c r="P22" s="409"/>
    </row>
    <row r="23" spans="1:16" ht="16.5" customHeight="1">
      <c r="A23" s="699"/>
      <c r="B23" s="713"/>
      <c r="C23" s="594" t="s">
        <v>564</v>
      </c>
      <c r="D23" s="594"/>
      <c r="E23" s="594"/>
      <c r="F23" s="594"/>
      <c r="G23" s="594"/>
      <c r="H23" s="594"/>
      <c r="I23" s="594"/>
      <c r="J23" s="551" t="s">
        <v>563</v>
      </c>
      <c r="K23" s="696">
        <v>28959900</v>
      </c>
      <c r="L23" s="696">
        <v>61974694</v>
      </c>
      <c r="M23" s="696">
        <v>25403971</v>
      </c>
      <c r="N23" s="742"/>
      <c r="O23" s="496">
        <f t="shared" si="0"/>
        <v>116338565</v>
      </c>
      <c r="P23" s="409"/>
    </row>
    <row r="24" spans="1:16" ht="16.5" customHeight="1">
      <c r="A24" s="699"/>
      <c r="B24" s="713"/>
      <c r="C24" s="707" t="s">
        <v>562</v>
      </c>
      <c r="D24" s="707"/>
      <c r="E24" s="707"/>
      <c r="F24" s="707"/>
      <c r="G24" s="707"/>
      <c r="H24" s="707"/>
      <c r="I24" s="707"/>
      <c r="J24" s="706" t="s">
        <v>561</v>
      </c>
      <c r="K24" s="696">
        <v>18550934</v>
      </c>
      <c r="L24" s="743">
        <v>29307138</v>
      </c>
      <c r="M24" s="743">
        <v>7073675</v>
      </c>
      <c r="N24" s="729"/>
      <c r="O24" s="496">
        <f t="shared" si="0"/>
        <v>54931747</v>
      </c>
      <c r="P24" s="412">
        <f>SUM(O23:O24)</f>
        <v>171270312</v>
      </c>
    </row>
    <row r="25" spans="1:16" ht="16.5" customHeight="1">
      <c r="A25" s="699"/>
      <c r="B25" s="713"/>
      <c r="C25" s="594" t="s">
        <v>560</v>
      </c>
      <c r="D25" s="594"/>
      <c r="E25" s="594"/>
      <c r="F25" s="594"/>
      <c r="G25" s="594"/>
      <c r="H25" s="594"/>
      <c r="I25" s="594"/>
      <c r="J25" s="551" t="s">
        <v>559</v>
      </c>
      <c r="K25" s="696">
        <v>1442400</v>
      </c>
      <c r="L25" s="696">
        <v>2908000</v>
      </c>
      <c r="M25" s="696">
        <v>1550400</v>
      </c>
      <c r="N25" s="742"/>
      <c r="O25" s="496">
        <f t="shared" si="0"/>
        <v>5900800</v>
      </c>
      <c r="P25" s="409"/>
    </row>
    <row r="26" spans="1:16" ht="16.5" customHeight="1">
      <c r="A26" s="699"/>
      <c r="B26" s="713"/>
      <c r="C26" s="707" t="s">
        <v>558</v>
      </c>
      <c r="D26" s="707"/>
      <c r="E26" s="707"/>
      <c r="F26" s="707"/>
      <c r="G26" s="707"/>
      <c r="H26" s="707"/>
      <c r="I26" s="707"/>
      <c r="J26" s="706" t="s">
        <v>557</v>
      </c>
      <c r="K26" s="696">
        <v>2248800</v>
      </c>
      <c r="L26" s="743">
        <v>3213600</v>
      </c>
      <c r="M26" s="743">
        <v>787200</v>
      </c>
      <c r="N26" s="729"/>
      <c r="O26" s="496">
        <f t="shared" si="0"/>
        <v>6249600</v>
      </c>
      <c r="P26" s="485">
        <f>SUM(O25:O26)</f>
        <v>12150400</v>
      </c>
    </row>
    <row r="27" spans="1:16" ht="16.5" customHeight="1">
      <c r="A27" s="699"/>
      <c r="B27" s="713"/>
      <c r="C27" s="594" t="s">
        <v>556</v>
      </c>
      <c r="D27" s="594"/>
      <c r="E27" s="594"/>
      <c r="F27" s="594"/>
      <c r="G27" s="594"/>
      <c r="H27" s="594"/>
      <c r="I27" s="594"/>
      <c r="J27" s="551" t="s">
        <v>555</v>
      </c>
      <c r="K27" s="696">
        <v>5725422</v>
      </c>
      <c r="L27" s="696">
        <v>12803228</v>
      </c>
      <c r="M27" s="696">
        <v>5249340</v>
      </c>
      <c r="N27" s="742"/>
      <c r="O27" s="496">
        <f t="shared" si="0"/>
        <v>23777990</v>
      </c>
    </row>
    <row r="28" spans="1:16" ht="16.5" customHeight="1">
      <c r="A28" s="699"/>
      <c r="B28" s="713"/>
      <c r="C28" s="707" t="s">
        <v>554</v>
      </c>
      <c r="D28" s="707"/>
      <c r="E28" s="707"/>
      <c r="F28" s="707"/>
      <c r="G28" s="707"/>
      <c r="H28" s="707"/>
      <c r="I28" s="707"/>
      <c r="J28" s="706" t="s">
        <v>553</v>
      </c>
      <c r="K28" s="696">
        <v>3864976</v>
      </c>
      <c r="L28" s="743">
        <v>6106949</v>
      </c>
      <c r="M28" s="743">
        <v>1473731</v>
      </c>
      <c r="N28" s="729"/>
      <c r="O28" s="496">
        <f t="shared" si="0"/>
        <v>11445656</v>
      </c>
      <c r="P28" s="485">
        <f>SUM(O27:O28)</f>
        <v>35223646</v>
      </c>
    </row>
    <row r="29" spans="1:16" ht="16.5" customHeight="1">
      <c r="A29" s="699"/>
      <c r="B29" s="713"/>
      <c r="C29" s="594" t="s">
        <v>552</v>
      </c>
      <c r="D29" s="594"/>
      <c r="E29" s="594"/>
      <c r="F29" s="594"/>
      <c r="G29" s="594"/>
      <c r="H29" s="594"/>
      <c r="I29" s="594"/>
      <c r="J29" s="551" t="s">
        <v>551</v>
      </c>
      <c r="K29" s="696">
        <v>721200</v>
      </c>
      <c r="L29" s="696">
        <v>1454400</v>
      </c>
      <c r="M29" s="696">
        <v>775200</v>
      </c>
      <c r="N29" s="742"/>
      <c r="O29" s="496">
        <f t="shared" si="0"/>
        <v>2950800</v>
      </c>
    </row>
    <row r="30" spans="1:16" ht="16.5" customHeight="1">
      <c r="A30" s="699"/>
      <c r="B30" s="713"/>
      <c r="C30" s="594" t="s">
        <v>550</v>
      </c>
      <c r="D30" s="594"/>
      <c r="E30" s="594"/>
      <c r="F30" s="594"/>
      <c r="G30" s="594"/>
      <c r="H30" s="594"/>
      <c r="I30" s="594"/>
      <c r="J30" s="551" t="s">
        <v>549</v>
      </c>
      <c r="K30" s="696">
        <v>1124400</v>
      </c>
      <c r="L30" s="743">
        <v>1606800</v>
      </c>
      <c r="M30" s="743">
        <v>393600</v>
      </c>
      <c r="N30" s="742"/>
      <c r="O30" s="496">
        <f t="shared" si="0"/>
        <v>3124800</v>
      </c>
      <c r="P30" s="485">
        <f>SUM(O29:O30)</f>
        <v>6075600</v>
      </c>
    </row>
    <row r="31" spans="1:16" ht="16.5" customHeight="1">
      <c r="A31" s="699"/>
      <c r="B31" s="713"/>
      <c r="C31" s="594" t="s">
        <v>548</v>
      </c>
      <c r="D31" s="594"/>
      <c r="E31" s="594"/>
      <c r="F31" s="594"/>
      <c r="G31" s="594"/>
      <c r="H31" s="594"/>
      <c r="I31" s="594"/>
      <c r="J31" s="551" t="s">
        <v>547</v>
      </c>
      <c r="K31" s="714"/>
      <c r="L31" s="708">
        <v>19620000</v>
      </c>
      <c r="M31" s="696">
        <v>756000</v>
      </c>
      <c r="N31" s="742"/>
      <c r="O31" s="496">
        <f t="shared" si="0"/>
        <v>20376000</v>
      </c>
    </row>
    <row r="32" spans="1:16" ht="16.5" customHeight="1">
      <c r="A32" s="699"/>
      <c r="B32" s="713"/>
      <c r="C32" s="594" t="s">
        <v>546</v>
      </c>
      <c r="D32" s="594"/>
      <c r="E32" s="594"/>
      <c r="F32" s="594"/>
      <c r="G32" s="594"/>
      <c r="H32" s="594"/>
      <c r="I32" s="594"/>
      <c r="J32" s="551" t="s">
        <v>545</v>
      </c>
      <c r="K32" s="714"/>
      <c r="L32" s="708">
        <v>1908000</v>
      </c>
      <c r="M32" s="696">
        <v>75600</v>
      </c>
      <c r="N32" s="742"/>
      <c r="O32" s="496">
        <f t="shared" si="0"/>
        <v>1983600</v>
      </c>
    </row>
    <row r="33" spans="1:17" ht="16.5" customHeight="1">
      <c r="A33" s="699"/>
      <c r="B33" s="713"/>
      <c r="C33" s="594" t="s">
        <v>544</v>
      </c>
      <c r="D33" s="594"/>
      <c r="E33" s="594"/>
      <c r="F33" s="594"/>
      <c r="G33" s="594"/>
      <c r="H33" s="594"/>
      <c r="I33" s="594"/>
      <c r="J33" s="551" t="s">
        <v>543</v>
      </c>
      <c r="K33" s="714"/>
      <c r="L33" s="696">
        <v>32280000</v>
      </c>
      <c r="M33" s="696">
        <v>1260000</v>
      </c>
      <c r="N33" s="742"/>
      <c r="O33" s="496">
        <f t="shared" si="0"/>
        <v>33540000</v>
      </c>
      <c r="P33" s="409"/>
    </row>
    <row r="34" spans="1:17" ht="16.5" customHeight="1">
      <c r="A34" s="699"/>
      <c r="B34" s="713"/>
      <c r="C34" s="701" t="s">
        <v>542</v>
      </c>
      <c r="D34" s="701"/>
      <c r="E34" s="701"/>
      <c r="F34" s="701"/>
      <c r="G34" s="701"/>
      <c r="H34" s="701"/>
      <c r="I34" s="701"/>
      <c r="J34" s="720" t="s">
        <v>541</v>
      </c>
      <c r="K34" s="696">
        <v>500000</v>
      </c>
      <c r="L34" s="504"/>
      <c r="M34" s="504"/>
      <c r="N34" s="741"/>
      <c r="O34" s="496">
        <f t="shared" si="0"/>
        <v>500000</v>
      </c>
      <c r="P34" s="409"/>
    </row>
    <row r="35" spans="1:17" s="732" customFormat="1" ht="16.5" customHeight="1" thickBot="1">
      <c r="A35" s="740"/>
      <c r="B35" s="739"/>
      <c r="C35" s="739"/>
      <c r="D35" s="738" t="s">
        <v>540</v>
      </c>
      <c r="E35" s="737"/>
      <c r="F35" s="737"/>
      <c r="G35" s="737"/>
      <c r="H35" s="737"/>
      <c r="I35" s="737"/>
      <c r="J35" s="736"/>
      <c r="K35" s="735">
        <f>SUM(K13:K34)</f>
        <v>525559204</v>
      </c>
      <c r="L35" s="735">
        <f>SUM(L13:L34)</f>
        <v>1020557694</v>
      </c>
      <c r="M35" s="735">
        <f>SUM(M13:M34)</f>
        <v>348078156</v>
      </c>
      <c r="N35" s="735">
        <f>SUM(N13:N34)</f>
        <v>0</v>
      </c>
      <c r="O35" s="682">
        <f>SUM(O13:O34)</f>
        <v>1894195054</v>
      </c>
      <c r="P35" s="734"/>
      <c r="Q35" s="733"/>
    </row>
    <row r="36" spans="1:17" ht="16.5" customHeight="1" thickTop="1">
      <c r="A36" s="731" t="s">
        <v>539</v>
      </c>
      <c r="B36" s="409"/>
      <c r="C36" s="730"/>
      <c r="D36" s="713"/>
      <c r="E36" s="707"/>
      <c r="F36" s="707"/>
      <c r="G36" s="707"/>
      <c r="H36" s="707"/>
      <c r="I36" s="707"/>
      <c r="J36" s="706"/>
      <c r="K36" s="489"/>
      <c r="L36" s="489"/>
      <c r="M36" s="489"/>
      <c r="N36" s="729"/>
      <c r="O36" s="729"/>
      <c r="P36" s="409"/>
    </row>
    <row r="37" spans="1:17" ht="16.5" customHeight="1">
      <c r="A37" s="699"/>
      <c r="B37" s="698"/>
      <c r="C37" s="594" t="s">
        <v>538</v>
      </c>
      <c r="D37" s="594"/>
      <c r="E37" s="594"/>
      <c r="F37" s="594"/>
      <c r="G37" s="594"/>
      <c r="H37" s="594"/>
      <c r="I37" s="594"/>
      <c r="J37" s="551" t="s">
        <v>537</v>
      </c>
      <c r="K37" s="704">
        <v>28478000</v>
      </c>
      <c r="L37" s="705"/>
      <c r="M37" s="704"/>
      <c r="N37" s="496"/>
      <c r="O37" s="496">
        <f t="shared" ref="O37:O65" si="1">SUM(K37:N37)</f>
        <v>28478000</v>
      </c>
    </row>
    <row r="38" spans="1:17" ht="16.5" customHeight="1">
      <c r="A38" s="699"/>
      <c r="B38" s="698"/>
      <c r="C38" s="707" t="s">
        <v>536</v>
      </c>
      <c r="D38" s="707"/>
      <c r="E38" s="707"/>
      <c r="F38" s="707"/>
      <c r="G38" s="707"/>
      <c r="H38" s="707"/>
      <c r="I38" s="707"/>
      <c r="J38" s="706" t="s">
        <v>535</v>
      </c>
      <c r="K38" s="700">
        <v>17740000</v>
      </c>
      <c r="L38" s="696"/>
      <c r="M38" s="700"/>
      <c r="N38" s="703"/>
      <c r="O38" s="496">
        <f t="shared" si="1"/>
        <v>17740000</v>
      </c>
    </row>
    <row r="39" spans="1:17" ht="16.5" customHeight="1">
      <c r="A39" s="699"/>
      <c r="B39" s="698"/>
      <c r="C39" s="594" t="s">
        <v>534</v>
      </c>
      <c r="D39" s="594"/>
      <c r="E39" s="594"/>
      <c r="F39" s="594"/>
      <c r="G39" s="594"/>
      <c r="H39" s="594"/>
      <c r="I39" s="594"/>
      <c r="J39" s="551" t="s">
        <v>533</v>
      </c>
      <c r="K39" s="700">
        <v>99585000</v>
      </c>
      <c r="L39" s="696"/>
      <c r="M39" s="700"/>
      <c r="N39" s="496"/>
      <c r="O39" s="496">
        <f t="shared" si="1"/>
        <v>99585000</v>
      </c>
    </row>
    <row r="40" spans="1:17" ht="16.5" customHeight="1">
      <c r="A40" s="699"/>
      <c r="B40" s="698"/>
      <c r="C40" s="701" t="s">
        <v>532</v>
      </c>
      <c r="D40" s="701"/>
      <c r="E40" s="701"/>
      <c r="F40" s="701"/>
      <c r="G40" s="701"/>
      <c r="H40" s="701"/>
      <c r="I40" s="701"/>
      <c r="J40" s="720" t="s">
        <v>531</v>
      </c>
      <c r="K40" s="700">
        <v>18000000</v>
      </c>
      <c r="L40" s="696"/>
      <c r="M40" s="504"/>
      <c r="N40" s="504"/>
      <c r="O40" s="496">
        <f t="shared" si="1"/>
        <v>18000000</v>
      </c>
      <c r="P40" s="409"/>
    </row>
    <row r="41" spans="1:17" ht="16.5" customHeight="1">
      <c r="A41" s="699"/>
      <c r="B41" s="698"/>
      <c r="C41" s="721" t="s">
        <v>530</v>
      </c>
      <c r="D41" s="594"/>
      <c r="E41" s="594"/>
      <c r="F41" s="594"/>
      <c r="G41" s="594"/>
      <c r="H41" s="594"/>
      <c r="I41" s="594"/>
      <c r="J41" s="551" t="s">
        <v>529</v>
      </c>
      <c r="K41" s="700">
        <v>8000000</v>
      </c>
      <c r="L41" s="722"/>
      <c r="M41" s="504"/>
      <c r="N41" s="504"/>
      <c r="O41" s="496">
        <f t="shared" si="1"/>
        <v>8000000</v>
      </c>
      <c r="P41" s="409"/>
    </row>
    <row r="42" spans="1:17" ht="16.5" customHeight="1">
      <c r="A42" s="699"/>
      <c r="B42" s="698"/>
      <c r="C42" s="707" t="s">
        <v>528</v>
      </c>
      <c r="D42" s="707"/>
      <c r="E42" s="707"/>
      <c r="F42" s="707"/>
      <c r="G42" s="707"/>
      <c r="H42" s="707"/>
      <c r="I42" s="707"/>
      <c r="J42" s="720" t="s">
        <v>527</v>
      </c>
      <c r="K42" s="700">
        <v>24000000</v>
      </c>
      <c r="L42" s="696">
        <v>66891200</v>
      </c>
      <c r="M42" s="700">
        <v>6000000</v>
      </c>
      <c r="N42" s="703"/>
      <c r="O42" s="496">
        <f t="shared" si="1"/>
        <v>96891200</v>
      </c>
    </row>
    <row r="43" spans="1:17" ht="16.5" customHeight="1">
      <c r="A43" s="699"/>
      <c r="B43" s="698"/>
      <c r="C43" s="594" t="s">
        <v>526</v>
      </c>
      <c r="D43" s="594"/>
      <c r="E43" s="594"/>
      <c r="F43" s="594"/>
      <c r="G43" s="594"/>
      <c r="H43" s="594"/>
      <c r="I43" s="594"/>
      <c r="J43" s="551" t="s">
        <v>525</v>
      </c>
      <c r="K43" s="700">
        <v>880000</v>
      </c>
      <c r="L43" s="696">
        <v>500000000</v>
      </c>
      <c r="M43" s="714"/>
      <c r="N43" s="496"/>
      <c r="O43" s="496">
        <f t="shared" si="1"/>
        <v>500880000</v>
      </c>
    </row>
    <row r="44" spans="1:17" ht="16.5" customHeight="1">
      <c r="A44" s="699"/>
      <c r="B44" s="698"/>
      <c r="C44" s="707" t="s">
        <v>524</v>
      </c>
      <c r="D44" s="707"/>
      <c r="E44" s="707"/>
      <c r="F44" s="707"/>
      <c r="G44" s="707"/>
      <c r="H44" s="707"/>
      <c r="I44" s="707"/>
      <c r="J44" s="706" t="s">
        <v>523</v>
      </c>
      <c r="K44" s="724"/>
      <c r="L44" s="696">
        <v>200700000</v>
      </c>
      <c r="M44" s="718"/>
      <c r="N44" s="703"/>
      <c r="O44" s="496">
        <f t="shared" si="1"/>
        <v>200700000</v>
      </c>
    </row>
    <row r="45" spans="1:17" ht="16.5" customHeight="1">
      <c r="A45" s="699"/>
      <c r="B45" s="698"/>
      <c r="C45" s="594" t="s">
        <v>522</v>
      </c>
      <c r="D45" s="594"/>
      <c r="E45" s="594"/>
      <c r="F45" s="594"/>
      <c r="G45" s="594"/>
      <c r="H45" s="594"/>
      <c r="I45" s="594"/>
      <c r="J45" s="551" t="s">
        <v>521</v>
      </c>
      <c r="K45" s="700">
        <v>23966000</v>
      </c>
      <c r="L45" s="696">
        <v>16320000</v>
      </c>
      <c r="M45" s="700">
        <v>52991000</v>
      </c>
      <c r="N45" s="496"/>
      <c r="O45" s="496">
        <f t="shared" si="1"/>
        <v>93277000</v>
      </c>
    </row>
    <row r="46" spans="1:17" ht="16.5" customHeight="1">
      <c r="A46" s="699"/>
      <c r="B46" s="728"/>
      <c r="C46" s="707" t="s">
        <v>520</v>
      </c>
      <c r="D46" s="707"/>
      <c r="E46" s="707"/>
      <c r="F46" s="707"/>
      <c r="G46" s="707"/>
      <c r="H46" s="707"/>
      <c r="I46" s="707"/>
      <c r="J46" s="706" t="s">
        <v>519</v>
      </c>
      <c r="K46" s="724"/>
      <c r="L46" s="718"/>
      <c r="M46" s="700">
        <v>2700000</v>
      </c>
      <c r="N46" s="703"/>
      <c r="O46" s="496">
        <f t="shared" si="1"/>
        <v>2700000</v>
      </c>
    </row>
    <row r="47" spans="1:17" ht="16.5" customHeight="1">
      <c r="A47" s="699"/>
      <c r="B47" s="698"/>
      <c r="C47" s="594" t="s">
        <v>518</v>
      </c>
      <c r="D47" s="594"/>
      <c r="E47" s="594"/>
      <c r="F47" s="594"/>
      <c r="G47" s="594"/>
      <c r="H47" s="594"/>
      <c r="I47" s="594"/>
      <c r="J47" s="551" t="s">
        <v>517</v>
      </c>
      <c r="K47" s="700">
        <v>250000</v>
      </c>
      <c r="L47" s="496"/>
      <c r="M47" s="496"/>
      <c r="N47" s="496"/>
      <c r="O47" s="496">
        <f t="shared" si="1"/>
        <v>250000</v>
      </c>
      <c r="P47" s="409"/>
    </row>
    <row r="48" spans="1:17" ht="33.75" customHeight="1">
      <c r="A48" s="699"/>
      <c r="B48" s="698"/>
      <c r="C48" s="1036" t="s">
        <v>516</v>
      </c>
      <c r="D48" s="1036"/>
      <c r="E48" s="1036"/>
      <c r="F48" s="1036"/>
      <c r="G48" s="1036"/>
      <c r="H48" s="1036"/>
      <c r="I48" s="1037"/>
      <c r="J48" s="706" t="s">
        <v>515</v>
      </c>
      <c r="K48" s="700">
        <v>3500000</v>
      </c>
      <c r="L48" s="696">
        <v>2400000</v>
      </c>
      <c r="M48" s="700">
        <v>500000</v>
      </c>
      <c r="N48" s="703"/>
      <c r="O48" s="496">
        <f t="shared" si="1"/>
        <v>6400000</v>
      </c>
      <c r="P48" s="409"/>
    </row>
    <row r="49" spans="1:15" ht="16.5" customHeight="1">
      <c r="A49" s="699"/>
      <c r="B49" s="698"/>
      <c r="C49" s="594" t="s">
        <v>514</v>
      </c>
      <c r="D49" s="594"/>
      <c r="E49" s="594"/>
      <c r="F49" s="594"/>
      <c r="G49" s="594"/>
      <c r="H49" s="594"/>
      <c r="I49" s="594"/>
      <c r="J49" s="551" t="s">
        <v>513</v>
      </c>
      <c r="K49" s="715"/>
      <c r="L49" s="696">
        <v>6000000</v>
      </c>
      <c r="M49" s="700">
        <v>164400</v>
      </c>
      <c r="N49" s="496"/>
      <c r="O49" s="496">
        <f t="shared" si="1"/>
        <v>6164400</v>
      </c>
    </row>
    <row r="50" spans="1:15" ht="16.5" customHeight="1">
      <c r="A50" s="699"/>
      <c r="B50" s="698"/>
      <c r="C50" s="594" t="s">
        <v>512</v>
      </c>
      <c r="D50" s="594"/>
      <c r="E50" s="594"/>
      <c r="F50" s="594"/>
      <c r="G50" s="594"/>
      <c r="H50" s="594"/>
      <c r="I50" s="594"/>
      <c r="J50" s="551" t="s">
        <v>511</v>
      </c>
      <c r="K50" s="715"/>
      <c r="L50" s="696">
        <v>87325000</v>
      </c>
      <c r="M50" s="700">
        <v>952000</v>
      </c>
      <c r="N50" s="496"/>
      <c r="O50" s="496">
        <f t="shared" si="1"/>
        <v>88277000</v>
      </c>
    </row>
    <row r="51" spans="1:15" ht="16.5" customHeight="1">
      <c r="A51" s="699"/>
      <c r="B51" s="698"/>
      <c r="C51" s="707" t="s">
        <v>510</v>
      </c>
      <c r="D51" s="707"/>
      <c r="E51" s="707"/>
      <c r="F51" s="707"/>
      <c r="G51" s="707"/>
      <c r="H51" s="707"/>
      <c r="I51" s="707"/>
      <c r="J51" s="727" t="s">
        <v>509</v>
      </c>
      <c r="K51" s="696">
        <v>433000</v>
      </c>
      <c r="L51" s="696">
        <v>14000</v>
      </c>
      <c r="M51" s="700">
        <v>22000</v>
      </c>
      <c r="N51" s="703"/>
      <c r="O51" s="496">
        <f t="shared" si="1"/>
        <v>469000</v>
      </c>
    </row>
    <row r="52" spans="1:15" ht="16.5" customHeight="1">
      <c r="A52" s="699"/>
      <c r="B52" s="698"/>
      <c r="C52" s="594" t="s">
        <v>508</v>
      </c>
      <c r="D52" s="594"/>
      <c r="E52" s="594"/>
      <c r="F52" s="594"/>
      <c r="G52" s="594"/>
      <c r="H52" s="594"/>
      <c r="I52" s="594"/>
      <c r="J52" s="726" t="s">
        <v>507</v>
      </c>
      <c r="K52" s="700">
        <v>5366500</v>
      </c>
      <c r="L52" s="696">
        <v>1409000</v>
      </c>
      <c r="M52" s="700">
        <v>899200</v>
      </c>
      <c r="N52" s="496"/>
      <c r="O52" s="496">
        <f t="shared" si="1"/>
        <v>7674700</v>
      </c>
    </row>
    <row r="53" spans="1:15" ht="16.5" customHeight="1">
      <c r="A53" s="699"/>
      <c r="B53" s="698"/>
      <c r="C53" s="594" t="s">
        <v>506</v>
      </c>
      <c r="D53" s="594"/>
      <c r="E53" s="594"/>
      <c r="F53" s="594"/>
      <c r="G53" s="594"/>
      <c r="H53" s="594"/>
      <c r="I53" s="594"/>
      <c r="J53" s="725" t="s">
        <v>505</v>
      </c>
      <c r="K53" s="700">
        <v>281500</v>
      </c>
      <c r="L53" s="696">
        <v>1530000</v>
      </c>
      <c r="M53" s="700">
        <v>20000</v>
      </c>
      <c r="N53" s="496"/>
      <c r="O53" s="496">
        <f t="shared" si="1"/>
        <v>1831500</v>
      </c>
    </row>
    <row r="54" spans="1:15" ht="16.5" customHeight="1">
      <c r="A54" s="699"/>
      <c r="B54" s="698"/>
      <c r="C54" s="707" t="s">
        <v>504</v>
      </c>
      <c r="D54" s="707"/>
      <c r="E54" s="707"/>
      <c r="F54" s="707"/>
      <c r="G54" s="707"/>
      <c r="H54" s="707"/>
      <c r="I54" s="707"/>
      <c r="J54" s="706" t="s">
        <v>503</v>
      </c>
      <c r="K54" s="724"/>
      <c r="L54" s="696"/>
      <c r="M54" s="700">
        <v>115000</v>
      </c>
      <c r="N54" s="703"/>
      <c r="O54" s="496">
        <f t="shared" si="1"/>
        <v>115000</v>
      </c>
    </row>
    <row r="55" spans="1:15" ht="16.5" customHeight="1">
      <c r="A55" s="699"/>
      <c r="B55" s="698"/>
      <c r="C55" s="594" t="s">
        <v>502</v>
      </c>
      <c r="D55" s="594"/>
      <c r="E55" s="594"/>
      <c r="F55" s="594"/>
      <c r="G55" s="594"/>
      <c r="H55" s="594"/>
      <c r="I55" s="594"/>
      <c r="J55" s="551" t="s">
        <v>501</v>
      </c>
      <c r="K55" s="700">
        <f t="array" ref="K55">[2]!'!MOOE &amp; CO!R185C4'</f>
        <v>200000</v>
      </c>
      <c r="L55" s="496"/>
      <c r="M55" s="496"/>
      <c r="N55" s="496"/>
      <c r="O55" s="496">
        <f t="shared" si="1"/>
        <v>200000</v>
      </c>
    </row>
    <row r="56" spans="1:15" ht="16.5" customHeight="1">
      <c r="A56" s="699"/>
      <c r="B56" s="698"/>
      <c r="C56" s="707" t="s">
        <v>500</v>
      </c>
      <c r="D56" s="707"/>
      <c r="E56" s="707"/>
      <c r="F56" s="707"/>
      <c r="G56" s="707"/>
      <c r="H56" s="707"/>
      <c r="I56" s="707"/>
      <c r="J56" s="706" t="s">
        <v>499</v>
      </c>
      <c r="K56" s="700">
        <v>650300</v>
      </c>
      <c r="L56" s="696">
        <v>320000</v>
      </c>
      <c r="M56" s="714">
        <v>36000</v>
      </c>
      <c r="N56" s="703"/>
      <c r="O56" s="496">
        <f t="shared" si="1"/>
        <v>1006300</v>
      </c>
    </row>
    <row r="57" spans="1:15" ht="16.5" customHeight="1">
      <c r="A57" s="699"/>
      <c r="B57" s="698"/>
      <c r="C57" s="594" t="s">
        <v>228</v>
      </c>
      <c r="D57" s="594"/>
      <c r="E57" s="594"/>
      <c r="F57" s="594"/>
      <c r="G57" s="594"/>
      <c r="H57" s="594"/>
      <c r="I57" s="594"/>
      <c r="J57" s="551" t="s">
        <v>498</v>
      </c>
      <c r="K57" s="700">
        <v>16850900</v>
      </c>
      <c r="L57" s="696">
        <v>80580000</v>
      </c>
      <c r="M57" s="714"/>
      <c r="N57" s="496"/>
      <c r="O57" s="496">
        <f t="shared" si="1"/>
        <v>97430900</v>
      </c>
    </row>
    <row r="58" spans="1:15" ht="16.5" customHeight="1">
      <c r="A58" s="699"/>
      <c r="B58" s="698"/>
      <c r="C58" s="701" t="s">
        <v>497</v>
      </c>
      <c r="D58" s="594"/>
      <c r="E58" s="594"/>
      <c r="F58" s="594"/>
      <c r="G58" s="594"/>
      <c r="H58" s="594"/>
      <c r="I58" s="594"/>
      <c r="J58" s="551" t="s">
        <v>496</v>
      </c>
      <c r="K58" s="700">
        <v>1000000</v>
      </c>
      <c r="L58" s="723"/>
      <c r="M58" s="496"/>
      <c r="N58" s="496"/>
      <c r="O58" s="496">
        <f t="shared" si="1"/>
        <v>1000000</v>
      </c>
    </row>
    <row r="59" spans="1:15" ht="16.5" customHeight="1">
      <c r="A59" s="699"/>
      <c r="B59" s="698"/>
      <c r="C59" s="594" t="s">
        <v>495</v>
      </c>
      <c r="D59" s="594"/>
      <c r="E59" s="594"/>
      <c r="F59" s="594"/>
      <c r="G59" s="594"/>
      <c r="H59" s="594"/>
      <c r="I59" s="594"/>
      <c r="J59" s="551" t="s">
        <v>494</v>
      </c>
      <c r="K59" s="696">
        <v>101888193</v>
      </c>
      <c r="L59" s="696">
        <v>258674261</v>
      </c>
      <c r="M59" s="696">
        <v>52946194</v>
      </c>
      <c r="N59" s="496"/>
      <c r="O59" s="496">
        <f t="shared" si="1"/>
        <v>413508648</v>
      </c>
    </row>
    <row r="60" spans="1:15" ht="16.5" customHeight="1">
      <c r="A60" s="699"/>
      <c r="B60" s="698"/>
      <c r="C60" s="697" t="s">
        <v>493</v>
      </c>
      <c r="D60" s="594"/>
      <c r="E60" s="594"/>
      <c r="F60" s="594"/>
      <c r="G60" s="594"/>
      <c r="H60" s="594"/>
      <c r="I60" s="594"/>
      <c r="J60" s="551" t="s">
        <v>492</v>
      </c>
      <c r="K60" s="704">
        <v>399000</v>
      </c>
      <c r="L60" s="705">
        <v>2045000</v>
      </c>
      <c r="M60" s="722"/>
      <c r="N60" s="496"/>
      <c r="O60" s="496">
        <f t="shared" si="1"/>
        <v>2444000</v>
      </c>
    </row>
    <row r="61" spans="1:15" ht="16.5" customHeight="1">
      <c r="A61" s="699"/>
      <c r="B61" s="698"/>
      <c r="C61" s="721" t="s">
        <v>491</v>
      </c>
      <c r="D61" s="594"/>
      <c r="E61" s="594"/>
      <c r="F61" s="594"/>
      <c r="G61" s="594"/>
      <c r="H61" s="594"/>
      <c r="I61" s="594"/>
      <c r="J61" s="551" t="s">
        <v>490</v>
      </c>
      <c r="K61" s="700">
        <v>7283400</v>
      </c>
      <c r="L61" s="708">
        <v>3686000</v>
      </c>
      <c r="M61" s="696">
        <v>397000</v>
      </c>
      <c r="N61" s="496"/>
      <c r="O61" s="496">
        <f t="shared" si="1"/>
        <v>11366400</v>
      </c>
    </row>
    <row r="62" spans="1:15" ht="16.5" customHeight="1">
      <c r="A62" s="699"/>
      <c r="B62" s="698"/>
      <c r="C62" s="721" t="s">
        <v>489</v>
      </c>
      <c r="D62" s="594"/>
      <c r="E62" s="594"/>
      <c r="F62" s="594"/>
      <c r="G62" s="594"/>
      <c r="H62" s="594"/>
      <c r="I62" s="594"/>
      <c r="J62" s="551" t="s">
        <v>488</v>
      </c>
      <c r="K62" s="700">
        <v>13166000</v>
      </c>
      <c r="L62" s="708">
        <v>5895000</v>
      </c>
      <c r="M62" s="696">
        <v>40960600</v>
      </c>
      <c r="N62" s="496"/>
      <c r="O62" s="496">
        <f t="shared" si="1"/>
        <v>60021600</v>
      </c>
    </row>
    <row r="63" spans="1:15" ht="16.5" customHeight="1">
      <c r="A63" s="699"/>
      <c r="B63" s="698"/>
      <c r="C63" s="721" t="s">
        <v>487</v>
      </c>
      <c r="D63" s="701"/>
      <c r="E63" s="701"/>
      <c r="F63" s="701"/>
      <c r="G63" s="701"/>
      <c r="H63" s="701"/>
      <c r="I63" s="701"/>
      <c r="J63" s="720" t="s">
        <v>486</v>
      </c>
      <c r="K63" s="719"/>
      <c r="L63" s="719"/>
      <c r="M63" s="696">
        <f t="array" ref="M63">[2]!'!MOOE &amp; CO!R202C6'</f>
        <v>50000</v>
      </c>
      <c r="N63" s="504"/>
      <c r="O63" s="496">
        <f t="shared" si="1"/>
        <v>50000</v>
      </c>
    </row>
    <row r="64" spans="1:15" ht="16.5" customHeight="1">
      <c r="A64" s="699"/>
      <c r="B64" s="698"/>
      <c r="C64" s="409" t="s">
        <v>485</v>
      </c>
      <c r="D64" s="707"/>
      <c r="E64" s="707"/>
      <c r="F64" s="707"/>
      <c r="G64" s="707"/>
      <c r="H64" s="707"/>
      <c r="I64" s="707"/>
      <c r="J64" s="706" t="s">
        <v>484</v>
      </c>
      <c r="K64" s="700">
        <v>250000</v>
      </c>
      <c r="L64" s="708">
        <v>1308400</v>
      </c>
      <c r="M64" s="718"/>
      <c r="N64" s="703"/>
      <c r="O64" s="504">
        <f t="shared" si="1"/>
        <v>1558400</v>
      </c>
    </row>
    <row r="65" spans="1:16" ht="16.5" customHeight="1">
      <c r="A65" s="717"/>
      <c r="B65" s="716"/>
      <c r="C65" s="594" t="s">
        <v>483</v>
      </c>
      <c r="D65" s="594"/>
      <c r="E65" s="594"/>
      <c r="F65" s="594"/>
      <c r="G65" s="594"/>
      <c r="H65" s="594"/>
      <c r="I65" s="594"/>
      <c r="J65" s="551" t="s">
        <v>482</v>
      </c>
      <c r="K65" s="715"/>
      <c r="L65" s="708">
        <v>1000000</v>
      </c>
      <c r="M65" s="714"/>
      <c r="N65" s="496"/>
      <c r="O65" s="496">
        <f t="shared" si="1"/>
        <v>1000000</v>
      </c>
    </row>
    <row r="68" spans="1:16" s="409" customFormat="1" ht="16.5" customHeight="1">
      <c r="A68" s="713"/>
      <c r="B68" s="698"/>
      <c r="C68" s="712"/>
      <c r="D68" s="712"/>
      <c r="E68" s="712"/>
      <c r="F68" s="712"/>
      <c r="G68" s="712"/>
      <c r="H68" s="712"/>
      <c r="I68" s="712"/>
      <c r="J68" s="711"/>
      <c r="K68" s="710"/>
      <c r="L68" s="710"/>
      <c r="M68" s="536"/>
      <c r="N68" s="536"/>
      <c r="O68" s="536"/>
    </row>
    <row r="69" spans="1:16" s="409" customFormat="1" ht="16.5" customHeight="1">
      <c r="A69" s="713"/>
      <c r="B69" s="698"/>
      <c r="C69" s="712"/>
      <c r="D69" s="712"/>
      <c r="E69" s="712"/>
      <c r="F69" s="712"/>
      <c r="G69" s="712"/>
      <c r="H69" s="712"/>
      <c r="I69" s="712"/>
      <c r="J69" s="711"/>
      <c r="K69" s="710"/>
      <c r="L69" s="710"/>
      <c r="M69" s="536"/>
      <c r="N69" s="536"/>
      <c r="O69" s="536"/>
    </row>
    <row r="70" spans="1:16" s="409" customFormat="1" ht="16.5" customHeight="1">
      <c r="A70" s="713"/>
      <c r="B70" s="698"/>
      <c r="C70" s="712"/>
      <c r="D70" s="712"/>
      <c r="E70" s="712"/>
      <c r="F70" s="712"/>
      <c r="G70" s="712"/>
      <c r="H70" s="712"/>
      <c r="I70" s="712"/>
      <c r="J70" s="711"/>
      <c r="K70" s="710"/>
      <c r="L70" s="710"/>
      <c r="M70" s="536"/>
      <c r="N70" s="536"/>
      <c r="O70" s="536"/>
    </row>
    <row r="71" spans="1:16" s="409" customFormat="1" ht="16.5" customHeight="1">
      <c r="A71" s="713"/>
      <c r="B71" s="698"/>
      <c r="C71" s="712"/>
      <c r="D71" s="712"/>
      <c r="E71" s="712"/>
      <c r="F71" s="712"/>
      <c r="G71" s="712"/>
      <c r="H71" s="712"/>
      <c r="I71" s="712"/>
      <c r="J71" s="711"/>
      <c r="K71" s="710"/>
      <c r="L71" s="710"/>
      <c r="M71" s="536"/>
      <c r="N71" s="536"/>
      <c r="O71" s="536"/>
    </row>
    <row r="72" spans="1:16" s="409" customFormat="1" ht="16.5" customHeight="1">
      <c r="A72" s="713"/>
      <c r="B72" s="698"/>
      <c r="C72" s="712"/>
      <c r="D72" s="712"/>
      <c r="E72" s="712"/>
      <c r="F72" s="712"/>
      <c r="G72" s="712"/>
      <c r="H72" s="712"/>
      <c r="I72" s="712"/>
      <c r="J72" s="711"/>
      <c r="K72" s="710"/>
      <c r="L72" s="710"/>
      <c r="M72" s="536"/>
      <c r="N72" s="536"/>
      <c r="O72" s="536"/>
    </row>
    <row r="73" spans="1:16" s="532" customFormat="1" ht="18.75" customHeight="1">
      <c r="A73" s="533" t="s">
        <v>439</v>
      </c>
      <c r="C73" s="533"/>
      <c r="D73" s="533"/>
      <c r="E73" s="533"/>
      <c r="F73" s="533"/>
      <c r="G73" s="533"/>
      <c r="H73" s="533"/>
      <c r="I73" s="533"/>
      <c r="J73" s="533"/>
      <c r="K73" s="533"/>
      <c r="L73" s="533"/>
      <c r="M73" s="533"/>
      <c r="N73" s="533"/>
      <c r="O73" s="533"/>
    </row>
    <row r="74" spans="1:16" s="532" customFormat="1" ht="18" customHeight="1">
      <c r="A74" s="533"/>
      <c r="B74" s="533" t="s">
        <v>438</v>
      </c>
      <c r="C74" s="534"/>
      <c r="D74" s="534"/>
      <c r="E74" s="533"/>
      <c r="F74" s="533"/>
      <c r="G74" s="533"/>
      <c r="H74" s="533"/>
      <c r="I74" s="533"/>
      <c r="J74" s="533"/>
      <c r="K74" s="533"/>
      <c r="L74" s="533"/>
      <c r="M74" s="533"/>
      <c r="N74" s="533"/>
      <c r="O74" s="533"/>
    </row>
    <row r="75" spans="1:16" s="516" customFormat="1" ht="17.25" customHeight="1">
      <c r="A75" s="531"/>
      <c r="B75" s="530"/>
      <c r="C75" s="530"/>
      <c r="D75" s="530"/>
      <c r="E75" s="530"/>
      <c r="F75" s="530"/>
      <c r="G75" s="530"/>
      <c r="H75" s="530"/>
      <c r="I75" s="530"/>
      <c r="J75" s="529" t="s">
        <v>437</v>
      </c>
      <c r="K75" s="528" t="s">
        <v>436</v>
      </c>
      <c r="L75" s="529" t="s">
        <v>435</v>
      </c>
      <c r="M75" s="528" t="s">
        <v>434</v>
      </c>
      <c r="N75" s="527" t="s">
        <v>433</v>
      </c>
      <c r="O75" s="526" t="s">
        <v>432</v>
      </c>
      <c r="P75" s="349"/>
    </row>
    <row r="76" spans="1:16" s="516" customFormat="1" ht="16.5" customHeight="1">
      <c r="A76" s="1038" t="s">
        <v>431</v>
      </c>
      <c r="B76" s="1039"/>
      <c r="C76" s="1039"/>
      <c r="D76" s="1039"/>
      <c r="E76" s="1039"/>
      <c r="F76" s="1039"/>
      <c r="G76" s="1039"/>
      <c r="H76" s="1039"/>
      <c r="I76" s="1039"/>
      <c r="J76" s="525" t="s">
        <v>430</v>
      </c>
      <c r="K76" s="524" t="s">
        <v>429</v>
      </c>
      <c r="L76" s="525" t="s">
        <v>428</v>
      </c>
      <c r="M76" s="524" t="s">
        <v>428</v>
      </c>
      <c r="N76" s="523" t="s">
        <v>428</v>
      </c>
      <c r="O76" s="522" t="s">
        <v>21</v>
      </c>
      <c r="P76" s="349"/>
    </row>
    <row r="77" spans="1:16" s="516" customFormat="1" ht="16.5" customHeight="1">
      <c r="A77" s="521"/>
      <c r="B77" s="520"/>
      <c r="C77" s="520"/>
      <c r="D77" s="520"/>
      <c r="E77" s="520"/>
      <c r="F77" s="520"/>
      <c r="G77" s="520"/>
      <c r="H77" s="520"/>
      <c r="I77" s="520"/>
      <c r="J77" s="518"/>
      <c r="K77" s="519" t="s">
        <v>428</v>
      </c>
      <c r="L77" s="518"/>
      <c r="M77" s="519"/>
      <c r="N77" s="518"/>
      <c r="O77" s="517"/>
      <c r="P77" s="349"/>
    </row>
    <row r="78" spans="1:16" s="508" customFormat="1" ht="16.5" customHeight="1">
      <c r="A78" s="515"/>
      <c r="B78" s="513"/>
      <c r="C78" s="513"/>
      <c r="D78" s="513"/>
      <c r="E78" s="513"/>
      <c r="F78" s="514" t="s">
        <v>427</v>
      </c>
      <c r="G78" s="513"/>
      <c r="H78" s="513"/>
      <c r="I78" s="513"/>
      <c r="J78" s="511" t="s">
        <v>426</v>
      </c>
      <c r="K78" s="512" t="s">
        <v>425</v>
      </c>
      <c r="L78" s="511" t="s">
        <v>424</v>
      </c>
      <c r="M78" s="512" t="s">
        <v>423</v>
      </c>
      <c r="N78" s="511" t="s">
        <v>422</v>
      </c>
      <c r="O78" s="510" t="s">
        <v>421</v>
      </c>
      <c r="P78" s="509"/>
    </row>
    <row r="79" spans="1:16" ht="16.5" customHeight="1">
      <c r="A79" s="699"/>
      <c r="B79" s="698"/>
      <c r="C79" s="709" t="s">
        <v>481</v>
      </c>
      <c r="D79" s="594"/>
      <c r="E79" s="594"/>
      <c r="F79" s="594"/>
      <c r="G79" s="594"/>
      <c r="H79" s="594"/>
      <c r="I79" s="594"/>
      <c r="J79" s="551" t="s">
        <v>480</v>
      </c>
      <c r="K79" s="700">
        <v>500000</v>
      </c>
      <c r="L79" s="496"/>
      <c r="M79" s="496"/>
      <c r="N79" s="496"/>
      <c r="O79" s="496">
        <f t="shared" ref="O79:O87" si="2">SUM(K79:N79)</f>
        <v>500000</v>
      </c>
    </row>
    <row r="80" spans="1:16" ht="16.5" customHeight="1">
      <c r="A80" s="699"/>
      <c r="B80" s="698"/>
      <c r="C80" s="1036" t="s">
        <v>479</v>
      </c>
      <c r="D80" s="1036"/>
      <c r="E80" s="1036"/>
      <c r="F80" s="1036"/>
      <c r="G80" s="1036"/>
      <c r="H80" s="1036"/>
      <c r="I80" s="1037"/>
      <c r="J80" s="551" t="s">
        <v>478</v>
      </c>
      <c r="K80" s="700">
        <v>3220803</v>
      </c>
      <c r="L80" s="708"/>
      <c r="M80" s="496"/>
      <c r="N80" s="496"/>
      <c r="O80" s="496">
        <f t="shared" si="2"/>
        <v>3220803</v>
      </c>
      <c r="P80" s="409"/>
    </row>
    <row r="81" spans="1:18" ht="16.5" customHeight="1">
      <c r="A81" s="699"/>
      <c r="B81" s="698"/>
      <c r="C81" s="707" t="s">
        <v>477</v>
      </c>
      <c r="D81" s="707"/>
      <c r="E81" s="707"/>
      <c r="F81" s="707"/>
      <c r="G81" s="707"/>
      <c r="H81" s="707"/>
      <c r="I81" s="707"/>
      <c r="J81" s="706" t="s">
        <v>476</v>
      </c>
      <c r="K81" s="704">
        <v>1000000</v>
      </c>
      <c r="L81" s="705">
        <v>738125</v>
      </c>
      <c r="M81" s="704">
        <v>15000</v>
      </c>
      <c r="N81" s="703"/>
      <c r="O81" s="504">
        <f t="shared" si="2"/>
        <v>1753125</v>
      </c>
      <c r="P81" s="409"/>
    </row>
    <row r="82" spans="1:18" s="409" customFormat="1" ht="16.5" customHeight="1">
      <c r="A82" s="699"/>
      <c r="B82" s="698"/>
      <c r="C82" s="594" t="s">
        <v>475</v>
      </c>
      <c r="D82" s="594"/>
      <c r="E82" s="594"/>
      <c r="F82" s="594"/>
      <c r="G82" s="594"/>
      <c r="H82" s="594"/>
      <c r="I82" s="594"/>
      <c r="J82" s="551" t="s">
        <v>474</v>
      </c>
      <c r="K82" s="700">
        <v>55000</v>
      </c>
      <c r="L82" s="696">
        <v>602900</v>
      </c>
      <c r="M82" s="700">
        <v>9000000</v>
      </c>
      <c r="N82" s="496"/>
      <c r="O82" s="496">
        <f t="shared" si="2"/>
        <v>9657900</v>
      </c>
    </row>
    <row r="83" spans="1:18" ht="16.5" customHeight="1">
      <c r="A83" s="699"/>
      <c r="B83" s="698"/>
      <c r="C83" s="702" t="s">
        <v>473</v>
      </c>
      <c r="D83" s="701"/>
      <c r="E83" s="701"/>
      <c r="F83" s="701"/>
      <c r="G83" s="701"/>
      <c r="H83" s="701"/>
      <c r="I83" s="701"/>
      <c r="J83" s="551" t="s">
        <v>472</v>
      </c>
      <c r="K83" s="700">
        <v>59807900</v>
      </c>
      <c r="L83" s="696">
        <v>46876000</v>
      </c>
      <c r="M83" s="700">
        <v>6912000</v>
      </c>
      <c r="N83" s="504"/>
      <c r="O83" s="496">
        <f t="shared" si="2"/>
        <v>113595900</v>
      </c>
    </row>
    <row r="84" spans="1:18" ht="16.5" customHeight="1">
      <c r="A84" s="699"/>
      <c r="B84" s="698"/>
      <c r="C84" s="697" t="s">
        <v>471</v>
      </c>
      <c r="D84" s="594"/>
      <c r="E84" s="594"/>
      <c r="F84" s="594"/>
      <c r="G84" s="594"/>
      <c r="H84" s="594"/>
      <c r="I84" s="594"/>
      <c r="J84" s="551"/>
      <c r="K84" s="695"/>
      <c r="L84" s="696">
        <v>1800000</v>
      </c>
      <c r="M84" s="695"/>
      <c r="N84" s="496"/>
      <c r="O84" s="694">
        <f t="shared" si="2"/>
        <v>1800000</v>
      </c>
    </row>
    <row r="85" spans="1:18" ht="16.5" customHeight="1">
      <c r="A85" s="699"/>
      <c r="B85" s="698"/>
      <c r="C85" s="697" t="s">
        <v>470</v>
      </c>
      <c r="D85" s="594"/>
      <c r="E85" s="594"/>
      <c r="F85" s="594"/>
      <c r="G85" s="594"/>
      <c r="H85" s="594"/>
      <c r="I85" s="594"/>
      <c r="J85" s="551" t="s">
        <v>469</v>
      </c>
      <c r="K85" s="695"/>
      <c r="L85" s="696">
        <v>11000000</v>
      </c>
      <c r="M85" s="695"/>
      <c r="N85" s="496"/>
      <c r="O85" s="694">
        <f t="shared" si="2"/>
        <v>11000000</v>
      </c>
    </row>
    <row r="86" spans="1:18" s="658" customFormat="1" ht="33.75" customHeight="1">
      <c r="A86" s="693"/>
      <c r="B86" s="692"/>
      <c r="C86" s="1018" t="s">
        <v>468</v>
      </c>
      <c r="D86" s="1018"/>
      <c r="E86" s="1018"/>
      <c r="F86" s="1018"/>
      <c r="G86" s="1018"/>
      <c r="H86" s="1018"/>
      <c r="I86" s="1018"/>
      <c r="J86" s="691"/>
      <c r="K86" s="689"/>
      <c r="L86" s="690">
        <v>168000</v>
      </c>
      <c r="M86" s="689"/>
      <c r="N86" s="635"/>
      <c r="O86" s="688">
        <f t="shared" si="2"/>
        <v>168000</v>
      </c>
    </row>
    <row r="87" spans="1:18" s="658" customFormat="1" ht="16.5" customHeight="1" thickBot="1">
      <c r="A87" s="687"/>
      <c r="B87" s="686"/>
      <c r="C87" s="685" t="s">
        <v>467</v>
      </c>
      <c r="D87" s="685"/>
      <c r="E87" s="685"/>
      <c r="F87" s="685"/>
      <c r="G87" s="685"/>
      <c r="H87" s="685"/>
      <c r="I87" s="685"/>
      <c r="J87" s="684"/>
      <c r="K87" s="683">
        <v>6600000</v>
      </c>
      <c r="L87" s="682"/>
      <c r="M87" s="682"/>
      <c r="N87" s="682"/>
      <c r="O87" s="636">
        <f t="shared" si="2"/>
        <v>6600000</v>
      </c>
    </row>
    <row r="88" spans="1:18" s="658" customFormat="1" ht="16.5" customHeight="1" thickTop="1" thickBot="1">
      <c r="A88" s="681"/>
      <c r="B88" s="680"/>
      <c r="C88" s="674"/>
      <c r="D88" s="674"/>
      <c r="E88" s="673"/>
      <c r="F88" s="673"/>
      <c r="G88" s="673"/>
      <c r="H88" s="679" t="s">
        <v>466</v>
      </c>
      <c r="I88" s="673"/>
      <c r="J88" s="644">
        <f t="shared" ref="J88:O88" si="3">SUM(J37:J87)</f>
        <v>0</v>
      </c>
      <c r="K88" s="643">
        <f t="shared" si="3"/>
        <v>443351496</v>
      </c>
      <c r="L88" s="642">
        <f t="shared" si="3"/>
        <v>1297282886</v>
      </c>
      <c r="M88" s="642">
        <f t="shared" si="3"/>
        <v>174680394</v>
      </c>
      <c r="N88" s="642">
        <f t="shared" si="3"/>
        <v>0</v>
      </c>
      <c r="O88" s="642">
        <f t="shared" si="3"/>
        <v>1915314776</v>
      </c>
      <c r="P88" s="678"/>
      <c r="Q88" s="677"/>
    </row>
    <row r="89" spans="1:18" s="658" customFormat="1" ht="17.25" customHeight="1" thickTop="1" thickBot="1">
      <c r="A89" s="676" t="s">
        <v>465</v>
      </c>
      <c r="B89" s="675"/>
      <c r="C89" s="675"/>
      <c r="D89" s="674"/>
      <c r="E89" s="673"/>
      <c r="F89" s="673"/>
      <c r="G89" s="673"/>
      <c r="H89" s="673"/>
      <c r="I89" s="673"/>
      <c r="J89" s="644"/>
      <c r="K89" s="672">
        <f>5500000+50000000+71000000</f>
        <v>126500000</v>
      </c>
      <c r="L89" s="642"/>
      <c r="M89" s="642"/>
      <c r="N89" s="642"/>
      <c r="O89" s="642">
        <f>SUM(J89:N89)</f>
        <v>126500000</v>
      </c>
      <c r="P89" s="671"/>
      <c r="Q89" s="1024"/>
      <c r="R89" s="1024"/>
    </row>
    <row r="90" spans="1:18" s="658" customFormat="1" ht="16.5" customHeight="1" thickTop="1">
      <c r="A90" s="639" t="s">
        <v>464</v>
      </c>
      <c r="B90" s="638"/>
      <c r="C90" s="670"/>
      <c r="D90" s="669"/>
      <c r="E90" s="668"/>
      <c r="F90" s="668"/>
      <c r="G90" s="668"/>
      <c r="H90" s="668"/>
      <c r="I90" s="668"/>
      <c r="J90" s="662"/>
      <c r="K90" s="660"/>
      <c r="L90" s="660"/>
      <c r="M90" s="667"/>
      <c r="N90" s="660"/>
      <c r="O90" s="660"/>
      <c r="P90" s="659"/>
    </row>
    <row r="91" spans="1:18" s="658" customFormat="1" ht="13.5" customHeight="1">
      <c r="A91" s="639"/>
      <c r="B91" s="666" t="s">
        <v>463</v>
      </c>
      <c r="C91" s="659"/>
      <c r="D91" s="665"/>
      <c r="E91" s="664"/>
      <c r="F91" s="664"/>
      <c r="G91" s="664"/>
      <c r="H91" s="664"/>
      <c r="I91" s="663"/>
      <c r="J91" s="662"/>
      <c r="K91" s="661"/>
      <c r="L91" s="660"/>
      <c r="M91" s="660"/>
      <c r="N91" s="660"/>
      <c r="O91" s="660"/>
      <c r="P91" s="659"/>
    </row>
    <row r="92" spans="1:18" s="607" customFormat="1" ht="16.5" customHeight="1">
      <c r="A92" s="613"/>
      <c r="B92" s="612"/>
      <c r="C92" s="1022" t="s">
        <v>178</v>
      </c>
      <c r="D92" s="1022"/>
      <c r="E92" s="1022"/>
      <c r="F92" s="1022"/>
      <c r="G92" s="1022"/>
      <c r="H92" s="1022"/>
      <c r="I92" s="1023"/>
      <c r="J92" s="580">
        <v>1011</v>
      </c>
      <c r="K92" s="238">
        <v>92000000</v>
      </c>
      <c r="L92" s="610"/>
      <c r="M92" s="610"/>
      <c r="N92" s="610"/>
      <c r="O92" s="610">
        <f t="shared" ref="O92:O101" si="4">SUM(K92:N92)</f>
        <v>92000000</v>
      </c>
      <c r="P92" s="614"/>
    </row>
    <row r="93" spans="1:18" s="607" customFormat="1" ht="16.5" customHeight="1">
      <c r="A93" s="613"/>
      <c r="B93" s="612"/>
      <c r="C93" s="1022" t="s">
        <v>179</v>
      </c>
      <c r="D93" s="1022"/>
      <c r="E93" s="1022"/>
      <c r="F93" s="1022"/>
      <c r="G93" s="1022"/>
      <c r="H93" s="1022"/>
      <c r="I93" s="1023"/>
      <c r="J93" s="580">
        <v>1011</v>
      </c>
      <c r="K93" s="238">
        <v>92000000</v>
      </c>
      <c r="L93" s="610"/>
      <c r="M93" s="610"/>
      <c r="N93" s="610"/>
      <c r="O93" s="610">
        <f t="shared" si="4"/>
        <v>92000000</v>
      </c>
      <c r="P93" s="614"/>
    </row>
    <row r="94" spans="1:18" s="607" customFormat="1" ht="16.5" customHeight="1">
      <c r="A94" s="613"/>
      <c r="B94" s="612"/>
      <c r="C94" s="1022" t="s">
        <v>180</v>
      </c>
      <c r="D94" s="1022"/>
      <c r="E94" s="1022"/>
      <c r="F94" s="1022"/>
      <c r="G94" s="1022"/>
      <c r="H94" s="1022"/>
      <c r="I94" s="1023"/>
      <c r="J94" s="580">
        <v>1011</v>
      </c>
      <c r="K94" s="238">
        <v>25525000</v>
      </c>
      <c r="L94" s="610"/>
      <c r="M94" s="610"/>
      <c r="N94" s="610"/>
      <c r="O94" s="610">
        <f t="shared" si="4"/>
        <v>25525000</v>
      </c>
      <c r="P94" s="614"/>
    </row>
    <row r="95" spans="1:18" s="607" customFormat="1" ht="16.5" customHeight="1">
      <c r="A95" s="613"/>
      <c r="B95" s="612"/>
      <c r="C95" s="1042" t="s">
        <v>181</v>
      </c>
      <c r="D95" s="1022"/>
      <c r="E95" s="1022"/>
      <c r="F95" s="1022"/>
      <c r="G95" s="1022"/>
      <c r="H95" s="1022"/>
      <c r="I95" s="1023"/>
      <c r="J95" s="580">
        <v>1011</v>
      </c>
      <c r="K95" s="238">
        <v>25525000</v>
      </c>
      <c r="L95" s="610"/>
      <c r="M95" s="610"/>
      <c r="N95" s="610"/>
      <c r="O95" s="610">
        <f t="shared" si="4"/>
        <v>25525000</v>
      </c>
      <c r="P95" s="614"/>
    </row>
    <row r="96" spans="1:18" s="607" customFormat="1" ht="16.5" customHeight="1">
      <c r="A96" s="613"/>
      <c r="B96" s="612"/>
      <c r="C96" s="657" t="s">
        <v>182</v>
      </c>
      <c r="D96" s="586"/>
      <c r="E96" s="586"/>
      <c r="F96" s="586"/>
      <c r="G96" s="586"/>
      <c r="H96" s="586"/>
      <c r="I96" s="585"/>
      <c r="J96" s="580">
        <v>1011</v>
      </c>
      <c r="K96" s="238">
        <v>15315000</v>
      </c>
      <c r="L96" s="610"/>
      <c r="M96" s="610"/>
      <c r="N96" s="610"/>
      <c r="O96" s="610">
        <f t="shared" si="4"/>
        <v>15315000</v>
      </c>
      <c r="P96" s="614"/>
    </row>
    <row r="97" spans="1:16" s="607" customFormat="1" ht="16.5" customHeight="1">
      <c r="A97" s="613"/>
      <c r="B97" s="612"/>
      <c r="C97" s="1018" t="s">
        <v>183</v>
      </c>
      <c r="D97" s="1022"/>
      <c r="E97" s="1022"/>
      <c r="F97" s="1022"/>
      <c r="G97" s="1022"/>
      <c r="H97" s="1022"/>
      <c r="I97" s="1023"/>
      <c r="J97" s="580">
        <v>1011</v>
      </c>
      <c r="K97" s="238">
        <v>36000000</v>
      </c>
      <c r="L97" s="610"/>
      <c r="M97" s="610"/>
      <c r="N97" s="610"/>
      <c r="O97" s="610">
        <f t="shared" si="4"/>
        <v>36000000</v>
      </c>
      <c r="P97" s="614"/>
    </row>
    <row r="98" spans="1:16" s="607" customFormat="1" ht="16.5" customHeight="1">
      <c r="A98" s="613"/>
      <c r="B98" s="612"/>
      <c r="C98" s="656" t="s">
        <v>462</v>
      </c>
      <c r="D98" s="601"/>
      <c r="E98" s="601"/>
      <c r="F98" s="601"/>
      <c r="G98" s="601"/>
      <c r="H98" s="601"/>
      <c r="I98" s="655"/>
      <c r="J98" s="580">
        <v>1011</v>
      </c>
      <c r="K98" s="654">
        <v>40000000</v>
      </c>
      <c r="L98" s="653"/>
      <c r="M98" s="653"/>
      <c r="N98" s="653"/>
      <c r="O98" s="610">
        <f t="shared" si="4"/>
        <v>40000000</v>
      </c>
      <c r="P98" s="614"/>
    </row>
    <row r="99" spans="1:16" s="607" customFormat="1" ht="16.5" customHeight="1">
      <c r="A99" s="613"/>
      <c r="B99" s="612"/>
      <c r="C99" s="592" t="s">
        <v>185</v>
      </c>
      <c r="D99" s="586"/>
      <c r="E99" s="586"/>
      <c r="F99" s="586"/>
      <c r="G99" s="586"/>
      <c r="H99" s="586"/>
      <c r="I99" s="585"/>
      <c r="J99" s="580">
        <v>1011</v>
      </c>
      <c r="K99" s="650">
        <v>10000000</v>
      </c>
      <c r="L99" s="649"/>
      <c r="M99" s="649"/>
      <c r="N99" s="649"/>
      <c r="O99" s="610">
        <f t="shared" si="4"/>
        <v>10000000</v>
      </c>
      <c r="P99" s="614"/>
    </row>
    <row r="100" spans="1:16" s="607" customFormat="1" ht="16.5" customHeight="1">
      <c r="A100" s="613"/>
      <c r="B100" s="612"/>
      <c r="C100" s="592" t="s">
        <v>186</v>
      </c>
      <c r="D100" s="652"/>
      <c r="E100" s="652"/>
      <c r="F100" s="652"/>
      <c r="G100" s="652"/>
      <c r="H100" s="652"/>
      <c r="I100" s="651"/>
      <c r="J100" s="589">
        <v>1011</v>
      </c>
      <c r="K100" s="650">
        <v>12000000</v>
      </c>
      <c r="L100" s="649"/>
      <c r="M100" s="649"/>
      <c r="N100" s="649"/>
      <c r="O100" s="610">
        <f t="shared" si="4"/>
        <v>12000000</v>
      </c>
      <c r="P100" s="614"/>
    </row>
    <row r="101" spans="1:16" s="607" customFormat="1" ht="28.5" customHeight="1" thickBot="1">
      <c r="A101" s="648"/>
      <c r="B101" s="647"/>
      <c r="C101" s="1040" t="s">
        <v>187</v>
      </c>
      <c r="D101" s="1040"/>
      <c r="E101" s="1040"/>
      <c r="F101" s="1040"/>
      <c r="G101" s="1040"/>
      <c r="H101" s="1040"/>
      <c r="I101" s="1041"/>
      <c r="J101" s="589">
        <v>1011</v>
      </c>
      <c r="K101" s="646">
        <v>14617500</v>
      </c>
      <c r="L101" s="645"/>
      <c r="M101" s="645"/>
      <c r="N101" s="645"/>
      <c r="O101" s="616">
        <f t="shared" si="4"/>
        <v>14617500</v>
      </c>
      <c r="P101" s="614"/>
    </row>
    <row r="102" spans="1:16" s="607" customFormat="1" ht="16.5" customHeight="1" thickTop="1" thickBot="1">
      <c r="A102" s="1013" t="s">
        <v>386</v>
      </c>
      <c r="B102" s="1014"/>
      <c r="C102" s="1014"/>
      <c r="D102" s="1014"/>
      <c r="E102" s="1014"/>
      <c r="F102" s="1014"/>
      <c r="G102" s="1014"/>
      <c r="H102" s="1014"/>
      <c r="I102" s="1015"/>
      <c r="J102" s="644">
        <f>SUM(J46:J97)</f>
        <v>6066</v>
      </c>
      <c r="K102" s="643">
        <f>SUM(K92:K101)</f>
        <v>362982500</v>
      </c>
      <c r="L102" s="643">
        <f>SUM(L92:L101)</f>
        <v>0</v>
      </c>
      <c r="M102" s="643">
        <f>SUM(M92:M101)</f>
        <v>0</v>
      </c>
      <c r="N102" s="643">
        <f>SUM(N92:N101)</f>
        <v>0</v>
      </c>
      <c r="O102" s="642">
        <f>SUM(O92:O101)</f>
        <v>362982500</v>
      </c>
      <c r="P102" s="641"/>
    </row>
    <row r="103" spans="1:16" s="607" customFormat="1" ht="16.5" customHeight="1" thickTop="1">
      <c r="A103" s="613"/>
      <c r="B103" s="612"/>
      <c r="C103" s="1022" t="s">
        <v>191</v>
      </c>
      <c r="D103" s="1022"/>
      <c r="E103" s="1022"/>
      <c r="F103" s="1022"/>
      <c r="G103" s="1022"/>
      <c r="H103" s="1022"/>
      <c r="I103" s="1023"/>
      <c r="J103" s="580">
        <v>1102</v>
      </c>
      <c r="K103" s="610"/>
      <c r="L103" s="610"/>
      <c r="M103" s="238">
        <v>5000000</v>
      </c>
      <c r="N103" s="610"/>
      <c r="O103" s="610">
        <f t="shared" ref="O103:O126" si="5">SUM(K103:N103)</f>
        <v>5000000</v>
      </c>
      <c r="P103" s="614"/>
    </row>
    <row r="104" spans="1:16" s="607" customFormat="1" ht="16.5" customHeight="1">
      <c r="A104" s="613"/>
      <c r="B104" s="612"/>
      <c r="C104" s="1022" t="s">
        <v>192</v>
      </c>
      <c r="D104" s="1022"/>
      <c r="E104" s="1022"/>
      <c r="F104" s="1022"/>
      <c r="G104" s="1022"/>
      <c r="H104" s="1022"/>
      <c r="I104" s="1023"/>
      <c r="J104" s="580" t="s">
        <v>193</v>
      </c>
      <c r="K104" s="238"/>
      <c r="L104" s="610"/>
      <c r="M104" s="640">
        <v>5000000</v>
      </c>
      <c r="N104" s="610"/>
      <c r="O104" s="610">
        <f t="shared" si="5"/>
        <v>5000000</v>
      </c>
      <c r="P104" s="614"/>
    </row>
    <row r="105" spans="1:16" s="607" customFormat="1" ht="16.5" customHeight="1">
      <c r="A105" s="613"/>
      <c r="B105" s="612"/>
      <c r="C105" s="1022" t="s">
        <v>194</v>
      </c>
      <c r="D105" s="1022"/>
      <c r="E105" s="1022"/>
      <c r="F105" s="1022"/>
      <c r="G105" s="1022"/>
      <c r="H105" s="1022"/>
      <c r="I105" s="1023"/>
      <c r="J105" s="580">
        <v>1914</v>
      </c>
      <c r="K105" s="238">
        <v>2000000</v>
      </c>
      <c r="L105" s="610"/>
      <c r="M105" s="610"/>
      <c r="N105" s="610"/>
      <c r="O105" s="610">
        <f t="shared" si="5"/>
        <v>2000000</v>
      </c>
      <c r="P105" s="614"/>
    </row>
    <row r="106" spans="1:16" s="607" customFormat="1" ht="29.25" customHeight="1">
      <c r="A106" s="613"/>
      <c r="B106" s="612"/>
      <c r="C106" s="1022" t="s">
        <v>195</v>
      </c>
      <c r="D106" s="1022"/>
      <c r="E106" s="1022"/>
      <c r="F106" s="1022"/>
      <c r="G106" s="1022"/>
      <c r="H106" s="1022"/>
      <c r="I106" s="1023"/>
      <c r="J106" s="580">
        <v>1917</v>
      </c>
      <c r="K106" s="610"/>
      <c r="L106" s="610"/>
      <c r="M106" s="238">
        <v>40000000</v>
      </c>
      <c r="N106" s="610"/>
      <c r="O106" s="610">
        <f t="shared" si="5"/>
        <v>40000000</v>
      </c>
      <c r="P106" s="614"/>
    </row>
    <row r="107" spans="1:16" s="607" customFormat="1" ht="16.5" customHeight="1">
      <c r="A107" s="613"/>
      <c r="B107" s="612"/>
      <c r="C107" s="1022" t="s">
        <v>196</v>
      </c>
      <c r="D107" s="1022"/>
      <c r="E107" s="1022"/>
      <c r="F107" s="1022"/>
      <c r="G107" s="1022"/>
      <c r="H107" s="1022"/>
      <c r="I107" s="1023"/>
      <c r="J107" s="580" t="s">
        <v>197</v>
      </c>
      <c r="K107" s="238">
        <v>12000000</v>
      </c>
      <c r="L107" s="610"/>
      <c r="M107" s="610"/>
      <c r="N107" s="610"/>
      <c r="O107" s="610">
        <f t="shared" si="5"/>
        <v>12000000</v>
      </c>
      <c r="P107" s="614"/>
    </row>
    <row r="108" spans="1:16" s="607" customFormat="1" ht="36" customHeight="1">
      <c r="A108" s="613"/>
      <c r="B108" s="612"/>
      <c r="C108" s="1022" t="s">
        <v>198</v>
      </c>
      <c r="D108" s="1022"/>
      <c r="E108" s="1022"/>
      <c r="F108" s="1022"/>
      <c r="G108" s="1022"/>
      <c r="H108" s="1022"/>
      <c r="I108" s="1023"/>
      <c r="J108" s="580" t="s">
        <v>199</v>
      </c>
      <c r="K108" s="610"/>
      <c r="L108" s="610"/>
      <c r="M108" s="238">
        <v>2000000</v>
      </c>
      <c r="N108" s="610"/>
      <c r="O108" s="610">
        <f t="shared" si="5"/>
        <v>2000000</v>
      </c>
      <c r="P108" s="614"/>
    </row>
    <row r="109" spans="1:16" s="607" customFormat="1" ht="16.5" customHeight="1">
      <c r="A109" s="613"/>
      <c r="B109" s="612"/>
      <c r="C109" s="1022" t="s">
        <v>200</v>
      </c>
      <c r="D109" s="1022"/>
      <c r="E109" s="1022"/>
      <c r="F109" s="1022"/>
      <c r="G109" s="1022"/>
      <c r="H109" s="1022"/>
      <c r="I109" s="1023"/>
      <c r="J109" s="580">
        <v>1999</v>
      </c>
      <c r="K109" s="238">
        <v>58000000</v>
      </c>
      <c r="L109" s="610"/>
      <c r="M109" s="610"/>
      <c r="N109" s="610"/>
      <c r="O109" s="610">
        <f t="shared" si="5"/>
        <v>58000000</v>
      </c>
      <c r="P109" s="614"/>
    </row>
    <row r="110" spans="1:16" s="607" customFormat="1" ht="16.5" customHeight="1">
      <c r="A110" s="613"/>
      <c r="B110" s="612"/>
      <c r="C110" s="1022" t="s">
        <v>201</v>
      </c>
      <c r="D110" s="1022"/>
      <c r="E110" s="1022"/>
      <c r="F110" s="1022"/>
      <c r="G110" s="1022"/>
      <c r="H110" s="1022"/>
      <c r="I110" s="1023"/>
      <c r="J110" s="580" t="s">
        <v>202</v>
      </c>
      <c r="K110" s="238">
        <v>4400000</v>
      </c>
      <c r="L110" s="610"/>
      <c r="M110" s="610"/>
      <c r="N110" s="610"/>
      <c r="O110" s="610">
        <f t="shared" si="5"/>
        <v>4400000</v>
      </c>
      <c r="P110" s="614"/>
    </row>
    <row r="111" spans="1:16" s="607" customFormat="1" ht="16.5" customHeight="1">
      <c r="A111" s="613"/>
      <c r="B111" s="612"/>
      <c r="C111" s="1022" t="s">
        <v>203</v>
      </c>
      <c r="D111" s="1022"/>
      <c r="E111" s="1022"/>
      <c r="F111" s="1022"/>
      <c r="G111" s="1022"/>
      <c r="H111" s="1022"/>
      <c r="I111" s="1023"/>
      <c r="J111" s="580" t="s">
        <v>204</v>
      </c>
      <c r="K111" s="238">
        <v>9600000</v>
      </c>
      <c r="L111" s="610"/>
      <c r="M111" s="610"/>
      <c r="N111" s="610"/>
      <c r="O111" s="610">
        <f t="shared" si="5"/>
        <v>9600000</v>
      </c>
      <c r="P111" s="614"/>
    </row>
    <row r="112" spans="1:16" s="607" customFormat="1" ht="16.5" customHeight="1">
      <c r="A112" s="613"/>
      <c r="B112" s="612"/>
      <c r="C112" s="1022" t="s">
        <v>205</v>
      </c>
      <c r="D112" s="1022"/>
      <c r="E112" s="1022"/>
      <c r="F112" s="1022"/>
      <c r="G112" s="1022"/>
      <c r="H112" s="1022"/>
      <c r="I112" s="1023"/>
      <c r="J112" s="580" t="s">
        <v>206</v>
      </c>
      <c r="K112" s="238">
        <v>700000</v>
      </c>
      <c r="L112" s="610"/>
      <c r="M112" s="610"/>
      <c r="N112" s="610"/>
      <c r="O112" s="610">
        <f t="shared" si="5"/>
        <v>700000</v>
      </c>
      <c r="P112" s="614"/>
    </row>
    <row r="113" spans="1:16" s="607" customFormat="1" ht="16.5" customHeight="1">
      <c r="A113" s="639"/>
      <c r="B113" s="638"/>
      <c r="C113" s="1049" t="s">
        <v>207</v>
      </c>
      <c r="D113" s="1049"/>
      <c r="E113" s="1049"/>
      <c r="F113" s="1049"/>
      <c r="G113" s="1049"/>
      <c r="H113" s="1049"/>
      <c r="I113" s="1050"/>
      <c r="J113" s="637" t="s">
        <v>208</v>
      </c>
      <c r="K113" s="621">
        <v>3000000</v>
      </c>
      <c r="L113" s="636"/>
      <c r="M113" s="621"/>
      <c r="N113" s="635"/>
      <c r="O113" s="610">
        <f t="shared" si="5"/>
        <v>3000000</v>
      </c>
      <c r="P113" s="614"/>
    </row>
    <row r="114" spans="1:16" s="607" customFormat="1" ht="16.5" customHeight="1">
      <c r="A114" s="613"/>
      <c r="B114" s="612"/>
      <c r="C114" s="1022" t="s">
        <v>461</v>
      </c>
      <c r="D114" s="1022"/>
      <c r="E114" s="1022"/>
      <c r="F114" s="1022"/>
      <c r="G114" s="1022"/>
      <c r="H114" s="1022"/>
      <c r="I114" s="1023"/>
      <c r="J114" s="580" t="s">
        <v>210</v>
      </c>
      <c r="K114" s="238">
        <v>16000000</v>
      </c>
      <c r="L114" s="610"/>
      <c r="M114" s="610"/>
      <c r="N114" s="610"/>
      <c r="O114" s="610">
        <f t="shared" si="5"/>
        <v>16000000</v>
      </c>
      <c r="P114" s="614"/>
    </row>
    <row r="115" spans="1:16" s="553" customFormat="1" ht="15.75">
      <c r="A115" s="578"/>
      <c r="B115" s="577"/>
      <c r="C115" s="587" t="s">
        <v>211</v>
      </c>
      <c r="D115" s="590"/>
      <c r="E115" s="590"/>
      <c r="F115" s="590"/>
      <c r="G115" s="590"/>
      <c r="H115" s="590"/>
      <c r="I115" s="590"/>
      <c r="J115" s="582" t="s">
        <v>212</v>
      </c>
      <c r="K115" s="583"/>
      <c r="L115" s="584">
        <v>25000000</v>
      </c>
      <c r="M115" s="584"/>
      <c r="N115" s="503"/>
      <c r="O115" s="495">
        <f t="shared" si="5"/>
        <v>25000000</v>
      </c>
      <c r="P115" s="558"/>
    </row>
    <row r="116" spans="1:16" s="607" customFormat="1" ht="16.5" customHeight="1">
      <c r="A116" s="613"/>
      <c r="B116" s="612"/>
      <c r="C116" s="1022" t="s">
        <v>213</v>
      </c>
      <c r="D116" s="1022"/>
      <c r="E116" s="1022"/>
      <c r="F116" s="1022"/>
      <c r="G116" s="1022"/>
      <c r="H116" s="1022"/>
      <c r="I116" s="1023"/>
      <c r="J116" s="580">
        <v>3351</v>
      </c>
      <c r="K116" s="238">
        <v>462506211</v>
      </c>
      <c r="L116" s="610"/>
      <c r="M116" s="610"/>
      <c r="N116" s="610"/>
      <c r="O116" s="610">
        <f t="shared" si="5"/>
        <v>462506211</v>
      </c>
      <c r="P116" s="614"/>
    </row>
    <row r="117" spans="1:16" s="607" customFormat="1" ht="15.75">
      <c r="A117" s="613"/>
      <c r="B117" s="612"/>
      <c r="C117" s="1022" t="s">
        <v>460</v>
      </c>
      <c r="D117" s="1022"/>
      <c r="E117" s="1022"/>
      <c r="F117" s="1022"/>
      <c r="G117" s="1022"/>
      <c r="H117" s="1022"/>
      <c r="I117" s="1023"/>
      <c r="J117" s="580" t="s">
        <v>217</v>
      </c>
      <c r="K117" s="610"/>
      <c r="L117" s="238">
        <v>2000000</v>
      </c>
      <c r="M117" s="610"/>
      <c r="N117" s="610"/>
      <c r="O117" s="610">
        <f t="shared" si="5"/>
        <v>2000000</v>
      </c>
      <c r="P117" s="614"/>
    </row>
    <row r="118" spans="1:16" s="607" customFormat="1" ht="16.5" customHeight="1">
      <c r="A118" s="613"/>
      <c r="B118" s="612"/>
      <c r="C118" s="1022" t="s">
        <v>218</v>
      </c>
      <c r="D118" s="1022"/>
      <c r="E118" s="1022"/>
      <c r="F118" s="1022"/>
      <c r="G118" s="1022"/>
      <c r="H118" s="1022"/>
      <c r="I118" s="1023"/>
      <c r="J118" s="580" t="s">
        <v>219</v>
      </c>
      <c r="K118" s="238">
        <v>2000000</v>
      </c>
      <c r="L118" s="610"/>
      <c r="M118" s="610"/>
      <c r="N118" s="610"/>
      <c r="O118" s="610">
        <f t="shared" si="5"/>
        <v>2000000</v>
      </c>
      <c r="P118" s="614"/>
    </row>
    <row r="119" spans="1:16" s="607" customFormat="1" ht="16.5" customHeight="1">
      <c r="A119" s="613"/>
      <c r="B119" s="612"/>
      <c r="C119" s="1022" t="s">
        <v>222</v>
      </c>
      <c r="D119" s="1022"/>
      <c r="E119" s="1022"/>
      <c r="F119" s="1022"/>
      <c r="G119" s="1022"/>
      <c r="H119" s="1022"/>
      <c r="I119" s="1023"/>
      <c r="J119" s="582" t="s">
        <v>223</v>
      </c>
      <c r="K119" s="238"/>
      <c r="L119" s="238">
        <v>1000000</v>
      </c>
      <c r="M119" s="610"/>
      <c r="N119" s="610"/>
      <c r="O119" s="610">
        <f t="shared" si="5"/>
        <v>1000000</v>
      </c>
      <c r="P119" s="614"/>
    </row>
    <row r="120" spans="1:16" s="607" customFormat="1" ht="16.5" customHeight="1">
      <c r="A120" s="613"/>
      <c r="B120" s="612"/>
      <c r="C120" s="592" t="s">
        <v>224</v>
      </c>
      <c r="D120" s="586"/>
      <c r="E120" s="586"/>
      <c r="F120" s="586"/>
      <c r="G120" s="586"/>
      <c r="H120" s="586"/>
      <c r="I120" s="586"/>
      <c r="J120" s="591" t="s">
        <v>225</v>
      </c>
      <c r="K120" s="621">
        <v>1500000</v>
      </c>
      <c r="L120" s="610"/>
      <c r="M120" s="610"/>
      <c r="N120" s="610"/>
      <c r="O120" s="610">
        <f t="shared" si="5"/>
        <v>1500000</v>
      </c>
      <c r="P120" s="614"/>
    </row>
    <row r="121" spans="1:16" s="607" customFormat="1" ht="16.5" customHeight="1">
      <c r="A121" s="613"/>
      <c r="B121" s="612"/>
      <c r="C121" s="1022" t="s">
        <v>226</v>
      </c>
      <c r="D121" s="1022"/>
      <c r="E121" s="1022"/>
      <c r="F121" s="1022"/>
      <c r="G121" s="1022"/>
      <c r="H121" s="1022"/>
      <c r="I121" s="1023"/>
      <c r="J121" s="580" t="s">
        <v>227</v>
      </c>
      <c r="K121" s="238">
        <v>10000000</v>
      </c>
      <c r="L121" s="610"/>
      <c r="M121" s="610"/>
      <c r="N121" s="610"/>
      <c r="O121" s="610">
        <f t="shared" si="5"/>
        <v>10000000</v>
      </c>
      <c r="P121" s="614"/>
    </row>
    <row r="122" spans="1:16" s="607" customFormat="1" ht="16.5" customHeight="1">
      <c r="A122" s="613"/>
      <c r="B122" s="612"/>
      <c r="C122" s="592" t="s">
        <v>228</v>
      </c>
      <c r="D122" s="586"/>
      <c r="E122" s="586"/>
      <c r="F122" s="586"/>
      <c r="G122" s="586"/>
      <c r="H122" s="586"/>
      <c r="I122" s="585"/>
      <c r="J122" s="580" t="s">
        <v>229</v>
      </c>
      <c r="K122" s="238">
        <v>40000000</v>
      </c>
      <c r="L122" s="610"/>
      <c r="M122" s="610"/>
      <c r="N122" s="610"/>
      <c r="O122" s="610">
        <f t="shared" si="5"/>
        <v>40000000</v>
      </c>
      <c r="P122" s="614"/>
    </row>
    <row r="123" spans="1:16" s="607" customFormat="1" ht="16.5" customHeight="1">
      <c r="A123" s="613"/>
      <c r="B123" s="612"/>
      <c r="C123" s="1022" t="s">
        <v>230</v>
      </c>
      <c r="D123" s="1022"/>
      <c r="E123" s="1022"/>
      <c r="F123" s="1022"/>
      <c r="G123" s="1022"/>
      <c r="H123" s="1022"/>
      <c r="I123" s="1023"/>
      <c r="J123" s="580" t="s">
        <v>231</v>
      </c>
      <c r="K123" s="610"/>
      <c r="L123" s="238">
        <v>4000000</v>
      </c>
      <c r="M123" s="610"/>
      <c r="N123" s="610"/>
      <c r="O123" s="610">
        <f t="shared" si="5"/>
        <v>4000000</v>
      </c>
      <c r="P123" s="614"/>
    </row>
    <row r="124" spans="1:16" s="607" customFormat="1" ht="30" customHeight="1">
      <c r="A124" s="613"/>
      <c r="B124" s="612"/>
      <c r="C124" s="1022" t="s">
        <v>232</v>
      </c>
      <c r="D124" s="1022"/>
      <c r="E124" s="1022"/>
      <c r="F124" s="1022"/>
      <c r="G124" s="1022"/>
      <c r="H124" s="1022"/>
      <c r="I124" s="1023"/>
      <c r="J124" s="580" t="s">
        <v>233</v>
      </c>
      <c r="K124" s="610"/>
      <c r="L124" s="610"/>
      <c r="M124" s="238">
        <v>6000000</v>
      </c>
      <c r="N124" s="610"/>
      <c r="O124" s="610">
        <f t="shared" si="5"/>
        <v>6000000</v>
      </c>
      <c r="P124" s="614"/>
    </row>
    <row r="125" spans="1:16" s="607" customFormat="1" ht="27.75" customHeight="1">
      <c r="A125" s="613"/>
      <c r="B125" s="612"/>
      <c r="C125" s="1022" t="s">
        <v>234</v>
      </c>
      <c r="D125" s="1022"/>
      <c r="E125" s="1022"/>
      <c r="F125" s="1022"/>
      <c r="G125" s="1022"/>
      <c r="H125" s="1022"/>
      <c r="I125" s="1023"/>
      <c r="J125" s="580" t="s">
        <v>235</v>
      </c>
      <c r="K125" s="238">
        <v>1000000</v>
      </c>
      <c r="L125" s="610"/>
      <c r="M125" s="610"/>
      <c r="N125" s="610"/>
      <c r="O125" s="610">
        <f t="shared" si="5"/>
        <v>1000000</v>
      </c>
      <c r="P125" s="614"/>
    </row>
    <row r="126" spans="1:16" s="607" customFormat="1" ht="16.5" customHeight="1">
      <c r="A126" s="634"/>
      <c r="B126" s="633"/>
      <c r="C126" s="1022" t="s">
        <v>236</v>
      </c>
      <c r="D126" s="1022"/>
      <c r="E126" s="1022"/>
      <c r="F126" s="1022"/>
      <c r="G126" s="1022"/>
      <c r="H126" s="1022"/>
      <c r="I126" s="1023"/>
      <c r="J126" s="580">
        <v>3392</v>
      </c>
      <c r="K126" s="610"/>
      <c r="L126" s="238">
        <v>300000</v>
      </c>
      <c r="M126" s="610"/>
      <c r="N126" s="610"/>
      <c r="O126" s="610">
        <f t="shared" si="5"/>
        <v>300000</v>
      </c>
      <c r="P126" s="614"/>
    </row>
    <row r="128" spans="1:16">
      <c r="A128" s="409"/>
      <c r="B128" s="409"/>
      <c r="C128" s="409"/>
      <c r="D128" s="409"/>
    </row>
    <row r="129" spans="1:16">
      <c r="A129" s="409"/>
      <c r="B129" s="409"/>
      <c r="C129" s="409"/>
      <c r="D129" s="409"/>
    </row>
    <row r="130" spans="1:16" s="607" customFormat="1" ht="16.5" customHeight="1">
      <c r="A130" s="632"/>
      <c r="B130" s="612"/>
      <c r="C130" s="601"/>
      <c r="D130" s="601"/>
      <c r="E130" s="601"/>
      <c r="F130" s="601"/>
      <c r="G130" s="601"/>
      <c r="H130" s="601"/>
      <c r="I130" s="601"/>
      <c r="J130" s="600"/>
      <c r="K130" s="631"/>
      <c r="L130" s="630"/>
      <c r="M130" s="630"/>
      <c r="N130" s="630"/>
      <c r="O130" s="630"/>
      <c r="P130" s="614"/>
    </row>
    <row r="131" spans="1:16" s="607" customFormat="1" ht="16.5" customHeight="1">
      <c r="A131" s="632"/>
      <c r="B131" s="612"/>
      <c r="C131" s="601"/>
      <c r="D131" s="601"/>
      <c r="E131" s="601"/>
      <c r="F131" s="601"/>
      <c r="G131" s="601"/>
      <c r="H131" s="601"/>
      <c r="I131" s="601"/>
      <c r="J131" s="600"/>
      <c r="K131" s="631"/>
      <c r="L131" s="630"/>
      <c r="M131" s="630"/>
      <c r="N131" s="630"/>
      <c r="O131" s="630"/>
      <c r="P131" s="614"/>
    </row>
    <row r="132" spans="1:16" s="607" customFormat="1" ht="16.5" customHeight="1">
      <c r="A132" s="632"/>
      <c r="B132" s="612"/>
      <c r="C132" s="601"/>
      <c r="D132" s="601"/>
      <c r="E132" s="601"/>
      <c r="F132" s="601"/>
      <c r="G132" s="601"/>
      <c r="H132" s="601"/>
      <c r="I132" s="601"/>
      <c r="J132" s="600"/>
      <c r="K132" s="631"/>
      <c r="L132" s="630"/>
      <c r="M132" s="630"/>
      <c r="N132" s="630"/>
      <c r="O132" s="630"/>
      <c r="P132" s="614"/>
    </row>
    <row r="133" spans="1:16" s="607" customFormat="1" ht="16.5" customHeight="1">
      <c r="A133" s="632"/>
      <c r="B133" s="612"/>
      <c r="C133" s="601"/>
      <c r="D133" s="601"/>
      <c r="E133" s="601"/>
      <c r="F133" s="601"/>
      <c r="G133" s="601"/>
      <c r="H133" s="601"/>
      <c r="I133" s="601"/>
      <c r="J133" s="600"/>
      <c r="K133" s="631"/>
      <c r="L133" s="630"/>
      <c r="M133" s="630"/>
      <c r="N133" s="630"/>
      <c r="O133" s="630"/>
      <c r="P133" s="614"/>
    </row>
    <row r="134" spans="1:16" s="532" customFormat="1" ht="18.75" customHeight="1">
      <c r="A134" s="533" t="s">
        <v>439</v>
      </c>
      <c r="C134" s="533"/>
      <c r="D134" s="533"/>
      <c r="E134" s="533"/>
      <c r="F134" s="533"/>
      <c r="G134" s="533"/>
      <c r="H134" s="533"/>
      <c r="I134" s="533"/>
      <c r="J134" s="533"/>
      <c r="K134" s="533"/>
      <c r="L134" s="533"/>
      <c r="M134" s="533"/>
      <c r="N134" s="533"/>
      <c r="O134" s="533"/>
    </row>
    <row r="135" spans="1:16" s="532" customFormat="1" ht="18" customHeight="1">
      <c r="A135" s="533"/>
      <c r="B135" s="533" t="s">
        <v>438</v>
      </c>
      <c r="C135" s="534"/>
      <c r="D135" s="534"/>
      <c r="E135" s="533"/>
      <c r="F135" s="533"/>
      <c r="G135" s="533"/>
      <c r="H135" s="533"/>
      <c r="I135" s="533"/>
      <c r="J135" s="533"/>
      <c r="K135" s="533"/>
      <c r="L135" s="533"/>
      <c r="M135" s="533"/>
      <c r="N135" s="533"/>
      <c r="O135" s="533"/>
    </row>
    <row r="136" spans="1:16" s="516" customFormat="1" ht="17.25" customHeight="1">
      <c r="A136" s="531"/>
      <c r="B136" s="530"/>
      <c r="C136" s="530"/>
      <c r="D136" s="530"/>
      <c r="E136" s="530"/>
      <c r="F136" s="530"/>
      <c r="G136" s="530"/>
      <c r="H136" s="530"/>
      <c r="I136" s="530"/>
      <c r="J136" s="529" t="s">
        <v>437</v>
      </c>
      <c r="K136" s="528" t="s">
        <v>436</v>
      </c>
      <c r="L136" s="529" t="s">
        <v>435</v>
      </c>
      <c r="M136" s="528" t="s">
        <v>434</v>
      </c>
      <c r="N136" s="527" t="s">
        <v>433</v>
      </c>
      <c r="O136" s="526" t="s">
        <v>432</v>
      </c>
      <c r="P136" s="349"/>
    </row>
    <row r="137" spans="1:16" s="516" customFormat="1" ht="16.5" customHeight="1">
      <c r="A137" s="1038" t="s">
        <v>431</v>
      </c>
      <c r="B137" s="1039"/>
      <c r="C137" s="1039"/>
      <c r="D137" s="1039"/>
      <c r="E137" s="1039"/>
      <c r="F137" s="1039"/>
      <c r="G137" s="1039"/>
      <c r="H137" s="1039"/>
      <c r="I137" s="1039"/>
      <c r="J137" s="525" t="s">
        <v>430</v>
      </c>
      <c r="K137" s="524" t="s">
        <v>429</v>
      </c>
      <c r="L137" s="525" t="s">
        <v>428</v>
      </c>
      <c r="M137" s="524" t="s">
        <v>428</v>
      </c>
      <c r="N137" s="523" t="s">
        <v>428</v>
      </c>
      <c r="O137" s="522" t="s">
        <v>21</v>
      </c>
      <c r="P137" s="349"/>
    </row>
    <row r="138" spans="1:16" s="516" customFormat="1" ht="16.5" customHeight="1">
      <c r="A138" s="521"/>
      <c r="B138" s="520"/>
      <c r="C138" s="520"/>
      <c r="D138" s="520"/>
      <c r="E138" s="520"/>
      <c r="F138" s="520"/>
      <c r="G138" s="520"/>
      <c r="H138" s="520"/>
      <c r="I138" s="520"/>
      <c r="J138" s="518"/>
      <c r="K138" s="519" t="s">
        <v>428</v>
      </c>
      <c r="L138" s="518"/>
      <c r="M138" s="519"/>
      <c r="N138" s="518"/>
      <c r="O138" s="517"/>
      <c r="P138" s="349"/>
    </row>
    <row r="139" spans="1:16" s="508" customFormat="1" ht="16.5" customHeight="1">
      <c r="A139" s="515"/>
      <c r="B139" s="513"/>
      <c r="C139" s="513"/>
      <c r="D139" s="513"/>
      <c r="E139" s="513"/>
      <c r="F139" s="514" t="s">
        <v>427</v>
      </c>
      <c r="G139" s="513"/>
      <c r="H139" s="513"/>
      <c r="I139" s="513"/>
      <c r="J139" s="511" t="s">
        <v>426</v>
      </c>
      <c r="K139" s="512" t="s">
        <v>425</v>
      </c>
      <c r="L139" s="511" t="s">
        <v>424</v>
      </c>
      <c r="M139" s="512" t="s">
        <v>423</v>
      </c>
      <c r="N139" s="511" t="s">
        <v>422</v>
      </c>
      <c r="O139" s="510" t="s">
        <v>421</v>
      </c>
      <c r="P139" s="509"/>
    </row>
    <row r="140" spans="1:16" s="607" customFormat="1" ht="30.75" customHeight="1">
      <c r="A140" s="613"/>
      <c r="B140" s="612"/>
      <c r="C140" s="1022" t="s">
        <v>237</v>
      </c>
      <c r="D140" s="1022"/>
      <c r="E140" s="1022"/>
      <c r="F140" s="1022"/>
      <c r="G140" s="1022"/>
      <c r="H140" s="1022"/>
      <c r="I140" s="1023"/>
      <c r="J140" s="580" t="s">
        <v>238</v>
      </c>
      <c r="K140" s="610"/>
      <c r="L140" s="238">
        <v>3500000</v>
      </c>
      <c r="M140" s="610"/>
      <c r="N140" s="610"/>
      <c r="O140" s="610">
        <f t="shared" ref="O140:O177" si="6">SUM(K140:N140)</f>
        <v>3500000</v>
      </c>
      <c r="P140" s="614"/>
    </row>
    <row r="141" spans="1:16" s="607" customFormat="1" ht="16.5" customHeight="1">
      <c r="A141" s="613"/>
      <c r="B141" s="612"/>
      <c r="C141" s="1022" t="s">
        <v>459</v>
      </c>
      <c r="D141" s="1022"/>
      <c r="E141" s="1022"/>
      <c r="F141" s="1022"/>
      <c r="G141" s="1022"/>
      <c r="H141" s="1022"/>
      <c r="I141" s="1023"/>
      <c r="J141" s="580" t="s">
        <v>240</v>
      </c>
      <c r="K141" s="610"/>
      <c r="L141" s="238">
        <v>9000000</v>
      </c>
      <c r="M141" s="610"/>
      <c r="N141" s="610"/>
      <c r="O141" s="610">
        <f t="shared" si="6"/>
        <v>9000000</v>
      </c>
      <c r="P141" s="614"/>
    </row>
    <row r="142" spans="1:16" s="607" customFormat="1" ht="16.5" customHeight="1">
      <c r="A142" s="613"/>
      <c r="B142" s="612"/>
      <c r="C142" s="1022" t="s">
        <v>241</v>
      </c>
      <c r="D142" s="1022"/>
      <c r="E142" s="1022"/>
      <c r="F142" s="1022"/>
      <c r="G142" s="1022"/>
      <c r="H142" s="1022"/>
      <c r="I142" s="1023"/>
      <c r="J142" s="580">
        <v>3911</v>
      </c>
      <c r="K142" s="611">
        <v>2004882</v>
      </c>
      <c r="L142" s="610"/>
      <c r="M142" s="610"/>
      <c r="N142" s="610"/>
      <c r="O142" s="610">
        <f t="shared" si="6"/>
        <v>2004882</v>
      </c>
      <c r="P142" s="614"/>
    </row>
    <row r="143" spans="1:16" s="607" customFormat="1" ht="33" customHeight="1">
      <c r="A143" s="613"/>
      <c r="B143" s="612"/>
      <c r="C143" s="1034" t="s">
        <v>242</v>
      </c>
      <c r="D143" s="1034"/>
      <c r="E143" s="1034"/>
      <c r="F143" s="1034"/>
      <c r="G143" s="1034"/>
      <c r="H143" s="1034"/>
      <c r="I143" s="1035"/>
      <c r="J143" s="582" t="s">
        <v>243</v>
      </c>
      <c r="K143" s="629">
        <v>1000000</v>
      </c>
      <c r="L143" s="616"/>
      <c r="M143" s="616"/>
      <c r="N143" s="616"/>
      <c r="O143" s="616">
        <f t="shared" si="6"/>
        <v>1000000</v>
      </c>
      <c r="P143" s="614"/>
    </row>
    <row r="144" spans="1:16" s="607" customFormat="1" ht="16.5" customHeight="1">
      <c r="A144" s="613"/>
      <c r="B144" s="612"/>
      <c r="C144" s="1022" t="s">
        <v>244</v>
      </c>
      <c r="D144" s="1022"/>
      <c r="E144" s="1022"/>
      <c r="F144" s="1022"/>
      <c r="G144" s="1022"/>
      <c r="H144" s="1022"/>
      <c r="I144" s="1023"/>
      <c r="J144" s="580">
        <v>3919</v>
      </c>
      <c r="K144" s="610"/>
      <c r="L144" s="611">
        <v>35000000</v>
      </c>
      <c r="M144" s="610"/>
      <c r="N144" s="610"/>
      <c r="O144" s="610">
        <f t="shared" si="6"/>
        <v>35000000</v>
      </c>
      <c r="P144" s="614"/>
    </row>
    <row r="145" spans="1:17" s="607" customFormat="1" ht="16.5" customHeight="1">
      <c r="A145" s="613"/>
      <c r="B145" s="612"/>
      <c r="C145" s="1022" t="s">
        <v>245</v>
      </c>
      <c r="D145" s="1022"/>
      <c r="E145" s="1022"/>
      <c r="F145" s="1022"/>
      <c r="G145" s="1022"/>
      <c r="H145" s="1022"/>
      <c r="I145" s="1023"/>
      <c r="J145" s="580" t="s">
        <v>246</v>
      </c>
      <c r="K145" s="611">
        <v>700000</v>
      </c>
      <c r="L145" s="610"/>
      <c r="M145" s="610"/>
      <c r="N145" s="610"/>
      <c r="O145" s="610">
        <f t="shared" si="6"/>
        <v>700000</v>
      </c>
      <c r="P145" s="614"/>
    </row>
    <row r="146" spans="1:17" s="607" customFormat="1" ht="30" customHeight="1">
      <c r="A146" s="613"/>
      <c r="B146" s="612"/>
      <c r="C146" s="1022" t="s">
        <v>247</v>
      </c>
      <c r="D146" s="1022"/>
      <c r="E146" s="1022"/>
      <c r="F146" s="1022"/>
      <c r="G146" s="1022"/>
      <c r="H146" s="1022"/>
      <c r="I146" s="1023"/>
      <c r="J146" s="580" t="s">
        <v>248</v>
      </c>
      <c r="K146" s="611">
        <v>450000</v>
      </c>
      <c r="L146" s="610"/>
      <c r="M146" s="610"/>
      <c r="N146" s="616"/>
      <c r="O146" s="610">
        <f t="shared" si="6"/>
        <v>450000</v>
      </c>
      <c r="P146" s="614"/>
    </row>
    <row r="147" spans="1:17" s="607" customFormat="1" ht="16.5" customHeight="1">
      <c r="A147" s="613"/>
      <c r="B147" s="612"/>
      <c r="C147" s="1022" t="s">
        <v>249</v>
      </c>
      <c r="D147" s="1022"/>
      <c r="E147" s="1022"/>
      <c r="F147" s="1022"/>
      <c r="G147" s="1022"/>
      <c r="H147" s="1022"/>
      <c r="I147" s="1023"/>
      <c r="J147" s="580">
        <v>4431</v>
      </c>
      <c r="K147" s="610"/>
      <c r="L147" s="611">
        <v>1000000</v>
      </c>
      <c r="M147" s="610"/>
      <c r="N147" s="610"/>
      <c r="O147" s="610">
        <f t="shared" si="6"/>
        <v>1000000</v>
      </c>
      <c r="P147" s="614"/>
    </row>
    <row r="148" spans="1:17" s="607" customFormat="1" ht="16.5" customHeight="1">
      <c r="A148" s="613"/>
      <c r="B148" s="612"/>
      <c r="C148" s="1022" t="s">
        <v>250</v>
      </c>
      <c r="D148" s="1022"/>
      <c r="E148" s="1022"/>
      <c r="F148" s="1022"/>
      <c r="G148" s="1022"/>
      <c r="H148" s="1022"/>
      <c r="I148" s="1023"/>
      <c r="J148" s="580">
        <v>4918</v>
      </c>
      <c r="K148" s="610"/>
      <c r="L148" s="610"/>
      <c r="M148" s="611">
        <v>4000000</v>
      </c>
      <c r="N148" s="610"/>
      <c r="O148" s="610">
        <f t="shared" si="6"/>
        <v>4000000</v>
      </c>
      <c r="P148" s="614"/>
    </row>
    <row r="149" spans="1:17" s="607" customFormat="1" ht="16.5" customHeight="1">
      <c r="A149" s="613"/>
      <c r="B149" s="612"/>
      <c r="C149" s="1022" t="s">
        <v>251</v>
      </c>
      <c r="D149" s="1022"/>
      <c r="E149" s="1022"/>
      <c r="F149" s="1022"/>
      <c r="G149" s="1022"/>
      <c r="H149" s="1022"/>
      <c r="I149" s="1023"/>
      <c r="J149" s="580" t="s">
        <v>252</v>
      </c>
      <c r="K149" s="610"/>
      <c r="L149" s="621">
        <v>1500000</v>
      </c>
      <c r="M149" s="610"/>
      <c r="N149" s="610"/>
      <c r="O149" s="610">
        <f t="shared" si="6"/>
        <v>1500000</v>
      </c>
      <c r="P149" s="614"/>
    </row>
    <row r="150" spans="1:17" s="607" customFormat="1" ht="16.5" customHeight="1">
      <c r="A150" s="613"/>
      <c r="B150" s="612"/>
      <c r="C150" s="1022" t="s">
        <v>253</v>
      </c>
      <c r="D150" s="1022"/>
      <c r="E150" s="1022"/>
      <c r="F150" s="1022"/>
      <c r="G150" s="1022"/>
      <c r="H150" s="1022"/>
      <c r="I150" s="1023"/>
      <c r="J150" s="580">
        <v>4919</v>
      </c>
      <c r="K150" s="610"/>
      <c r="L150" s="611">
        <v>8000000</v>
      </c>
      <c r="M150" s="610"/>
      <c r="N150" s="610"/>
      <c r="O150" s="610">
        <f t="shared" si="6"/>
        <v>8000000</v>
      </c>
      <c r="P150" s="614"/>
    </row>
    <row r="151" spans="1:17" s="607" customFormat="1" ht="16.5" customHeight="1">
      <c r="A151" s="613"/>
      <c r="B151" s="612"/>
      <c r="C151" s="1022" t="s">
        <v>254</v>
      </c>
      <c r="D151" s="1022"/>
      <c r="E151" s="1022"/>
      <c r="F151" s="1022"/>
      <c r="G151" s="1022"/>
      <c r="H151" s="1022"/>
      <c r="I151" s="1023"/>
      <c r="J151" s="580">
        <v>4994</v>
      </c>
      <c r="K151" s="610"/>
      <c r="L151" s="611">
        <v>1500000</v>
      </c>
      <c r="M151" s="610"/>
      <c r="N151" s="610"/>
      <c r="O151" s="610">
        <f t="shared" si="6"/>
        <v>1500000</v>
      </c>
      <c r="P151" s="614"/>
    </row>
    <row r="152" spans="1:17" s="607" customFormat="1" ht="16.5" customHeight="1">
      <c r="A152" s="613"/>
      <c r="B152" s="612"/>
      <c r="C152" s="1022" t="s">
        <v>255</v>
      </c>
      <c r="D152" s="1022"/>
      <c r="E152" s="1022"/>
      <c r="F152" s="1022"/>
      <c r="G152" s="1022"/>
      <c r="H152" s="1022"/>
      <c r="I152" s="1022"/>
      <c r="J152" s="580">
        <v>4999</v>
      </c>
      <c r="K152" s="628">
        <v>2000000</v>
      </c>
      <c r="L152" s="610"/>
      <c r="M152" s="610"/>
      <c r="N152" s="610"/>
      <c r="O152" s="610">
        <f t="shared" si="6"/>
        <v>2000000</v>
      </c>
      <c r="P152" s="614"/>
    </row>
    <row r="153" spans="1:17" s="607" customFormat="1" ht="16.5" customHeight="1">
      <c r="A153" s="613"/>
      <c r="B153" s="612"/>
      <c r="C153" s="627" t="s">
        <v>256</v>
      </c>
      <c r="D153" s="626"/>
      <c r="E153" s="626"/>
      <c r="F153" s="626"/>
      <c r="G153" s="626"/>
      <c r="H153" s="626"/>
      <c r="I153" s="626"/>
      <c r="J153" s="576" t="s">
        <v>257</v>
      </c>
      <c r="K153" s="624"/>
      <c r="L153" s="625">
        <v>3000000</v>
      </c>
      <c r="M153" s="624"/>
      <c r="N153" s="623"/>
      <c r="O153" s="622">
        <f t="shared" si="6"/>
        <v>3000000</v>
      </c>
      <c r="P153" s="614"/>
    </row>
    <row r="154" spans="1:17" s="607" customFormat="1" ht="27.75" customHeight="1">
      <c r="A154" s="613"/>
      <c r="B154" s="612"/>
      <c r="C154" s="1033" t="s">
        <v>258</v>
      </c>
      <c r="D154" s="1033"/>
      <c r="E154" s="1033"/>
      <c r="F154" s="1033"/>
      <c r="G154" s="1033"/>
      <c r="H154" s="1033"/>
      <c r="I154" s="1033"/>
      <c r="J154" s="580" t="s">
        <v>259</v>
      </c>
      <c r="K154" s="620"/>
      <c r="L154" s="621">
        <v>3000000</v>
      </c>
      <c r="M154" s="620"/>
      <c r="N154" s="610"/>
      <c r="O154" s="619">
        <f t="shared" si="6"/>
        <v>3000000</v>
      </c>
      <c r="P154" s="614"/>
    </row>
    <row r="155" spans="1:17" s="607" customFormat="1" ht="33.75" customHeight="1">
      <c r="A155" s="613"/>
      <c r="B155" s="612"/>
      <c r="C155" s="1018" t="s">
        <v>260</v>
      </c>
      <c r="D155" s="1018"/>
      <c r="E155" s="1018"/>
      <c r="F155" s="1018"/>
      <c r="G155" s="1018"/>
      <c r="H155" s="1018"/>
      <c r="I155" s="1018"/>
      <c r="J155" s="582" t="s">
        <v>261</v>
      </c>
      <c r="K155" s="617"/>
      <c r="L155" s="618">
        <v>1500000</v>
      </c>
      <c r="M155" s="617"/>
      <c r="N155" s="616"/>
      <c r="O155" s="615">
        <f t="shared" si="6"/>
        <v>1500000</v>
      </c>
      <c r="P155" s="614"/>
    </row>
    <row r="156" spans="1:17" s="607" customFormat="1" ht="34.5" customHeight="1">
      <c r="A156" s="613"/>
      <c r="B156" s="612"/>
      <c r="C156" s="1042" t="s">
        <v>262</v>
      </c>
      <c r="D156" s="1042"/>
      <c r="E156" s="1042"/>
      <c r="F156" s="1042"/>
      <c r="G156" s="1042"/>
      <c r="H156" s="1042"/>
      <c r="I156" s="1042"/>
      <c r="J156" s="580">
        <v>6543</v>
      </c>
      <c r="K156" s="610"/>
      <c r="L156" s="610"/>
      <c r="M156" s="611">
        <v>4000000</v>
      </c>
      <c r="N156" s="610"/>
      <c r="O156" s="610">
        <f t="shared" si="6"/>
        <v>4000000</v>
      </c>
      <c r="P156" s="609"/>
      <c r="Q156" s="608"/>
    </row>
    <row r="157" spans="1:17" s="553" customFormat="1" ht="16.5" customHeight="1">
      <c r="A157" s="578"/>
      <c r="B157" s="577"/>
      <c r="C157" s="1042" t="s">
        <v>263</v>
      </c>
      <c r="D157" s="1042"/>
      <c r="E157" s="1042"/>
      <c r="F157" s="1042"/>
      <c r="G157" s="1042"/>
      <c r="H157" s="1042"/>
      <c r="I157" s="1042"/>
      <c r="J157" s="580" t="s">
        <v>264</v>
      </c>
      <c r="K157" s="495"/>
      <c r="L157" s="495"/>
      <c r="M157" s="581">
        <v>300000</v>
      </c>
      <c r="N157" s="495"/>
      <c r="O157" s="495">
        <f t="shared" si="6"/>
        <v>300000</v>
      </c>
      <c r="P157" s="558"/>
    </row>
    <row r="158" spans="1:17" s="553" customFormat="1" ht="31.5" customHeight="1">
      <c r="A158" s="578"/>
      <c r="B158" s="577"/>
      <c r="C158" s="1022" t="s">
        <v>458</v>
      </c>
      <c r="D158" s="1022"/>
      <c r="E158" s="1022"/>
      <c r="F158" s="1022"/>
      <c r="G158" s="1022"/>
      <c r="H158" s="1022"/>
      <c r="I158" s="1022"/>
      <c r="J158" s="598" t="s">
        <v>266</v>
      </c>
      <c r="K158" s="495"/>
      <c r="L158" s="581">
        <v>1000000</v>
      </c>
      <c r="M158" s="495"/>
      <c r="N158" s="495"/>
      <c r="O158" s="495">
        <f t="shared" si="6"/>
        <v>1000000</v>
      </c>
      <c r="P158" s="558"/>
    </row>
    <row r="159" spans="1:17" s="553" customFormat="1" ht="34.5" customHeight="1">
      <c r="A159" s="578"/>
      <c r="B159" s="577"/>
      <c r="C159" s="1018" t="s">
        <v>457</v>
      </c>
      <c r="D159" s="1018"/>
      <c r="E159" s="1018"/>
      <c r="F159" s="1018"/>
      <c r="G159" s="1018"/>
      <c r="H159" s="1018"/>
      <c r="I159" s="1018"/>
      <c r="J159" s="580">
        <v>6544</v>
      </c>
      <c r="K159" s="579">
        <v>8000000</v>
      </c>
      <c r="L159" s="495"/>
      <c r="M159" s="495"/>
      <c r="N159" s="503"/>
      <c r="O159" s="495">
        <f t="shared" si="6"/>
        <v>8000000</v>
      </c>
      <c r="P159" s="558"/>
    </row>
    <row r="160" spans="1:17" s="553" customFormat="1" ht="32.25" customHeight="1">
      <c r="A160" s="578"/>
      <c r="B160" s="577"/>
      <c r="C160" s="1022" t="s">
        <v>268</v>
      </c>
      <c r="D160" s="1022"/>
      <c r="E160" s="1022"/>
      <c r="F160" s="1022"/>
      <c r="G160" s="1022"/>
      <c r="H160" s="1022"/>
      <c r="I160" s="1023"/>
      <c r="J160" s="580" t="s">
        <v>269</v>
      </c>
      <c r="K160" s="579">
        <v>3000000</v>
      </c>
      <c r="L160" s="495"/>
      <c r="M160" s="495"/>
      <c r="N160" s="495"/>
      <c r="O160" s="495">
        <f t="shared" si="6"/>
        <v>3000000</v>
      </c>
      <c r="P160" s="558"/>
    </row>
    <row r="161" spans="1:16" s="553" customFormat="1" ht="15.75">
      <c r="A161" s="578"/>
      <c r="B161" s="577"/>
      <c r="C161" s="592" t="s">
        <v>456</v>
      </c>
      <c r="D161" s="586"/>
      <c r="E161" s="586"/>
      <c r="F161" s="586"/>
      <c r="G161" s="586"/>
      <c r="H161" s="586"/>
      <c r="I161" s="586"/>
      <c r="J161" s="591">
        <v>6999</v>
      </c>
      <c r="K161" s="495"/>
      <c r="L161" s="495"/>
      <c r="M161" s="581">
        <v>600000</v>
      </c>
      <c r="N161" s="495"/>
      <c r="O161" s="495">
        <f t="shared" si="6"/>
        <v>600000</v>
      </c>
      <c r="P161" s="558"/>
    </row>
    <row r="162" spans="1:16" s="553" customFormat="1" ht="16.5" customHeight="1">
      <c r="A162" s="578"/>
      <c r="B162" s="577"/>
      <c r="C162" s="1022" t="s">
        <v>272</v>
      </c>
      <c r="D162" s="1022"/>
      <c r="E162" s="1022"/>
      <c r="F162" s="1022"/>
      <c r="G162" s="1022"/>
      <c r="H162" s="1022"/>
      <c r="I162" s="1023"/>
      <c r="J162" s="580" t="s">
        <v>273</v>
      </c>
      <c r="K162" s="495"/>
      <c r="L162" s="579">
        <v>1000000</v>
      </c>
      <c r="M162" s="495"/>
      <c r="N162" s="495"/>
      <c r="O162" s="495">
        <f t="shared" si="6"/>
        <v>1000000</v>
      </c>
      <c r="P162" s="558"/>
    </row>
    <row r="163" spans="1:16" s="553" customFormat="1" ht="16.5" customHeight="1">
      <c r="A163" s="578"/>
      <c r="B163" s="577"/>
      <c r="C163" s="1018" t="s">
        <v>274</v>
      </c>
      <c r="D163" s="1018"/>
      <c r="E163" s="1018"/>
      <c r="F163" s="1018"/>
      <c r="G163" s="1018"/>
      <c r="H163" s="1018"/>
      <c r="I163" s="1019"/>
      <c r="J163" s="582">
        <v>7999</v>
      </c>
      <c r="K163" s="495"/>
      <c r="L163" s="579">
        <f>40000000-12000000</f>
        <v>28000000</v>
      </c>
      <c r="M163" s="495"/>
      <c r="N163" s="503"/>
      <c r="O163" s="495">
        <f t="shared" si="6"/>
        <v>28000000</v>
      </c>
      <c r="P163" s="558"/>
    </row>
    <row r="164" spans="1:16" s="553" customFormat="1" ht="16.5" customHeight="1">
      <c r="A164" s="578"/>
      <c r="B164" s="577"/>
      <c r="C164" s="1042" t="s">
        <v>275</v>
      </c>
      <c r="D164" s="1042"/>
      <c r="E164" s="1042"/>
      <c r="F164" s="1042"/>
      <c r="G164" s="1042"/>
      <c r="H164" s="1042"/>
      <c r="I164" s="1053"/>
      <c r="J164" s="606" t="s">
        <v>276</v>
      </c>
      <c r="K164" s="495"/>
      <c r="L164" s="579">
        <v>2600000</v>
      </c>
      <c r="M164" s="495"/>
      <c r="N164" s="605"/>
      <c r="O164" s="605">
        <f t="shared" si="6"/>
        <v>2600000</v>
      </c>
      <c r="P164" s="558"/>
    </row>
    <row r="165" spans="1:16" s="553" customFormat="1" ht="31.5" customHeight="1">
      <c r="A165" s="578"/>
      <c r="B165" s="577"/>
      <c r="C165" s="1023" t="s">
        <v>277</v>
      </c>
      <c r="D165" s="1052"/>
      <c r="E165" s="1052"/>
      <c r="F165" s="1052"/>
      <c r="G165" s="1052"/>
      <c r="H165" s="1052"/>
      <c r="I165" s="1052"/>
      <c r="J165" s="580" t="s">
        <v>278</v>
      </c>
      <c r="K165" s="495"/>
      <c r="L165" s="579">
        <v>5000000</v>
      </c>
      <c r="M165" s="495"/>
      <c r="N165" s="495"/>
      <c r="O165" s="495">
        <f t="shared" si="6"/>
        <v>5000000</v>
      </c>
      <c r="P165" s="558"/>
    </row>
    <row r="166" spans="1:16" s="553" customFormat="1" ht="16.5" customHeight="1">
      <c r="A166" s="578"/>
      <c r="B166" s="577"/>
      <c r="C166" s="1023" t="s">
        <v>279</v>
      </c>
      <c r="D166" s="1052"/>
      <c r="E166" s="1052"/>
      <c r="F166" s="1052"/>
      <c r="G166" s="1052"/>
      <c r="H166" s="1052"/>
      <c r="I166" s="1052"/>
      <c r="J166" s="580" t="s">
        <v>280</v>
      </c>
      <c r="K166" s="495"/>
      <c r="L166" s="579">
        <v>1000000</v>
      </c>
      <c r="M166" s="495"/>
      <c r="N166" s="495"/>
      <c r="O166" s="495">
        <f t="shared" si="6"/>
        <v>1000000</v>
      </c>
      <c r="P166" s="558"/>
    </row>
    <row r="167" spans="1:16" s="553" customFormat="1" ht="34.5" customHeight="1">
      <c r="A167" s="578"/>
      <c r="B167" s="577"/>
      <c r="C167" s="1023" t="s">
        <v>281</v>
      </c>
      <c r="D167" s="1052"/>
      <c r="E167" s="1052"/>
      <c r="F167" s="1052"/>
      <c r="G167" s="1052"/>
      <c r="H167" s="1052"/>
      <c r="I167" s="1052"/>
      <c r="J167" s="580" t="s">
        <v>282</v>
      </c>
      <c r="K167" s="495"/>
      <c r="L167" s="495"/>
      <c r="M167" s="579">
        <v>500000</v>
      </c>
      <c r="N167" s="495"/>
      <c r="O167" s="495">
        <f t="shared" si="6"/>
        <v>500000</v>
      </c>
      <c r="P167" s="558"/>
    </row>
    <row r="168" spans="1:16" s="553" customFormat="1" ht="16.5" customHeight="1">
      <c r="A168" s="578"/>
      <c r="B168" s="577"/>
      <c r="C168" s="1018" t="s">
        <v>283</v>
      </c>
      <c r="D168" s="1018"/>
      <c r="E168" s="1018"/>
      <c r="F168" s="1018"/>
      <c r="G168" s="1018"/>
      <c r="H168" s="1018"/>
      <c r="I168" s="1019"/>
      <c r="J168" s="582" t="s">
        <v>284</v>
      </c>
      <c r="K168" s="495"/>
      <c r="L168" s="495"/>
      <c r="M168" s="579">
        <v>2400000</v>
      </c>
      <c r="N168" s="503"/>
      <c r="O168" s="503">
        <f t="shared" si="6"/>
        <v>2400000</v>
      </c>
      <c r="P168" s="558"/>
    </row>
    <row r="169" spans="1:16" s="553" customFormat="1" ht="16.5" customHeight="1">
      <c r="A169" s="578"/>
      <c r="B169" s="577"/>
      <c r="C169" s="1022" t="s">
        <v>285</v>
      </c>
      <c r="D169" s="1022"/>
      <c r="E169" s="1022"/>
      <c r="F169" s="1022"/>
      <c r="G169" s="1022"/>
      <c r="H169" s="1022"/>
      <c r="I169" s="1023"/>
      <c r="J169" s="580" t="s">
        <v>286</v>
      </c>
      <c r="K169" s="495"/>
      <c r="L169" s="579">
        <v>10000000</v>
      </c>
      <c r="M169" s="584"/>
      <c r="N169" s="495"/>
      <c r="O169" s="495">
        <f t="shared" si="6"/>
        <v>10000000</v>
      </c>
      <c r="P169" s="558"/>
    </row>
    <row r="170" spans="1:16" s="553" customFormat="1" ht="29.25" customHeight="1">
      <c r="A170" s="578"/>
      <c r="B170" s="577"/>
      <c r="C170" s="1022" t="s">
        <v>287</v>
      </c>
      <c r="D170" s="1022"/>
      <c r="E170" s="1022"/>
      <c r="F170" s="1022"/>
      <c r="G170" s="1022"/>
      <c r="H170" s="1022"/>
      <c r="I170" s="1023"/>
      <c r="J170" s="580" t="s">
        <v>288</v>
      </c>
      <c r="K170" s="495"/>
      <c r="L170" s="495"/>
      <c r="M170" s="579">
        <v>2500000</v>
      </c>
      <c r="N170" s="495"/>
      <c r="O170" s="495">
        <f t="shared" si="6"/>
        <v>2500000</v>
      </c>
      <c r="P170" s="558"/>
    </row>
    <row r="171" spans="1:16" s="553" customFormat="1" ht="15.75">
      <c r="A171" s="578"/>
      <c r="B171" s="577"/>
      <c r="C171" s="1022" t="s">
        <v>455</v>
      </c>
      <c r="D171" s="1022"/>
      <c r="E171" s="1022"/>
      <c r="F171" s="1022"/>
      <c r="G171" s="1022"/>
      <c r="H171" s="1022"/>
      <c r="I171" s="1023"/>
      <c r="J171" s="580" t="s">
        <v>290</v>
      </c>
      <c r="K171" s="579">
        <v>1500000</v>
      </c>
      <c r="L171" s="495"/>
      <c r="M171" s="495"/>
      <c r="N171" s="495"/>
      <c r="O171" s="495">
        <f t="shared" si="6"/>
        <v>1500000</v>
      </c>
      <c r="P171" s="558"/>
    </row>
    <row r="172" spans="1:16" s="553" customFormat="1" ht="35.25" customHeight="1">
      <c r="A172" s="578"/>
      <c r="B172" s="577"/>
      <c r="C172" s="1020" t="s">
        <v>291</v>
      </c>
      <c r="D172" s="1020"/>
      <c r="E172" s="1020"/>
      <c r="F172" s="1020"/>
      <c r="G172" s="1020"/>
      <c r="H172" s="1020"/>
      <c r="I172" s="1021"/>
      <c r="J172" s="580" t="s">
        <v>292</v>
      </c>
      <c r="K172" s="495"/>
      <c r="L172" s="579">
        <v>3000000</v>
      </c>
      <c r="M172" s="495"/>
      <c r="N172" s="495"/>
      <c r="O172" s="495">
        <f t="shared" si="6"/>
        <v>3000000</v>
      </c>
      <c r="P172" s="558"/>
    </row>
    <row r="173" spans="1:16" s="553" customFormat="1" ht="32.25" customHeight="1">
      <c r="A173" s="578"/>
      <c r="B173" s="577"/>
      <c r="C173" s="1022" t="s">
        <v>293</v>
      </c>
      <c r="D173" s="1022"/>
      <c r="E173" s="1022"/>
      <c r="F173" s="1022"/>
      <c r="G173" s="1022"/>
      <c r="H173" s="1022"/>
      <c r="I173" s="1023"/>
      <c r="J173" s="580" t="s">
        <v>294</v>
      </c>
      <c r="K173" s="495"/>
      <c r="L173" s="579">
        <v>5000000</v>
      </c>
      <c r="M173" s="495"/>
      <c r="N173" s="495"/>
      <c r="O173" s="495">
        <f t="shared" si="6"/>
        <v>5000000</v>
      </c>
      <c r="P173" s="558"/>
    </row>
    <row r="174" spans="1:16" s="553" customFormat="1" ht="32.25" customHeight="1">
      <c r="A174" s="578"/>
      <c r="B174" s="577"/>
      <c r="C174" s="1022" t="s">
        <v>295</v>
      </c>
      <c r="D174" s="1022"/>
      <c r="E174" s="1022"/>
      <c r="F174" s="1022"/>
      <c r="G174" s="1022"/>
      <c r="H174" s="1022"/>
      <c r="I174" s="1023"/>
      <c r="J174" s="580" t="s">
        <v>296</v>
      </c>
      <c r="K174" s="579">
        <v>1500000</v>
      </c>
      <c r="L174" s="495"/>
      <c r="M174" s="495"/>
      <c r="N174" s="495"/>
      <c r="O174" s="495">
        <f t="shared" si="6"/>
        <v>1500000</v>
      </c>
      <c r="P174" s="558"/>
    </row>
    <row r="175" spans="1:16" s="553" customFormat="1" ht="32.25" customHeight="1">
      <c r="A175" s="578"/>
      <c r="B175" s="577"/>
      <c r="C175" s="1022" t="s">
        <v>297</v>
      </c>
      <c r="D175" s="1022"/>
      <c r="E175" s="1022"/>
      <c r="F175" s="1022"/>
      <c r="G175" s="1022"/>
      <c r="H175" s="1022"/>
      <c r="I175" s="1023"/>
      <c r="J175" s="580" t="s">
        <v>298</v>
      </c>
      <c r="K175" s="495"/>
      <c r="L175" s="495"/>
      <c r="M175" s="579">
        <v>6000000</v>
      </c>
      <c r="N175" s="495"/>
      <c r="O175" s="495">
        <f t="shared" si="6"/>
        <v>6000000</v>
      </c>
      <c r="P175" s="558"/>
    </row>
    <row r="176" spans="1:16" s="553" customFormat="1" ht="16.5" customHeight="1">
      <c r="A176" s="578"/>
      <c r="B176" s="577"/>
      <c r="C176" s="1022" t="s">
        <v>299</v>
      </c>
      <c r="D176" s="1022"/>
      <c r="E176" s="1022"/>
      <c r="F176" s="1022"/>
      <c r="G176" s="1022"/>
      <c r="H176" s="1022"/>
      <c r="I176" s="1023"/>
      <c r="J176" s="580" t="s">
        <v>300</v>
      </c>
      <c r="K176" s="495"/>
      <c r="L176" s="579">
        <v>2000000</v>
      </c>
      <c r="M176" s="495"/>
      <c r="N176" s="495"/>
      <c r="O176" s="495">
        <f t="shared" si="6"/>
        <v>2000000</v>
      </c>
      <c r="P176" s="558"/>
    </row>
    <row r="177" spans="1:16" s="553" customFormat="1" ht="16.5" customHeight="1">
      <c r="A177" s="604"/>
      <c r="B177" s="603"/>
      <c r="C177" s="1022" t="s">
        <v>301</v>
      </c>
      <c r="D177" s="1022"/>
      <c r="E177" s="1022"/>
      <c r="F177" s="1022"/>
      <c r="G177" s="1022"/>
      <c r="H177" s="1022"/>
      <c r="I177" s="1023"/>
      <c r="J177" s="580" t="s">
        <v>302</v>
      </c>
      <c r="K177" s="495"/>
      <c r="L177" s="581">
        <v>1500000</v>
      </c>
      <c r="M177" s="495"/>
      <c r="N177" s="495"/>
      <c r="O177" s="495">
        <f t="shared" si="6"/>
        <v>1500000</v>
      </c>
      <c r="P177" s="558"/>
    </row>
    <row r="178" spans="1:16" s="553" customFormat="1" ht="16.5" customHeight="1">
      <c r="A178" s="602"/>
      <c r="B178" s="577"/>
      <c r="C178" s="601"/>
      <c r="D178" s="601"/>
      <c r="E178" s="601"/>
      <c r="F178" s="601"/>
      <c r="G178" s="601"/>
      <c r="H178" s="601"/>
      <c r="I178" s="601"/>
      <c r="J178" s="600"/>
      <c r="K178" s="535"/>
      <c r="L178" s="599"/>
      <c r="M178" s="535"/>
      <c r="N178" s="535"/>
      <c r="O178" s="535"/>
      <c r="P178" s="558"/>
    </row>
    <row r="179" spans="1:16" s="553" customFormat="1" ht="16.5" customHeight="1">
      <c r="A179" s="602"/>
      <c r="B179" s="577"/>
      <c r="C179" s="601"/>
      <c r="D179" s="601"/>
      <c r="E179" s="601"/>
      <c r="F179" s="601"/>
      <c r="G179" s="601"/>
      <c r="H179" s="601"/>
      <c r="I179" s="601"/>
      <c r="J179" s="600"/>
      <c r="K179" s="535"/>
      <c r="L179" s="599"/>
      <c r="M179" s="535"/>
      <c r="N179" s="535"/>
      <c r="O179" s="535"/>
      <c r="P179" s="558"/>
    </row>
    <row r="180" spans="1:16" s="553" customFormat="1" ht="16.5" customHeight="1">
      <c r="A180" s="602"/>
      <c r="B180" s="577"/>
      <c r="C180" s="601"/>
      <c r="D180" s="601"/>
      <c r="E180" s="601"/>
      <c r="F180" s="601"/>
      <c r="G180" s="601"/>
      <c r="H180" s="601"/>
      <c r="I180" s="601"/>
      <c r="J180" s="600"/>
      <c r="K180" s="535"/>
      <c r="L180" s="599"/>
      <c r="M180" s="535"/>
      <c r="N180" s="535"/>
      <c r="O180" s="535"/>
      <c r="P180" s="558"/>
    </row>
    <row r="181" spans="1:16" s="553" customFormat="1" ht="16.5" customHeight="1">
      <c r="A181" s="602"/>
      <c r="B181" s="577"/>
      <c r="C181" s="601"/>
      <c r="D181" s="601"/>
      <c r="E181" s="601"/>
      <c r="F181" s="601"/>
      <c r="G181" s="601"/>
      <c r="H181" s="601"/>
      <c r="I181" s="601"/>
      <c r="J181" s="600"/>
      <c r="K181" s="535"/>
      <c r="L181" s="599"/>
      <c r="M181" s="535"/>
      <c r="N181" s="535"/>
      <c r="O181" s="535"/>
      <c r="P181" s="558"/>
    </row>
    <row r="182" spans="1:16" s="553" customFormat="1" ht="16.5" customHeight="1">
      <c r="A182" s="602"/>
      <c r="B182" s="577"/>
      <c r="C182" s="601"/>
      <c r="D182" s="601"/>
      <c r="E182" s="601"/>
      <c r="F182" s="601"/>
      <c r="G182" s="601"/>
      <c r="H182" s="601"/>
      <c r="I182" s="601"/>
      <c r="J182" s="600"/>
      <c r="K182" s="535"/>
      <c r="L182" s="599"/>
      <c r="M182" s="535"/>
      <c r="N182" s="535"/>
      <c r="O182" s="535"/>
      <c r="P182" s="558"/>
    </row>
    <row r="183" spans="1:16" s="553" customFormat="1" ht="16.5" customHeight="1">
      <c r="A183" s="602"/>
      <c r="B183" s="577"/>
      <c r="C183" s="601"/>
      <c r="D183" s="601"/>
      <c r="E183" s="601"/>
      <c r="F183" s="601"/>
      <c r="G183" s="601"/>
      <c r="H183" s="601"/>
      <c r="I183" s="601"/>
      <c r="J183" s="600"/>
      <c r="K183" s="535"/>
      <c r="L183" s="599"/>
      <c r="M183" s="535"/>
      <c r="N183" s="535"/>
      <c r="O183" s="535"/>
      <c r="P183" s="558"/>
    </row>
    <row r="184" spans="1:16" s="532" customFormat="1" ht="18.75" customHeight="1">
      <c r="A184" s="533" t="s">
        <v>439</v>
      </c>
      <c r="C184" s="533"/>
      <c r="D184" s="533"/>
      <c r="E184" s="533"/>
      <c r="F184" s="533"/>
      <c r="G184" s="533"/>
      <c r="H184" s="533"/>
      <c r="I184" s="533"/>
      <c r="J184" s="533"/>
      <c r="K184" s="533"/>
      <c r="L184" s="533"/>
      <c r="M184" s="533"/>
      <c r="N184" s="533"/>
      <c r="O184" s="533"/>
    </row>
    <row r="185" spans="1:16" s="532" customFormat="1" ht="18" customHeight="1">
      <c r="A185" s="533"/>
      <c r="B185" s="533" t="s">
        <v>438</v>
      </c>
      <c r="C185" s="534"/>
      <c r="D185" s="534"/>
      <c r="E185" s="533"/>
      <c r="F185" s="533"/>
      <c r="G185" s="533"/>
      <c r="H185" s="533"/>
      <c r="I185" s="533"/>
      <c r="J185" s="533"/>
      <c r="K185" s="533"/>
      <c r="L185" s="533"/>
      <c r="M185" s="533"/>
      <c r="N185" s="533"/>
      <c r="O185" s="533"/>
    </row>
    <row r="186" spans="1:16" s="516" customFormat="1" ht="17.25" customHeight="1">
      <c r="A186" s="531"/>
      <c r="B186" s="530"/>
      <c r="C186" s="530"/>
      <c r="D186" s="530"/>
      <c r="E186" s="530"/>
      <c r="F186" s="530"/>
      <c r="G186" s="530"/>
      <c r="H186" s="530"/>
      <c r="I186" s="530"/>
      <c r="J186" s="529" t="s">
        <v>437</v>
      </c>
      <c r="K186" s="528" t="s">
        <v>436</v>
      </c>
      <c r="L186" s="529" t="s">
        <v>435</v>
      </c>
      <c r="M186" s="528" t="s">
        <v>434</v>
      </c>
      <c r="N186" s="527" t="s">
        <v>433</v>
      </c>
      <c r="O186" s="526" t="s">
        <v>432</v>
      </c>
      <c r="P186" s="349"/>
    </row>
    <row r="187" spans="1:16" s="516" customFormat="1" ht="16.5" customHeight="1">
      <c r="A187" s="1038" t="s">
        <v>431</v>
      </c>
      <c r="B187" s="1039"/>
      <c r="C187" s="1039"/>
      <c r="D187" s="1039"/>
      <c r="E187" s="1039"/>
      <c r="F187" s="1039"/>
      <c r="G187" s="1039"/>
      <c r="H187" s="1039"/>
      <c r="I187" s="1039"/>
      <c r="J187" s="525" t="s">
        <v>430</v>
      </c>
      <c r="K187" s="524" t="s">
        <v>429</v>
      </c>
      <c r="L187" s="525" t="s">
        <v>428</v>
      </c>
      <c r="M187" s="524" t="s">
        <v>428</v>
      </c>
      <c r="N187" s="523" t="s">
        <v>428</v>
      </c>
      <c r="O187" s="522" t="s">
        <v>21</v>
      </c>
      <c r="P187" s="349"/>
    </row>
    <row r="188" spans="1:16" s="516" customFormat="1" ht="16.5" customHeight="1">
      <c r="A188" s="521"/>
      <c r="B188" s="520"/>
      <c r="C188" s="520"/>
      <c r="D188" s="520"/>
      <c r="E188" s="520"/>
      <c r="F188" s="520"/>
      <c r="G188" s="520"/>
      <c r="H188" s="520"/>
      <c r="I188" s="520"/>
      <c r="J188" s="518"/>
      <c r="K188" s="519" t="s">
        <v>428</v>
      </c>
      <c r="L188" s="518"/>
      <c r="M188" s="519"/>
      <c r="N188" s="518"/>
      <c r="O188" s="517"/>
      <c r="P188" s="349"/>
    </row>
    <row r="189" spans="1:16" s="508" customFormat="1" ht="16.5" customHeight="1">
      <c r="A189" s="515"/>
      <c r="B189" s="513"/>
      <c r="C189" s="513"/>
      <c r="D189" s="513"/>
      <c r="E189" s="513"/>
      <c r="F189" s="514" t="s">
        <v>427</v>
      </c>
      <c r="G189" s="513"/>
      <c r="H189" s="513"/>
      <c r="I189" s="513"/>
      <c r="J189" s="511" t="s">
        <v>426</v>
      </c>
      <c r="K189" s="512" t="s">
        <v>425</v>
      </c>
      <c r="L189" s="511" t="s">
        <v>424</v>
      </c>
      <c r="M189" s="512" t="s">
        <v>423</v>
      </c>
      <c r="N189" s="511" t="s">
        <v>422</v>
      </c>
      <c r="O189" s="510" t="s">
        <v>421</v>
      </c>
      <c r="P189" s="509"/>
    </row>
    <row r="190" spans="1:16" s="553" customFormat="1" ht="16.5" customHeight="1">
      <c r="A190" s="578"/>
      <c r="B190" s="577"/>
      <c r="C190" s="1018" t="s">
        <v>454</v>
      </c>
      <c r="D190" s="1018"/>
      <c r="E190" s="1018"/>
      <c r="F190" s="1018"/>
      <c r="G190" s="1018"/>
      <c r="H190" s="1018"/>
      <c r="I190" s="1019"/>
      <c r="J190" s="582" t="s">
        <v>304</v>
      </c>
      <c r="K190" s="503"/>
      <c r="L190" s="503"/>
      <c r="M190" s="588">
        <v>750000</v>
      </c>
      <c r="N190" s="503"/>
      <c r="O190" s="503">
        <f t="shared" ref="O190:O218" si="7">SUM(K190:N190)</f>
        <v>750000</v>
      </c>
      <c r="P190" s="558"/>
    </row>
    <row r="191" spans="1:16" s="553" customFormat="1" ht="16.5" customHeight="1">
      <c r="A191" s="578"/>
      <c r="B191" s="577"/>
      <c r="C191" s="1022" t="s">
        <v>453</v>
      </c>
      <c r="D191" s="1022"/>
      <c r="E191" s="1022"/>
      <c r="F191" s="1022"/>
      <c r="G191" s="1022"/>
      <c r="H191" s="1022"/>
      <c r="I191" s="1023"/>
      <c r="J191" s="598" t="s">
        <v>306</v>
      </c>
      <c r="K191" s="495"/>
      <c r="L191" s="581">
        <v>3000000</v>
      </c>
      <c r="M191" s="495"/>
      <c r="N191" s="495"/>
      <c r="O191" s="495">
        <f t="shared" si="7"/>
        <v>3000000</v>
      </c>
      <c r="P191" s="558"/>
    </row>
    <row r="192" spans="1:16" s="553" customFormat="1" ht="16.5" customHeight="1">
      <c r="A192" s="578"/>
      <c r="B192" s="577"/>
      <c r="C192" s="592" t="s">
        <v>307</v>
      </c>
      <c r="D192" s="586"/>
      <c r="E192" s="586"/>
      <c r="F192" s="586"/>
      <c r="G192" s="586"/>
      <c r="H192" s="586"/>
      <c r="I192" s="585"/>
      <c r="J192" s="582" t="s">
        <v>308</v>
      </c>
      <c r="K192" s="581">
        <v>300000</v>
      </c>
      <c r="L192" s="495"/>
      <c r="M192" s="495"/>
      <c r="N192" s="495"/>
      <c r="O192" s="495">
        <f t="shared" si="7"/>
        <v>300000</v>
      </c>
      <c r="P192" s="558"/>
    </row>
    <row r="193" spans="1:16" s="553" customFormat="1" ht="15.75">
      <c r="A193" s="501"/>
      <c r="B193" s="500"/>
      <c r="C193" s="595" t="s">
        <v>309</v>
      </c>
      <c r="D193" s="595"/>
      <c r="E193" s="595"/>
      <c r="F193" s="595"/>
      <c r="G193" s="595"/>
      <c r="H193" s="595"/>
      <c r="I193" s="595"/>
      <c r="J193" s="499" t="s">
        <v>310</v>
      </c>
      <c r="K193" s="588"/>
      <c r="L193" s="581">
        <v>15000000</v>
      </c>
      <c r="M193" s="588"/>
      <c r="N193" s="504"/>
      <c r="O193" s="495">
        <f t="shared" si="7"/>
        <v>15000000</v>
      </c>
      <c r="P193" s="558"/>
    </row>
    <row r="194" spans="1:16" s="553" customFormat="1" ht="16.5" customHeight="1">
      <c r="A194" s="578"/>
      <c r="B194" s="577"/>
      <c r="C194" s="1018" t="s">
        <v>311</v>
      </c>
      <c r="D194" s="1018"/>
      <c r="E194" s="1018"/>
      <c r="F194" s="1018"/>
      <c r="G194" s="1018"/>
      <c r="H194" s="1018"/>
      <c r="I194" s="1019"/>
      <c r="J194" s="582">
        <v>8821</v>
      </c>
      <c r="K194" s="503"/>
      <c r="L194" s="503"/>
      <c r="M194" s="583">
        <v>1500000</v>
      </c>
      <c r="N194" s="503"/>
      <c r="O194" s="503">
        <f t="shared" si="7"/>
        <v>1500000</v>
      </c>
      <c r="P194" s="558"/>
    </row>
    <row r="195" spans="1:16" s="553" customFormat="1" ht="16.5" customHeight="1">
      <c r="A195" s="578"/>
      <c r="B195" s="577"/>
      <c r="C195" s="1022" t="s">
        <v>312</v>
      </c>
      <c r="D195" s="1022"/>
      <c r="E195" s="1022"/>
      <c r="F195" s="1022"/>
      <c r="G195" s="1022"/>
      <c r="H195" s="1022"/>
      <c r="I195" s="1023"/>
      <c r="J195" s="580">
        <v>8851</v>
      </c>
      <c r="K195" s="495"/>
      <c r="L195" s="495"/>
      <c r="M195" s="579">
        <v>500000</v>
      </c>
      <c r="N195" s="495"/>
      <c r="O195" s="495">
        <f t="shared" si="7"/>
        <v>500000</v>
      </c>
      <c r="P195" s="558"/>
    </row>
    <row r="196" spans="1:16" s="553" customFormat="1" ht="16.5" customHeight="1">
      <c r="A196" s="578"/>
      <c r="B196" s="577"/>
      <c r="C196" s="1022" t="s">
        <v>313</v>
      </c>
      <c r="D196" s="1022"/>
      <c r="E196" s="1022"/>
      <c r="F196" s="1022"/>
      <c r="G196" s="1022"/>
      <c r="H196" s="1022"/>
      <c r="I196" s="1023"/>
      <c r="J196" s="580" t="s">
        <v>314</v>
      </c>
      <c r="K196" s="495"/>
      <c r="L196" s="495"/>
      <c r="M196" s="579">
        <v>10000000</v>
      </c>
      <c r="N196" s="495"/>
      <c r="O196" s="495">
        <f t="shared" si="7"/>
        <v>10000000</v>
      </c>
      <c r="P196" s="558"/>
    </row>
    <row r="197" spans="1:16" s="553" customFormat="1" ht="16.5" customHeight="1">
      <c r="A197" s="578"/>
      <c r="B197" s="577"/>
      <c r="C197" s="1018" t="s">
        <v>220</v>
      </c>
      <c r="D197" s="1018"/>
      <c r="E197" s="1018"/>
      <c r="F197" s="1018"/>
      <c r="G197" s="1018"/>
      <c r="H197" s="1018"/>
      <c r="I197" s="1019"/>
      <c r="J197" s="597">
        <v>8859</v>
      </c>
      <c r="K197" s="503"/>
      <c r="L197" s="596">
        <v>1000000</v>
      </c>
      <c r="M197" s="503"/>
      <c r="N197" s="503"/>
      <c r="O197" s="503">
        <f t="shared" si="7"/>
        <v>1000000</v>
      </c>
      <c r="P197" s="558"/>
    </row>
    <row r="198" spans="1:16" s="553" customFormat="1" ht="16.5" customHeight="1">
      <c r="A198" s="578"/>
      <c r="B198" s="577"/>
      <c r="C198" s="1022" t="s">
        <v>315</v>
      </c>
      <c r="D198" s="1022"/>
      <c r="E198" s="1022"/>
      <c r="F198" s="1022"/>
      <c r="G198" s="1022"/>
      <c r="H198" s="1022"/>
      <c r="I198" s="1023"/>
      <c r="J198" s="580">
        <v>8912</v>
      </c>
      <c r="K198" s="495"/>
      <c r="L198" s="495"/>
      <c r="M198" s="579">
        <v>10000000</v>
      </c>
      <c r="N198" s="495"/>
      <c r="O198" s="495">
        <f t="shared" si="7"/>
        <v>10000000</v>
      </c>
      <c r="P198" s="558"/>
    </row>
    <row r="199" spans="1:16" s="553" customFormat="1" ht="30.75" customHeight="1">
      <c r="A199" s="578"/>
      <c r="B199" s="577"/>
      <c r="C199" s="1022" t="s">
        <v>452</v>
      </c>
      <c r="D199" s="1022"/>
      <c r="E199" s="1022"/>
      <c r="F199" s="1022"/>
      <c r="G199" s="1022"/>
      <c r="H199" s="1022"/>
      <c r="I199" s="1023"/>
      <c r="J199" s="580" t="s">
        <v>317</v>
      </c>
      <c r="K199" s="495"/>
      <c r="L199" s="579">
        <v>7000000</v>
      </c>
      <c r="M199" s="495"/>
      <c r="N199" s="495"/>
      <c r="O199" s="495">
        <f t="shared" si="7"/>
        <v>7000000</v>
      </c>
      <c r="P199" s="558"/>
    </row>
    <row r="200" spans="1:16" s="553" customFormat="1" ht="16.5" customHeight="1">
      <c r="A200" s="578"/>
      <c r="B200" s="577"/>
      <c r="C200" s="1022" t="s">
        <v>318</v>
      </c>
      <c r="D200" s="1022"/>
      <c r="E200" s="1022"/>
      <c r="F200" s="1022"/>
      <c r="G200" s="1022"/>
      <c r="H200" s="1022"/>
      <c r="I200" s="1023"/>
      <c r="J200" s="580">
        <v>8917</v>
      </c>
      <c r="K200" s="579">
        <v>10000000</v>
      </c>
      <c r="L200" s="495"/>
      <c r="M200" s="579"/>
      <c r="N200" s="495"/>
      <c r="O200" s="495">
        <f t="shared" si="7"/>
        <v>10000000</v>
      </c>
      <c r="P200" s="558"/>
    </row>
    <row r="201" spans="1:16" s="553" customFormat="1" ht="32.25" customHeight="1">
      <c r="A201" s="501"/>
      <c r="B201" s="500"/>
      <c r="C201" s="1045" t="s">
        <v>327</v>
      </c>
      <c r="D201" s="1045"/>
      <c r="E201" s="1045"/>
      <c r="F201" s="1045"/>
      <c r="G201" s="1045"/>
      <c r="H201" s="1045"/>
      <c r="I201" s="1046"/>
      <c r="J201" s="546" t="s">
        <v>451</v>
      </c>
      <c r="K201" s="581"/>
      <c r="L201" s="542"/>
      <c r="M201" s="581">
        <v>2000000</v>
      </c>
      <c r="N201" s="496"/>
      <c r="O201" s="495">
        <f t="shared" si="7"/>
        <v>2000000</v>
      </c>
      <c r="P201" s="558"/>
    </row>
    <row r="202" spans="1:16" s="553" customFormat="1" ht="15.75">
      <c r="A202" s="501"/>
      <c r="B202" s="500"/>
      <c r="C202" s="595" t="s">
        <v>319</v>
      </c>
      <c r="D202" s="595"/>
      <c r="E202" s="595"/>
      <c r="F202" s="595"/>
      <c r="G202" s="595"/>
      <c r="H202" s="595"/>
      <c r="I202" s="595"/>
      <c r="J202" s="546" t="s">
        <v>320</v>
      </c>
      <c r="K202" s="588">
        <v>10000000</v>
      </c>
      <c r="L202" s="542"/>
      <c r="M202" s="581"/>
      <c r="N202" s="504"/>
      <c r="O202" s="495">
        <f t="shared" si="7"/>
        <v>10000000</v>
      </c>
      <c r="P202" s="558"/>
    </row>
    <row r="203" spans="1:16" s="553" customFormat="1" ht="15.75" customHeight="1">
      <c r="A203" s="578"/>
      <c r="B203" s="577"/>
      <c r="C203" s="1018" t="s">
        <v>450</v>
      </c>
      <c r="D203" s="1018"/>
      <c r="E203" s="1018"/>
      <c r="F203" s="1018"/>
      <c r="G203" s="1018"/>
      <c r="H203" s="1018"/>
      <c r="I203" s="1018"/>
      <c r="J203" s="580" t="s">
        <v>322</v>
      </c>
      <c r="K203" s="583"/>
      <c r="L203" s="495"/>
      <c r="M203" s="584">
        <v>1500000</v>
      </c>
      <c r="N203" s="503"/>
      <c r="O203" s="495">
        <f t="shared" si="7"/>
        <v>1500000</v>
      </c>
      <c r="P203" s="558"/>
    </row>
    <row r="204" spans="1:16" s="553" customFormat="1" ht="15.75">
      <c r="A204" s="578"/>
      <c r="B204" s="577"/>
      <c r="C204" s="594" t="s">
        <v>329</v>
      </c>
      <c r="D204" s="590"/>
      <c r="E204" s="590"/>
      <c r="F204" s="590"/>
      <c r="G204" s="590"/>
      <c r="H204" s="590"/>
      <c r="I204" s="590"/>
      <c r="J204" s="582" t="s">
        <v>330</v>
      </c>
      <c r="K204" s="583">
        <v>5000000</v>
      </c>
      <c r="L204" s="495"/>
      <c r="M204" s="584"/>
      <c r="N204" s="503"/>
      <c r="O204" s="495">
        <f t="shared" si="7"/>
        <v>5000000</v>
      </c>
      <c r="P204" s="558"/>
    </row>
    <row r="205" spans="1:16" s="553" customFormat="1" ht="27.75" customHeight="1">
      <c r="A205" s="578"/>
      <c r="B205" s="577"/>
      <c r="C205" s="1057" t="s">
        <v>331</v>
      </c>
      <c r="D205" s="1057"/>
      <c r="E205" s="1057"/>
      <c r="F205" s="1057"/>
      <c r="G205" s="1057"/>
      <c r="H205" s="1057"/>
      <c r="I205" s="1058"/>
      <c r="J205" s="580">
        <v>8999</v>
      </c>
      <c r="K205" s="495"/>
      <c r="L205" s="495"/>
      <c r="M205" s="579">
        <v>10000000</v>
      </c>
      <c r="N205" s="495"/>
      <c r="O205" s="495">
        <f t="shared" si="7"/>
        <v>10000000</v>
      </c>
      <c r="P205" s="558"/>
    </row>
    <row r="206" spans="1:16" s="553" customFormat="1" ht="16.5" customHeight="1">
      <c r="A206" s="578"/>
      <c r="B206" s="577"/>
      <c r="C206" s="1022" t="s">
        <v>332</v>
      </c>
      <c r="D206" s="1022"/>
      <c r="E206" s="1022"/>
      <c r="F206" s="1022"/>
      <c r="G206" s="1022"/>
      <c r="H206" s="1022"/>
      <c r="I206" s="1023"/>
      <c r="J206" s="580" t="s">
        <v>333</v>
      </c>
      <c r="K206" s="495"/>
      <c r="L206" s="495"/>
      <c r="M206" s="579">
        <v>1500000</v>
      </c>
      <c r="N206" s="495"/>
      <c r="O206" s="495">
        <f t="shared" si="7"/>
        <v>1500000</v>
      </c>
      <c r="P206" s="558"/>
    </row>
    <row r="207" spans="1:16" s="553" customFormat="1" ht="15.75">
      <c r="A207" s="578"/>
      <c r="B207" s="577"/>
      <c r="C207" s="592" t="s">
        <v>334</v>
      </c>
      <c r="D207" s="586"/>
      <c r="E207" s="586"/>
      <c r="F207" s="586"/>
      <c r="G207" s="586"/>
      <c r="H207" s="586"/>
      <c r="I207" s="586"/>
      <c r="J207" s="593" t="s">
        <v>335</v>
      </c>
      <c r="K207" s="495"/>
      <c r="L207" s="495"/>
      <c r="M207" s="579">
        <v>10000000</v>
      </c>
      <c r="N207" s="495"/>
      <c r="O207" s="495">
        <f t="shared" si="7"/>
        <v>10000000</v>
      </c>
      <c r="P207" s="558"/>
    </row>
    <row r="208" spans="1:16" s="553" customFormat="1" ht="15.75">
      <c r="A208" s="578"/>
      <c r="B208" s="577"/>
      <c r="C208" s="592" t="s">
        <v>336</v>
      </c>
      <c r="D208" s="586"/>
      <c r="E208" s="586"/>
      <c r="F208" s="586"/>
      <c r="G208" s="586"/>
      <c r="H208" s="586"/>
      <c r="I208" s="586"/>
      <c r="J208" s="591" t="s">
        <v>337</v>
      </c>
      <c r="K208" s="581">
        <v>1000000</v>
      </c>
      <c r="L208" s="495"/>
      <c r="M208" s="581"/>
      <c r="N208" s="495"/>
      <c r="O208" s="495">
        <f t="shared" si="7"/>
        <v>1000000</v>
      </c>
      <c r="P208" s="558"/>
    </row>
    <row r="209" spans="1:18" s="553" customFormat="1" ht="15.75">
      <c r="A209" s="578"/>
      <c r="B209" s="577"/>
      <c r="C209" s="587" t="s">
        <v>338</v>
      </c>
      <c r="D209" s="586"/>
      <c r="E209" s="586"/>
      <c r="F209" s="586"/>
      <c r="G209" s="586"/>
      <c r="H209" s="586"/>
      <c r="I209" s="585"/>
      <c r="J209" s="582" t="s">
        <v>339</v>
      </c>
      <c r="K209" s="583"/>
      <c r="L209" s="495"/>
      <c r="M209" s="584">
        <v>500000</v>
      </c>
      <c r="N209" s="503"/>
      <c r="O209" s="495">
        <f t="shared" si="7"/>
        <v>500000</v>
      </c>
      <c r="P209" s="558"/>
    </row>
    <row r="210" spans="1:18" s="553" customFormat="1" ht="15.75">
      <c r="A210" s="578"/>
      <c r="B210" s="577"/>
      <c r="C210" s="587" t="s">
        <v>340</v>
      </c>
      <c r="D210" s="590"/>
      <c r="E210" s="590"/>
      <c r="F210" s="590"/>
      <c r="G210" s="590"/>
      <c r="H210" s="590"/>
      <c r="I210" s="590"/>
      <c r="J210" s="582" t="s">
        <v>341</v>
      </c>
      <c r="K210" s="583"/>
      <c r="L210" s="495"/>
      <c r="M210" s="584">
        <v>20000000</v>
      </c>
      <c r="N210" s="503"/>
      <c r="O210" s="495">
        <f t="shared" si="7"/>
        <v>20000000</v>
      </c>
      <c r="P210" s="558"/>
    </row>
    <row r="211" spans="1:18" s="553" customFormat="1" ht="15.75">
      <c r="A211" s="578"/>
      <c r="B211" s="577"/>
      <c r="C211" s="1047" t="s">
        <v>342</v>
      </c>
      <c r="D211" s="1047"/>
      <c r="E211" s="1047"/>
      <c r="F211" s="1047"/>
      <c r="G211" s="1047"/>
      <c r="H211" s="1047"/>
      <c r="I211" s="1048"/>
      <c r="J211" s="589" t="s">
        <v>343</v>
      </c>
      <c r="K211" s="583">
        <v>5000000</v>
      </c>
      <c r="L211" s="495"/>
      <c r="M211" s="495"/>
      <c r="N211" s="503"/>
      <c r="O211" s="495">
        <f t="shared" si="7"/>
        <v>5000000</v>
      </c>
      <c r="P211" s="558"/>
    </row>
    <row r="212" spans="1:18" s="553" customFormat="1" ht="15.75">
      <c r="A212" s="501"/>
      <c r="B212" s="500"/>
      <c r="C212" s="1051" t="s">
        <v>344</v>
      </c>
      <c r="D212" s="1051"/>
      <c r="E212" s="1051"/>
      <c r="F212" s="1051"/>
      <c r="G212" s="1051"/>
      <c r="H212" s="1051"/>
      <c r="I212" s="1051"/>
      <c r="J212" s="546" t="s">
        <v>345</v>
      </c>
      <c r="K212" s="588"/>
      <c r="L212" s="581"/>
      <c r="M212" s="581">
        <v>20000000</v>
      </c>
      <c r="N212" s="504"/>
      <c r="O212" s="495">
        <f t="shared" si="7"/>
        <v>20000000</v>
      </c>
      <c r="P212" s="572"/>
      <c r="Q212" s="554"/>
    </row>
    <row r="213" spans="1:18" s="553" customFormat="1" ht="15.75">
      <c r="A213" s="578"/>
      <c r="B213" s="577"/>
      <c r="C213" s="587" t="s">
        <v>346</v>
      </c>
      <c r="D213" s="586"/>
      <c r="E213" s="586"/>
      <c r="F213" s="586"/>
      <c r="G213" s="586"/>
      <c r="H213" s="586"/>
      <c r="I213" s="585"/>
      <c r="J213" s="580" t="s">
        <v>347</v>
      </c>
      <c r="K213" s="579"/>
      <c r="L213" s="495"/>
      <c r="M213" s="584">
        <v>5000000</v>
      </c>
      <c r="N213" s="495"/>
      <c r="O213" s="495">
        <f t="shared" si="7"/>
        <v>5000000</v>
      </c>
      <c r="P213" s="558"/>
    </row>
    <row r="214" spans="1:18" s="553" customFormat="1" ht="16.5" customHeight="1">
      <c r="A214" s="578"/>
      <c r="B214" s="577"/>
      <c r="C214" s="1018" t="s">
        <v>348</v>
      </c>
      <c r="D214" s="1018"/>
      <c r="E214" s="1018"/>
      <c r="F214" s="1018"/>
      <c r="G214" s="1018"/>
      <c r="H214" s="1018"/>
      <c r="I214" s="1019"/>
      <c r="J214" s="582">
        <v>9921</v>
      </c>
      <c r="K214" s="583">
        <v>6665000</v>
      </c>
      <c r="L214" s="503"/>
      <c r="M214" s="503"/>
      <c r="N214" s="503"/>
      <c r="O214" s="503">
        <f t="shared" si="7"/>
        <v>6665000</v>
      </c>
      <c r="P214" s="558"/>
    </row>
    <row r="215" spans="1:18" s="553" customFormat="1" ht="29.25" customHeight="1">
      <c r="A215" s="578"/>
      <c r="B215" s="577"/>
      <c r="C215" s="1022" t="s">
        <v>349</v>
      </c>
      <c r="D215" s="1022"/>
      <c r="E215" s="1022"/>
      <c r="F215" s="1022"/>
      <c r="G215" s="1022"/>
      <c r="H215" s="1022"/>
      <c r="I215" s="1023"/>
      <c r="J215" s="580" t="s">
        <v>350</v>
      </c>
      <c r="K215" s="581">
        <v>23880385</v>
      </c>
      <c r="L215" s="495"/>
      <c r="M215" s="495"/>
      <c r="N215" s="495"/>
      <c r="O215" s="495">
        <f t="shared" si="7"/>
        <v>23880385</v>
      </c>
      <c r="P215" s="558"/>
    </row>
    <row r="216" spans="1:18" s="553" customFormat="1" ht="35.25" customHeight="1">
      <c r="A216" s="578"/>
      <c r="B216" s="577"/>
      <c r="C216" s="1022" t="s">
        <v>449</v>
      </c>
      <c r="D216" s="1022"/>
      <c r="E216" s="1022"/>
      <c r="F216" s="1022"/>
      <c r="G216" s="1022"/>
      <c r="H216" s="1022"/>
      <c r="I216" s="1023"/>
      <c r="J216" s="582" t="s">
        <v>352</v>
      </c>
      <c r="K216" s="581">
        <v>52150353</v>
      </c>
      <c r="L216" s="495"/>
      <c r="M216" s="495"/>
      <c r="N216" s="503"/>
      <c r="O216" s="495">
        <f t="shared" si="7"/>
        <v>52150353</v>
      </c>
      <c r="P216" s="558"/>
    </row>
    <row r="217" spans="1:18" s="553" customFormat="1" ht="15.75">
      <c r="A217" s="578"/>
      <c r="B217" s="577"/>
      <c r="C217" s="1022" t="s">
        <v>353</v>
      </c>
      <c r="D217" s="1022"/>
      <c r="E217" s="1022"/>
      <c r="F217" s="1022"/>
      <c r="G217" s="1022"/>
      <c r="H217" s="1022"/>
      <c r="I217" s="1023"/>
      <c r="J217" s="580">
        <v>9999</v>
      </c>
      <c r="K217" s="579">
        <v>2500000</v>
      </c>
      <c r="L217" s="495"/>
      <c r="M217" s="495"/>
      <c r="N217" s="495"/>
      <c r="O217" s="495">
        <f t="shared" si="7"/>
        <v>2500000</v>
      </c>
      <c r="P217" s="558"/>
    </row>
    <row r="218" spans="1:18" s="553" customFormat="1" ht="33.75" customHeight="1" thickBot="1">
      <c r="A218" s="578"/>
      <c r="B218" s="577"/>
      <c r="C218" s="1031" t="s">
        <v>354</v>
      </c>
      <c r="D218" s="1031"/>
      <c r="E218" s="1031"/>
      <c r="F218" s="1031"/>
      <c r="G218" s="1031"/>
      <c r="H218" s="1031"/>
      <c r="I218" s="1032"/>
      <c r="J218" s="576"/>
      <c r="K218" s="575"/>
      <c r="L218" s="574">
        <v>150000000</v>
      </c>
      <c r="M218" s="573"/>
      <c r="N218" s="573"/>
      <c r="O218" s="495">
        <f t="shared" si="7"/>
        <v>150000000</v>
      </c>
      <c r="P218" s="558"/>
    </row>
    <row r="219" spans="1:18" s="553" customFormat="1" ht="16.5" thickTop="1" thickBot="1">
      <c r="A219" s="1025" t="s">
        <v>448</v>
      </c>
      <c r="B219" s="1026"/>
      <c r="C219" s="1026"/>
      <c r="D219" s="1026"/>
      <c r="E219" s="1026"/>
      <c r="F219" s="1026"/>
      <c r="G219" s="1026"/>
      <c r="H219" s="1026"/>
      <c r="I219" s="1027"/>
      <c r="J219" s="494"/>
      <c r="K219" s="493">
        <f>SUM(K102:K218)</f>
        <v>1122339331</v>
      </c>
      <c r="L219" s="493">
        <f>SUM(L102:L218)</f>
        <v>335400000</v>
      </c>
      <c r="M219" s="493">
        <f>SUM(M102:M218)</f>
        <v>171550000</v>
      </c>
      <c r="N219" s="493">
        <f>SUM(N102:N218)</f>
        <v>0</v>
      </c>
      <c r="O219" s="492">
        <f>SUM(O102:O218)</f>
        <v>1629289331</v>
      </c>
      <c r="P219" s="572"/>
      <c r="Q219" s="571"/>
      <c r="R219" s="571"/>
    </row>
    <row r="220" spans="1:18" s="553" customFormat="1" ht="15.75" thickTop="1">
      <c r="A220" s="570"/>
      <c r="B220" s="569" t="s">
        <v>447</v>
      </c>
      <c r="C220" s="569"/>
      <c r="D220" s="568"/>
      <c r="E220" s="568"/>
      <c r="F220" s="568"/>
      <c r="G220" s="568"/>
      <c r="H220" s="568"/>
      <c r="I220" s="568"/>
      <c r="J220" s="567"/>
      <c r="K220" s="566"/>
      <c r="L220" s="566"/>
      <c r="M220" s="566"/>
      <c r="N220" s="566"/>
      <c r="O220" s="566"/>
      <c r="P220" s="558"/>
    </row>
    <row r="221" spans="1:18" s="553" customFormat="1" ht="33" customHeight="1" thickBot="1">
      <c r="A221" s="565"/>
      <c r="B221" s="564"/>
      <c r="C221" s="1054" t="s">
        <v>446</v>
      </c>
      <c r="D221" s="1054"/>
      <c r="E221" s="1054"/>
      <c r="F221" s="1054"/>
      <c r="G221" s="1054"/>
      <c r="H221" s="1054"/>
      <c r="I221" s="1054"/>
      <c r="J221" s="563">
        <v>9940</v>
      </c>
      <c r="K221" s="561"/>
      <c r="L221" s="562">
        <v>355015611</v>
      </c>
      <c r="M221" s="561"/>
      <c r="N221" s="560"/>
      <c r="O221" s="559">
        <f>SUM(K221:N221)</f>
        <v>355015611</v>
      </c>
      <c r="P221" s="558"/>
    </row>
    <row r="222" spans="1:18" s="553" customFormat="1" ht="16.5" thickTop="1" thickBot="1">
      <c r="A222" s="1028" t="s">
        <v>445</v>
      </c>
      <c r="B222" s="1029"/>
      <c r="C222" s="1029"/>
      <c r="D222" s="1029"/>
      <c r="E222" s="1029"/>
      <c r="F222" s="1029"/>
      <c r="G222" s="1029"/>
      <c r="H222" s="1029"/>
      <c r="I222" s="1030"/>
      <c r="J222" s="557"/>
      <c r="K222" s="556">
        <f>K221</f>
        <v>0</v>
      </c>
      <c r="L222" s="556">
        <f>L221</f>
        <v>355015611</v>
      </c>
      <c r="M222" s="556">
        <f>M221</f>
        <v>0</v>
      </c>
      <c r="N222" s="556">
        <f>N221</f>
        <v>0</v>
      </c>
      <c r="O222" s="555">
        <f>O221</f>
        <v>355015611</v>
      </c>
      <c r="P222" s="554"/>
    </row>
    <row r="223" spans="1:18" ht="16.5" customHeight="1" thickTop="1">
      <c r="A223" s="501"/>
      <c r="B223" s="500" t="s">
        <v>444</v>
      </c>
      <c r="C223" s="552"/>
      <c r="D223" s="552"/>
      <c r="E223" s="552"/>
      <c r="F223" s="552"/>
      <c r="G223" s="552"/>
      <c r="H223" s="552"/>
      <c r="I223" s="552"/>
      <c r="J223" s="551"/>
      <c r="K223" s="496"/>
      <c r="L223" s="496"/>
      <c r="M223" s="496"/>
      <c r="N223" s="496"/>
      <c r="O223" s="495"/>
      <c r="P223" s="409"/>
    </row>
    <row r="224" spans="1:18" ht="31.5" customHeight="1">
      <c r="A224" s="501"/>
      <c r="B224" s="500"/>
      <c r="C224" s="1055" t="s">
        <v>443</v>
      </c>
      <c r="D224" s="1055"/>
      <c r="E224" s="1055"/>
      <c r="F224" s="1055"/>
      <c r="G224" s="1055"/>
      <c r="H224" s="1055"/>
      <c r="I224" s="1056"/>
      <c r="J224" s="499" t="s">
        <v>383</v>
      </c>
      <c r="K224" s="542"/>
      <c r="L224" s="394"/>
      <c r="M224" s="394">
        <v>100000000</v>
      </c>
      <c r="N224" s="496"/>
      <c r="O224" s="495">
        <f t="shared" ref="O224:O233" si="8">SUM(K224:N224)</f>
        <v>100000000</v>
      </c>
      <c r="P224" s="409"/>
    </row>
    <row r="225" spans="1:16" ht="16.5" customHeight="1">
      <c r="A225" s="501"/>
      <c r="B225" s="500"/>
      <c r="C225" s="1043" t="s">
        <v>366</v>
      </c>
      <c r="D225" s="1043"/>
      <c r="E225" s="1043"/>
      <c r="F225" s="1043"/>
      <c r="G225" s="1043"/>
      <c r="H225" s="1043"/>
      <c r="I225" s="1044"/>
      <c r="J225" s="550" t="s">
        <v>367</v>
      </c>
      <c r="K225" s="497"/>
      <c r="L225" s="394">
        <v>10000000</v>
      </c>
      <c r="M225" s="497"/>
      <c r="N225" s="504"/>
      <c r="O225" s="495">
        <f t="shared" si="8"/>
        <v>10000000</v>
      </c>
      <c r="P225" s="409"/>
    </row>
    <row r="226" spans="1:16" ht="33.75" customHeight="1">
      <c r="A226" s="501"/>
      <c r="B226" s="500"/>
      <c r="C226" s="1045" t="s">
        <v>369</v>
      </c>
      <c r="D226" s="1045"/>
      <c r="E226" s="1045"/>
      <c r="F226" s="1045"/>
      <c r="G226" s="1045"/>
      <c r="H226" s="1045"/>
      <c r="I226" s="1046"/>
      <c r="J226" s="546">
        <v>6911</v>
      </c>
      <c r="K226" s="542"/>
      <c r="L226" s="542"/>
      <c r="M226" s="394">
        <v>265000000</v>
      </c>
      <c r="N226" s="496"/>
      <c r="O226" s="495">
        <f t="shared" si="8"/>
        <v>265000000</v>
      </c>
      <c r="P226" s="409"/>
    </row>
    <row r="227" spans="1:16" ht="33.75" customHeight="1">
      <c r="A227" s="501"/>
      <c r="B227" s="500"/>
      <c r="C227" s="1022" t="s">
        <v>442</v>
      </c>
      <c r="D227" s="1022"/>
      <c r="E227" s="1022"/>
      <c r="F227" s="1022"/>
      <c r="G227" s="1022"/>
      <c r="H227" s="1022"/>
      <c r="I227" s="1022"/>
      <c r="J227" s="546" t="s">
        <v>385</v>
      </c>
      <c r="K227" s="542"/>
      <c r="L227" s="549"/>
      <c r="M227" s="394"/>
      <c r="N227" s="496"/>
      <c r="O227" s="495">
        <f t="shared" si="8"/>
        <v>0</v>
      </c>
      <c r="P227" s="409"/>
    </row>
    <row r="228" spans="1:16" ht="16.5" customHeight="1">
      <c r="A228" s="501"/>
      <c r="B228" s="500"/>
      <c r="C228" s="1043" t="s">
        <v>370</v>
      </c>
      <c r="D228" s="1043"/>
      <c r="E228" s="1043"/>
      <c r="F228" s="1043"/>
      <c r="G228" s="1043"/>
      <c r="H228" s="1043"/>
      <c r="I228" s="1044"/>
      <c r="J228" s="546">
        <v>8911</v>
      </c>
      <c r="K228" s="542"/>
      <c r="L228" s="542"/>
      <c r="M228" s="394">
        <v>2000000</v>
      </c>
      <c r="N228" s="496"/>
      <c r="O228" s="495">
        <f t="shared" si="8"/>
        <v>2000000</v>
      </c>
      <c r="P228" s="409"/>
    </row>
    <row r="229" spans="1:16" ht="16.5" customHeight="1">
      <c r="A229" s="501"/>
      <c r="B229" s="500"/>
      <c r="C229" s="1043" t="s">
        <v>371</v>
      </c>
      <c r="D229" s="1043"/>
      <c r="E229" s="1043"/>
      <c r="F229" s="1043"/>
      <c r="G229" s="1043"/>
      <c r="H229" s="1043"/>
      <c r="I229" s="1044"/>
      <c r="J229" s="546" t="s">
        <v>372</v>
      </c>
      <c r="K229" s="548"/>
      <c r="L229" s="542"/>
      <c r="M229" s="394">
        <v>2000000</v>
      </c>
      <c r="N229" s="496"/>
      <c r="O229" s="495">
        <f t="shared" si="8"/>
        <v>2000000</v>
      </c>
      <c r="P229" s="409"/>
    </row>
    <row r="230" spans="1:16" ht="16.5" customHeight="1">
      <c r="A230" s="501"/>
      <c r="B230" s="500"/>
      <c r="C230" s="1043" t="s">
        <v>373</v>
      </c>
      <c r="D230" s="1043"/>
      <c r="E230" s="1043"/>
      <c r="F230" s="1043"/>
      <c r="G230" s="1043"/>
      <c r="H230" s="1043"/>
      <c r="I230" s="1044"/>
      <c r="J230" s="547" t="s">
        <v>374</v>
      </c>
      <c r="K230" s="542"/>
      <c r="L230" s="542"/>
      <c r="M230" s="394">
        <v>5000000</v>
      </c>
      <c r="N230" s="496"/>
      <c r="O230" s="495">
        <f t="shared" si="8"/>
        <v>5000000</v>
      </c>
      <c r="P230" s="409"/>
    </row>
    <row r="231" spans="1:16" ht="16.5" customHeight="1">
      <c r="A231" s="501"/>
      <c r="B231" s="500"/>
      <c r="C231" s="1043" t="s">
        <v>375</v>
      </c>
      <c r="D231" s="1043"/>
      <c r="E231" s="1043"/>
      <c r="F231" s="1043"/>
      <c r="G231" s="1043"/>
      <c r="H231" s="1043"/>
      <c r="I231" s="1044"/>
      <c r="J231" s="546">
        <v>8915</v>
      </c>
      <c r="K231" s="542"/>
      <c r="L231" s="394">
        <v>2000000</v>
      </c>
      <c r="M231" s="542"/>
      <c r="N231" s="496"/>
      <c r="O231" s="495">
        <f t="shared" si="8"/>
        <v>2000000</v>
      </c>
      <c r="P231" s="409"/>
    </row>
    <row r="232" spans="1:16" ht="33" customHeight="1">
      <c r="A232" s="501"/>
      <c r="B232" s="500"/>
      <c r="C232" s="1036" t="s">
        <v>441</v>
      </c>
      <c r="D232" s="1036"/>
      <c r="E232" s="1036"/>
      <c r="F232" s="1036"/>
      <c r="G232" s="1036"/>
      <c r="H232" s="1036"/>
      <c r="I232" s="1037"/>
      <c r="J232" s="499" t="s">
        <v>377</v>
      </c>
      <c r="K232" s="542"/>
      <c r="L232" s="542"/>
      <c r="M232" s="545">
        <v>312992199</v>
      </c>
      <c r="N232" s="496"/>
      <c r="O232" s="495">
        <f t="shared" si="8"/>
        <v>312992199</v>
      </c>
      <c r="P232" s="409"/>
    </row>
    <row r="233" spans="1:16" ht="16.5" customHeight="1">
      <c r="A233" s="544"/>
      <c r="B233" s="543"/>
      <c r="C233" s="1043" t="s">
        <v>440</v>
      </c>
      <c r="D233" s="1043"/>
      <c r="E233" s="1043"/>
      <c r="F233" s="1043"/>
      <c r="G233" s="1043"/>
      <c r="H233" s="1043"/>
      <c r="I233" s="1044"/>
      <c r="J233" s="499" t="s">
        <v>379</v>
      </c>
      <c r="K233" s="542"/>
      <c r="L233" s="542"/>
      <c r="M233" s="505">
        <v>3000000</v>
      </c>
      <c r="N233" s="496"/>
      <c r="O233" s="495">
        <f t="shared" si="8"/>
        <v>3000000</v>
      </c>
      <c r="P233" s="409"/>
    </row>
    <row r="234" spans="1:16" ht="16.5" customHeight="1">
      <c r="A234" s="541"/>
      <c r="B234" s="500"/>
      <c r="C234" s="540"/>
      <c r="D234" s="540"/>
      <c r="E234" s="540"/>
      <c r="F234" s="540"/>
      <c r="G234" s="540"/>
      <c r="H234" s="540"/>
      <c r="I234" s="540"/>
      <c r="J234" s="539"/>
      <c r="K234" s="538"/>
      <c r="L234" s="538"/>
      <c r="M234" s="537"/>
      <c r="N234" s="536"/>
      <c r="O234" s="535"/>
      <c r="P234" s="409"/>
    </row>
    <row r="235" spans="1:16" ht="16.5" customHeight="1">
      <c r="A235" s="541"/>
      <c r="B235" s="500"/>
      <c r="C235" s="540"/>
      <c r="D235" s="540"/>
      <c r="E235" s="540"/>
      <c r="F235" s="540"/>
      <c r="G235" s="540"/>
      <c r="H235" s="540"/>
      <c r="I235" s="540"/>
      <c r="J235" s="539"/>
      <c r="K235" s="538"/>
      <c r="L235" s="538"/>
      <c r="M235" s="537"/>
      <c r="N235" s="536"/>
      <c r="O235" s="535"/>
      <c r="P235" s="409"/>
    </row>
    <row r="236" spans="1:16" ht="16.5" customHeight="1">
      <c r="A236" s="541"/>
      <c r="B236" s="500"/>
      <c r="C236" s="540"/>
      <c r="D236" s="540"/>
      <c r="E236" s="540"/>
      <c r="F236" s="540"/>
      <c r="G236" s="540"/>
      <c r="H236" s="540"/>
      <c r="I236" s="540"/>
      <c r="J236" s="539"/>
      <c r="K236" s="538"/>
      <c r="L236" s="538"/>
      <c r="M236" s="537"/>
      <c r="N236" s="536"/>
      <c r="O236" s="535"/>
      <c r="P236" s="409"/>
    </row>
    <row r="237" spans="1:16" ht="16.5" customHeight="1">
      <c r="A237" s="541"/>
      <c r="B237" s="500"/>
      <c r="C237" s="540"/>
      <c r="D237" s="540"/>
      <c r="E237" s="540"/>
      <c r="F237" s="540"/>
      <c r="G237" s="540"/>
      <c r="H237" s="540"/>
      <c r="I237" s="540"/>
      <c r="J237" s="539"/>
      <c r="K237" s="538"/>
      <c r="L237" s="538"/>
      <c r="M237" s="537"/>
      <c r="N237" s="536"/>
      <c r="O237" s="535"/>
      <c r="P237" s="409"/>
    </row>
    <row r="238" spans="1:16" ht="16.5" customHeight="1">
      <c r="A238" s="541"/>
      <c r="B238" s="500"/>
      <c r="C238" s="540"/>
      <c r="D238" s="540"/>
      <c r="E238" s="540"/>
      <c r="F238" s="540"/>
      <c r="G238" s="540"/>
      <c r="H238" s="540"/>
      <c r="I238" s="540"/>
      <c r="J238" s="539"/>
      <c r="K238" s="538"/>
      <c r="L238" s="538"/>
      <c r="M238" s="537"/>
      <c r="N238" s="536"/>
      <c r="O238" s="535"/>
      <c r="P238" s="409"/>
    </row>
    <row r="239" spans="1:16" ht="16.5" customHeight="1">
      <c r="A239" s="541"/>
      <c r="B239" s="500"/>
      <c r="C239" s="540"/>
      <c r="D239" s="540"/>
      <c r="E239" s="540"/>
      <c r="F239" s="540"/>
      <c r="G239" s="540"/>
      <c r="H239" s="540"/>
      <c r="I239" s="540"/>
      <c r="J239" s="539"/>
      <c r="K239" s="538"/>
      <c r="L239" s="538"/>
      <c r="M239" s="537"/>
      <c r="N239" s="536"/>
      <c r="O239" s="535"/>
      <c r="P239" s="409"/>
    </row>
    <row r="240" spans="1:16" ht="16.5" customHeight="1">
      <c r="A240" s="541"/>
      <c r="B240" s="500"/>
      <c r="C240" s="540"/>
      <c r="D240" s="540"/>
      <c r="E240" s="540"/>
      <c r="F240" s="540"/>
      <c r="G240" s="540"/>
      <c r="H240" s="540"/>
      <c r="I240" s="540"/>
      <c r="J240" s="539"/>
      <c r="K240" s="538"/>
      <c r="L240" s="538"/>
      <c r="M240" s="537"/>
      <c r="N240" s="536"/>
      <c r="O240" s="535"/>
      <c r="P240" s="409"/>
    </row>
    <row r="241" spans="1:17" s="532" customFormat="1" ht="18.75" customHeight="1">
      <c r="A241" s="533" t="s">
        <v>439</v>
      </c>
      <c r="C241" s="533"/>
      <c r="D241" s="533"/>
      <c r="E241" s="533"/>
      <c r="F241" s="533"/>
      <c r="G241" s="533"/>
      <c r="H241" s="533"/>
      <c r="I241" s="533"/>
      <c r="J241" s="533"/>
      <c r="K241" s="533"/>
      <c r="L241" s="533"/>
      <c r="M241" s="533"/>
      <c r="N241" s="533"/>
      <c r="O241" s="533"/>
    </row>
    <row r="242" spans="1:17" s="532" customFormat="1" ht="18" customHeight="1">
      <c r="A242" s="533"/>
      <c r="B242" s="533" t="s">
        <v>438</v>
      </c>
      <c r="C242" s="534"/>
      <c r="D242" s="534"/>
      <c r="E242" s="533"/>
      <c r="F242" s="533"/>
      <c r="G242" s="533"/>
      <c r="H242" s="533"/>
      <c r="I242" s="533"/>
      <c r="J242" s="533"/>
      <c r="K242" s="533"/>
      <c r="L242" s="533"/>
      <c r="M242" s="533"/>
      <c r="N242" s="533"/>
      <c r="O242" s="533"/>
    </row>
    <row r="243" spans="1:17" s="516" customFormat="1" ht="17.25" customHeight="1">
      <c r="A243" s="531"/>
      <c r="B243" s="530"/>
      <c r="C243" s="530"/>
      <c r="D243" s="530"/>
      <c r="E243" s="530"/>
      <c r="F243" s="530"/>
      <c r="G243" s="530"/>
      <c r="H243" s="530"/>
      <c r="I243" s="530"/>
      <c r="J243" s="529" t="s">
        <v>437</v>
      </c>
      <c r="K243" s="528" t="s">
        <v>436</v>
      </c>
      <c r="L243" s="529" t="s">
        <v>435</v>
      </c>
      <c r="M243" s="528" t="s">
        <v>434</v>
      </c>
      <c r="N243" s="527" t="s">
        <v>433</v>
      </c>
      <c r="O243" s="526" t="s">
        <v>432</v>
      </c>
      <c r="P243" s="349"/>
    </row>
    <row r="244" spans="1:17" s="516" customFormat="1" ht="16.5" customHeight="1">
      <c r="A244" s="1038" t="s">
        <v>431</v>
      </c>
      <c r="B244" s="1039"/>
      <c r="C244" s="1039"/>
      <c r="D244" s="1039"/>
      <c r="E244" s="1039"/>
      <c r="F244" s="1039"/>
      <c r="G244" s="1039"/>
      <c r="H244" s="1039"/>
      <c r="I244" s="1039"/>
      <c r="J244" s="525" t="s">
        <v>430</v>
      </c>
      <c r="K244" s="524" t="s">
        <v>429</v>
      </c>
      <c r="L244" s="525" t="s">
        <v>428</v>
      </c>
      <c r="M244" s="524" t="s">
        <v>428</v>
      </c>
      <c r="N244" s="523" t="s">
        <v>428</v>
      </c>
      <c r="O244" s="522" t="s">
        <v>21</v>
      </c>
      <c r="P244" s="349"/>
    </row>
    <row r="245" spans="1:17" s="516" customFormat="1" ht="16.5" customHeight="1">
      <c r="A245" s="521"/>
      <c r="B245" s="520"/>
      <c r="C245" s="520"/>
      <c r="D245" s="520"/>
      <c r="E245" s="520"/>
      <c r="F245" s="520"/>
      <c r="G245" s="520"/>
      <c r="H245" s="520"/>
      <c r="I245" s="520"/>
      <c r="J245" s="518"/>
      <c r="K245" s="519" t="s">
        <v>428</v>
      </c>
      <c r="L245" s="518"/>
      <c r="M245" s="519"/>
      <c r="N245" s="518"/>
      <c r="O245" s="517"/>
      <c r="P245" s="349"/>
    </row>
    <row r="246" spans="1:17" s="508" customFormat="1" ht="16.5" customHeight="1">
      <c r="A246" s="515"/>
      <c r="B246" s="513"/>
      <c r="C246" s="513"/>
      <c r="D246" s="513"/>
      <c r="E246" s="513"/>
      <c r="F246" s="514" t="s">
        <v>427</v>
      </c>
      <c r="G246" s="513"/>
      <c r="H246" s="513"/>
      <c r="I246" s="513"/>
      <c r="J246" s="511" t="s">
        <v>426</v>
      </c>
      <c r="K246" s="512" t="s">
        <v>425</v>
      </c>
      <c r="L246" s="511" t="s">
        <v>424</v>
      </c>
      <c r="M246" s="512" t="s">
        <v>423</v>
      </c>
      <c r="N246" s="511" t="s">
        <v>422</v>
      </c>
      <c r="O246" s="510" t="s">
        <v>421</v>
      </c>
      <c r="P246" s="509"/>
    </row>
    <row r="247" spans="1:17" ht="16.5" customHeight="1">
      <c r="A247" s="501"/>
      <c r="B247" s="500"/>
      <c r="C247" s="507" t="s">
        <v>380</v>
      </c>
      <c r="D247" s="507"/>
      <c r="E247" s="507"/>
      <c r="F247" s="507"/>
      <c r="G247" s="507"/>
      <c r="H247" s="507"/>
      <c r="I247" s="506"/>
      <c r="J247" s="499" t="s">
        <v>381</v>
      </c>
      <c r="K247" s="497"/>
      <c r="L247" s="497"/>
      <c r="M247" s="505">
        <v>3000000</v>
      </c>
      <c r="N247" s="504"/>
      <c r="O247" s="503">
        <f>SUM(K247:N247)</f>
        <v>3000000</v>
      </c>
      <c r="P247" s="502"/>
    </row>
    <row r="248" spans="1:17" ht="33.75" customHeight="1" thickBot="1">
      <c r="A248" s="501"/>
      <c r="B248" s="500"/>
      <c r="C248" s="1036" t="s">
        <v>349</v>
      </c>
      <c r="D248" s="1036"/>
      <c r="E248" s="1036"/>
      <c r="F248" s="1036"/>
      <c r="G248" s="1036"/>
      <c r="H248" s="1036"/>
      <c r="I248" s="1037"/>
      <c r="J248" s="499" t="s">
        <v>387</v>
      </c>
      <c r="K248" s="498">
        <v>475005244</v>
      </c>
      <c r="L248" s="497"/>
      <c r="M248" s="497"/>
      <c r="N248" s="496"/>
      <c r="O248" s="495">
        <f>SUM(K248:N248)</f>
        <v>475005244</v>
      </c>
      <c r="P248" s="409"/>
    </row>
    <row r="249" spans="1:17" ht="16.5" thickTop="1" thickBot="1">
      <c r="A249" s="1025" t="s">
        <v>420</v>
      </c>
      <c r="B249" s="1026"/>
      <c r="C249" s="1026"/>
      <c r="D249" s="1026"/>
      <c r="E249" s="1026"/>
      <c r="F249" s="1026"/>
      <c r="G249" s="1026"/>
      <c r="H249" s="1026"/>
      <c r="I249" s="1027"/>
      <c r="J249" s="494"/>
      <c r="K249" s="493">
        <f>SUM(K224:K248)</f>
        <v>475005244</v>
      </c>
      <c r="L249" s="493">
        <f>SUM(L224:L248)</f>
        <v>12000000</v>
      </c>
      <c r="M249" s="493">
        <f>SUM(M224:M248)</f>
        <v>692992199</v>
      </c>
      <c r="N249" s="493">
        <f>SUM(N224:N248)</f>
        <v>0</v>
      </c>
      <c r="O249" s="492">
        <f>SUM(O224:O248)</f>
        <v>1179997443</v>
      </c>
      <c r="P249" s="491"/>
      <c r="Q249" s="490"/>
    </row>
    <row r="250" spans="1:17" ht="20.25" customHeight="1" thickTop="1">
      <c r="A250" s="1064" t="s">
        <v>419</v>
      </c>
      <c r="B250" s="1065"/>
      <c r="C250" s="1065"/>
      <c r="D250" s="1065"/>
      <c r="E250" s="1065"/>
      <c r="F250" s="1065"/>
      <c r="G250" s="1065"/>
      <c r="H250" s="1065"/>
      <c r="I250" s="1066"/>
      <c r="J250" s="489"/>
      <c r="K250" s="488">
        <f>K249+K222+K219+K89+K35+K88</f>
        <v>2692755275</v>
      </c>
      <c r="L250" s="488">
        <f>L249+L222+L219+L89+L35+L88</f>
        <v>3020256191</v>
      </c>
      <c r="M250" s="488">
        <f>M249+M222+M219+M89+M35+M88</f>
        <v>1387300749</v>
      </c>
      <c r="N250" s="488">
        <f>N249+N222+N219+N89+N35+N88</f>
        <v>0</v>
      </c>
      <c r="O250" s="487">
        <f>O249+O222+O219+O89+O35+O88</f>
        <v>7100312215</v>
      </c>
      <c r="P250" s="486">
        <v>7100312215</v>
      </c>
      <c r="Q250" s="485">
        <f>O250-P250</f>
        <v>0</v>
      </c>
    </row>
    <row r="251" spans="1:17" ht="21">
      <c r="A251" s="484"/>
      <c r="K251" s="483"/>
      <c r="L251" s="482"/>
      <c r="M251" s="482"/>
      <c r="O251" s="481"/>
      <c r="P251" s="480"/>
    </row>
    <row r="252" spans="1:17" s="438" customFormat="1" ht="18.75">
      <c r="A252" s="1016" t="s">
        <v>418</v>
      </c>
      <c r="B252" s="1016"/>
      <c r="C252" s="1016"/>
      <c r="D252" s="1016"/>
      <c r="E252" s="1016"/>
      <c r="F252" s="1016"/>
      <c r="G252" s="1016"/>
      <c r="H252" s="1016"/>
      <c r="I252" s="1016"/>
      <c r="J252" s="1016"/>
      <c r="K252" s="1016"/>
      <c r="L252" s="1016"/>
      <c r="M252" s="1016"/>
      <c r="N252" s="1016"/>
      <c r="O252" s="1016"/>
    </row>
    <row r="253" spans="1:17" s="438" customFormat="1" ht="18.75">
      <c r="A253" s="478"/>
      <c r="B253" s="478"/>
      <c r="C253" s="478"/>
      <c r="D253" s="478"/>
      <c r="E253" s="478"/>
      <c r="F253" s="479"/>
      <c r="G253" s="478"/>
      <c r="H253" s="478"/>
      <c r="I253" s="477"/>
      <c r="J253" s="230"/>
      <c r="P253" s="476"/>
    </row>
    <row r="254" spans="1:17" s="438" customFormat="1" ht="15.75">
      <c r="A254" s="353"/>
      <c r="D254" s="353"/>
      <c r="E254" s="353"/>
      <c r="F254" s="354"/>
      <c r="G254" s="353"/>
      <c r="H254" s="468" t="s">
        <v>417</v>
      </c>
      <c r="I254" s="359"/>
      <c r="J254" s="230"/>
    </row>
    <row r="255" spans="1:17" s="438" customFormat="1" ht="15.75" customHeight="1">
      <c r="A255" s="353"/>
      <c r="E255" s="353"/>
      <c r="F255" s="354"/>
      <c r="G255" s="353"/>
      <c r="H255" s="360"/>
      <c r="I255" s="359" t="s">
        <v>416</v>
      </c>
      <c r="J255" s="230"/>
      <c r="M255" s="1062">
        <v>6341187215</v>
      </c>
      <c r="N255" s="1062"/>
    </row>
    <row r="256" spans="1:17" s="438" customFormat="1" ht="15.75" customHeight="1">
      <c r="A256" s="353"/>
      <c r="E256" s="353"/>
      <c r="F256" s="354"/>
      <c r="G256" s="353"/>
      <c r="H256" s="360"/>
      <c r="I256" s="359" t="s">
        <v>415</v>
      </c>
      <c r="J256" s="230"/>
      <c r="M256" s="1063">
        <v>759125000</v>
      </c>
      <c r="N256" s="1063"/>
    </row>
    <row r="257" spans="1:17" s="438" customFormat="1" ht="17.25">
      <c r="A257" s="467"/>
      <c r="D257" s="464"/>
      <c r="E257" s="464"/>
      <c r="F257" s="475"/>
      <c r="G257" s="464"/>
      <c r="H257" s="468" t="s">
        <v>414</v>
      </c>
      <c r="I257" s="464"/>
      <c r="J257" s="230"/>
      <c r="M257" s="1059">
        <f>M255+M256</f>
        <v>7100312215</v>
      </c>
      <c r="N257" s="1059"/>
    </row>
    <row r="258" spans="1:17" s="438" customFormat="1" ht="17.25">
      <c r="A258" s="467"/>
      <c r="B258" s="465"/>
      <c r="C258" s="467"/>
      <c r="D258" s="464"/>
      <c r="E258" s="464"/>
      <c r="F258" s="475"/>
      <c r="G258" s="464"/>
      <c r="H258" s="444"/>
      <c r="I258" s="474"/>
      <c r="J258" s="230"/>
    </row>
    <row r="259" spans="1:17" s="438" customFormat="1" ht="15.75" customHeight="1">
      <c r="A259" s="353"/>
      <c r="B259" s="354"/>
      <c r="D259" s="359"/>
      <c r="E259" s="359"/>
      <c r="F259" s="360"/>
      <c r="G259" s="359"/>
      <c r="H259" s="359" t="s">
        <v>413</v>
      </c>
      <c r="I259" s="473"/>
      <c r="J259" s="230"/>
      <c r="M259" s="1062">
        <v>4160492330</v>
      </c>
      <c r="N259" s="1062"/>
    </row>
    <row r="260" spans="1:17" s="438" customFormat="1" ht="15.75" customHeight="1">
      <c r="A260" s="353"/>
      <c r="B260" s="354"/>
      <c r="D260" s="359"/>
      <c r="E260" s="359"/>
      <c r="F260" s="360"/>
      <c r="G260" s="359"/>
      <c r="H260" s="359" t="s">
        <v>412</v>
      </c>
      <c r="I260" s="471"/>
      <c r="J260" s="230"/>
      <c r="M260" s="1062">
        <v>126500000</v>
      </c>
      <c r="N260" s="1062"/>
    </row>
    <row r="261" spans="1:17" s="438" customFormat="1" ht="15.75" customHeight="1">
      <c r="A261" s="353"/>
      <c r="B261" s="354"/>
      <c r="D261" s="359"/>
      <c r="E261" s="359"/>
      <c r="F261" s="360"/>
      <c r="G261" s="359"/>
      <c r="H261" s="472" t="s">
        <v>411</v>
      </c>
      <c r="I261" s="471"/>
      <c r="J261" s="230"/>
      <c r="M261" s="1062">
        <v>1535013054</v>
      </c>
      <c r="N261" s="1062"/>
    </row>
    <row r="262" spans="1:17" s="438" customFormat="1" ht="15.75" customHeight="1">
      <c r="A262" s="353"/>
      <c r="B262" s="354"/>
      <c r="D262" s="359"/>
      <c r="E262" s="359"/>
      <c r="F262" s="360"/>
      <c r="G262" s="359"/>
      <c r="H262" s="359" t="s">
        <v>410</v>
      </c>
      <c r="I262" s="471"/>
      <c r="J262" s="230"/>
      <c r="M262" s="1063">
        <v>1278306831</v>
      </c>
      <c r="N262" s="1063"/>
      <c r="P262" s="470"/>
      <c r="Q262" s="469"/>
    </row>
    <row r="263" spans="1:17" s="438" customFormat="1" ht="17.25">
      <c r="A263" s="467"/>
      <c r="B263" s="466"/>
      <c r="D263" s="464"/>
      <c r="E263" s="462"/>
      <c r="F263" s="463"/>
      <c r="G263" s="462"/>
      <c r="H263" s="468" t="s">
        <v>409</v>
      </c>
      <c r="I263" s="447"/>
      <c r="J263" s="230"/>
      <c r="K263" s="460"/>
      <c r="M263" s="1059">
        <f>SUM(M259:N262)</f>
        <v>7100312215</v>
      </c>
      <c r="N263" s="1059"/>
    </row>
    <row r="264" spans="1:17" s="438" customFormat="1" ht="17.25">
      <c r="A264" s="467"/>
      <c r="B264" s="466"/>
      <c r="C264" s="465"/>
      <c r="D264" s="464"/>
      <c r="E264" s="462"/>
      <c r="F264" s="463"/>
      <c r="G264" s="462"/>
      <c r="H264" s="461"/>
      <c r="I264" s="461"/>
      <c r="J264" s="230"/>
      <c r="K264" s="460"/>
      <c r="M264" s="1060"/>
      <c r="N264" s="1061"/>
    </row>
    <row r="265" spans="1:17" s="438" customFormat="1" ht="18" customHeight="1" thickBot="1">
      <c r="A265" s="1017" t="s">
        <v>408</v>
      </c>
      <c r="B265" s="1017"/>
      <c r="C265" s="1017"/>
      <c r="D265" s="1017"/>
      <c r="E265" s="1017"/>
      <c r="F265" s="1017"/>
      <c r="G265" s="1017"/>
      <c r="H265" s="1017"/>
      <c r="I265" s="1017"/>
      <c r="J265" s="1017"/>
      <c r="K265" s="1017"/>
      <c r="L265" s="1017"/>
      <c r="M265" s="1017"/>
      <c r="N265" s="1017"/>
      <c r="O265" s="1017"/>
    </row>
    <row r="266" spans="1:17" s="438" customFormat="1" ht="15.75" customHeight="1" thickBot="1">
      <c r="H266" s="459" t="s">
        <v>407</v>
      </c>
      <c r="I266" s="458"/>
      <c r="J266" s="458"/>
      <c r="K266" s="458"/>
      <c r="L266" s="458"/>
      <c r="M266" s="457"/>
      <c r="N266" s="456"/>
      <c r="O266" s="456"/>
      <c r="P266" s="456"/>
    </row>
    <row r="267" spans="1:17" s="438" customFormat="1" ht="15.75" customHeight="1">
      <c r="H267" s="450" t="s">
        <v>406</v>
      </c>
      <c r="I267" s="455"/>
      <c r="J267" s="445"/>
      <c r="K267" s="451"/>
      <c r="L267" s="453"/>
      <c r="M267" s="454"/>
      <c r="N267" s="442"/>
      <c r="O267" s="447"/>
      <c r="P267" s="447"/>
    </row>
    <row r="268" spans="1:17" s="438" customFormat="1" ht="15.75" customHeight="1">
      <c r="H268" s="450"/>
      <c r="I268" s="445" t="s">
        <v>405</v>
      </c>
      <c r="J268" s="231"/>
      <c r="K268" s="451"/>
      <c r="L268" s="453"/>
      <c r="M268" s="452"/>
      <c r="N268" s="442"/>
      <c r="O268" s="447"/>
      <c r="P268" s="447"/>
    </row>
    <row r="269" spans="1:17" s="438" customFormat="1" ht="15.75" customHeight="1">
      <c r="H269" s="450"/>
      <c r="I269" s="445" t="s">
        <v>404</v>
      </c>
      <c r="J269" s="231"/>
      <c r="K269" s="451"/>
      <c r="L269" s="231"/>
      <c r="M269" s="443">
        <v>40000000</v>
      </c>
      <c r="N269" s="442"/>
      <c r="O269" s="447"/>
      <c r="P269" s="231"/>
    </row>
    <row r="270" spans="1:17" s="438" customFormat="1" ht="17.25">
      <c r="H270" s="446"/>
      <c r="I270" s="445" t="s">
        <v>403</v>
      </c>
      <c r="J270" s="231"/>
      <c r="K270" s="444"/>
      <c r="L270" s="442"/>
      <c r="M270" s="443">
        <v>551035981.14999998</v>
      </c>
      <c r="N270" s="442"/>
      <c r="O270" s="447"/>
      <c r="P270" s="231"/>
    </row>
    <row r="271" spans="1:17" s="438" customFormat="1" ht="17.25">
      <c r="H271" s="446"/>
      <c r="I271" s="445" t="s">
        <v>402</v>
      </c>
      <c r="J271" s="231"/>
      <c r="K271" s="444"/>
      <c r="L271" s="442"/>
      <c r="M271" s="443">
        <v>6075600</v>
      </c>
      <c r="N271" s="442"/>
      <c r="O271" s="447"/>
      <c r="P271" s="231"/>
    </row>
    <row r="272" spans="1:17" s="438" customFormat="1" ht="17.25">
      <c r="H272" s="446"/>
      <c r="I272" s="445" t="s">
        <v>401</v>
      </c>
      <c r="J272" s="231"/>
      <c r="K272" s="444"/>
      <c r="L272" s="442"/>
      <c r="M272" s="443">
        <v>35223646</v>
      </c>
      <c r="N272" s="442"/>
      <c r="O272" s="447"/>
      <c r="P272" s="231"/>
    </row>
    <row r="273" spans="8:16" s="438" customFormat="1" ht="17.25">
      <c r="H273" s="446"/>
      <c r="I273" s="445" t="s">
        <v>400</v>
      </c>
      <c r="J273" s="231"/>
      <c r="K273" s="444"/>
      <c r="L273" s="442"/>
      <c r="M273" s="443">
        <v>12150400</v>
      </c>
      <c r="N273" s="442"/>
      <c r="O273" s="447"/>
      <c r="P273" s="231"/>
    </row>
    <row r="274" spans="8:16" s="438" customFormat="1" ht="18" thickBot="1">
      <c r="H274" s="446"/>
      <c r="I274" s="445" t="s">
        <v>399</v>
      </c>
      <c r="J274" s="231"/>
      <c r="K274" s="444"/>
      <c r="L274" s="442"/>
      <c r="M274" s="443">
        <v>171270312</v>
      </c>
      <c r="N274" s="442"/>
      <c r="O274" s="447"/>
      <c r="P274" s="231"/>
    </row>
    <row r="275" spans="8:16" s="438" customFormat="1" ht="15.75" customHeight="1" thickBot="1">
      <c r="H275" s="1010" t="s">
        <v>188</v>
      </c>
      <c r="I275" s="1011"/>
      <c r="J275" s="1011"/>
      <c r="K275" s="1011"/>
      <c r="L275" s="1011"/>
      <c r="M275" s="440">
        <f>SUM(M268:M274)</f>
        <v>815755939.14999998</v>
      </c>
      <c r="N275" s="439"/>
      <c r="O275" s="439"/>
      <c r="P275" s="231"/>
    </row>
    <row r="276" spans="8:16" s="438" customFormat="1" ht="16.5">
      <c r="H276" s="450" t="s">
        <v>398</v>
      </c>
      <c r="I276" s="448"/>
      <c r="J276" s="448"/>
      <c r="K276" s="448"/>
      <c r="L276" s="448"/>
      <c r="M276" s="443"/>
      <c r="N276" s="448"/>
      <c r="O276" s="448"/>
      <c r="P276" s="231"/>
    </row>
    <row r="277" spans="8:16" s="438" customFormat="1" ht="16.5">
      <c r="H277" s="449"/>
      <c r="I277" s="445" t="s">
        <v>397</v>
      </c>
      <c r="J277" s="231"/>
      <c r="K277" s="448"/>
      <c r="L277" s="448"/>
      <c r="M277" s="443">
        <v>1179997443</v>
      </c>
      <c r="N277" s="448"/>
      <c r="O277" s="448"/>
      <c r="P277" s="231"/>
    </row>
    <row r="278" spans="8:16" s="438" customFormat="1" ht="17.25">
      <c r="H278" s="446"/>
      <c r="I278" s="445" t="s">
        <v>396</v>
      </c>
      <c r="J278" s="231"/>
      <c r="K278" s="444"/>
      <c r="L278" s="442"/>
      <c r="M278" s="443">
        <v>355015611</v>
      </c>
      <c r="N278" s="442"/>
      <c r="O278" s="447"/>
      <c r="P278" s="231"/>
    </row>
    <row r="279" spans="8:16" s="438" customFormat="1" ht="18" thickBot="1">
      <c r="H279" s="446"/>
      <c r="I279" s="445" t="s">
        <v>395</v>
      </c>
      <c r="J279" s="231"/>
      <c r="K279" s="444"/>
      <c r="L279" s="442"/>
      <c r="M279" s="443">
        <v>6665000</v>
      </c>
      <c r="N279" s="442"/>
      <c r="O279" s="441"/>
      <c r="P279" s="231"/>
    </row>
    <row r="280" spans="8:16" s="438" customFormat="1" ht="15.75" customHeight="1" thickBot="1">
      <c r="H280" s="1010" t="s">
        <v>188</v>
      </c>
      <c r="I280" s="1011"/>
      <c r="J280" s="1011"/>
      <c r="K280" s="1011"/>
      <c r="L280" s="1011"/>
      <c r="M280" s="440">
        <f>SUM(M277:M279)</f>
        <v>1541678054</v>
      </c>
      <c r="N280" s="439"/>
      <c r="O280" s="439"/>
      <c r="P280" s="231"/>
    </row>
    <row r="281" spans="8:16" s="438" customFormat="1" ht="15.75" customHeight="1" thickBot="1">
      <c r="H281" s="1010" t="s">
        <v>21</v>
      </c>
      <c r="I281" s="1011"/>
      <c r="J281" s="1011"/>
      <c r="K281" s="1011"/>
      <c r="L281" s="1012"/>
      <c r="M281" s="440">
        <f>M275+M280</f>
        <v>2357433993.1500001</v>
      </c>
      <c r="N281" s="439"/>
      <c r="O281" s="439"/>
      <c r="P281" s="231"/>
    </row>
  </sheetData>
  <mergeCells count="123">
    <mergeCell ref="M264:N264"/>
    <mergeCell ref="M255:N255"/>
    <mergeCell ref="M256:N256"/>
    <mergeCell ref="M257:N257"/>
    <mergeCell ref="M262:N262"/>
    <mergeCell ref="M259:N259"/>
    <mergeCell ref="M260:N260"/>
    <mergeCell ref="M261:N261"/>
    <mergeCell ref="A250:I250"/>
    <mergeCell ref="C231:I231"/>
    <mergeCell ref="C196:I196"/>
    <mergeCell ref="C214:I214"/>
    <mergeCell ref="C205:I205"/>
    <mergeCell ref="C199:I199"/>
    <mergeCell ref="C217:I217"/>
    <mergeCell ref="C206:I206"/>
    <mergeCell ref="A244:I244"/>
    <mergeCell ref="M263:N263"/>
    <mergeCell ref="C176:I176"/>
    <mergeCell ref="A187:I187"/>
    <mergeCell ref="C174:I174"/>
    <mergeCell ref="C225:I225"/>
    <mergeCell ref="C226:I226"/>
    <mergeCell ref="C157:I157"/>
    <mergeCell ref="C221:I221"/>
    <mergeCell ref="C230:I230"/>
    <mergeCell ref="C158:I158"/>
    <mergeCell ref="C224:I224"/>
    <mergeCell ref="C198:I198"/>
    <mergeCell ref="C211:I211"/>
    <mergeCell ref="C121:I121"/>
    <mergeCell ref="C126:I126"/>
    <mergeCell ref="C106:I106"/>
    <mergeCell ref="C117:I117"/>
    <mergeCell ref="C162:I162"/>
    <mergeCell ref="C170:I170"/>
    <mergeCell ref="C113:I113"/>
    <mergeCell ref="C212:I212"/>
    <mergeCell ref="C114:I114"/>
    <mergeCell ref="C203:I203"/>
    <mergeCell ref="C166:I166"/>
    <mergeCell ref="C156:I156"/>
    <mergeCell ref="C163:I163"/>
    <mergeCell ref="C171:I171"/>
    <mergeCell ref="C195:I195"/>
    <mergeCell ref="C144:I144"/>
    <mergeCell ref="C165:I165"/>
    <mergeCell ref="C149:I149"/>
    <mergeCell ref="C145:I145"/>
    <mergeCell ref="C167:I167"/>
    <mergeCell ref="C164:I164"/>
    <mergeCell ref="C194:I194"/>
    <mergeCell ref="C169:I169"/>
    <mergeCell ref="A9:I9"/>
    <mergeCell ref="C93:I93"/>
    <mergeCell ref="C97:I97"/>
    <mergeCell ref="C95:I95"/>
    <mergeCell ref="C86:I86"/>
    <mergeCell ref="C80:I80"/>
    <mergeCell ref="C124:I124"/>
    <mergeCell ref="C147:I147"/>
    <mergeCell ref="C159:I159"/>
    <mergeCell ref="C141:I141"/>
    <mergeCell ref="C125:I125"/>
    <mergeCell ref="C146:I146"/>
    <mergeCell ref="C148:I148"/>
    <mergeCell ref="C116:I116"/>
    <mergeCell ref="C150:I150"/>
    <mergeCell ref="C109:I109"/>
    <mergeCell ref="C118:I118"/>
    <mergeCell ref="A76:I76"/>
    <mergeCell ref="C140:I140"/>
    <mergeCell ref="C48:I48"/>
    <mergeCell ref="C92:I92"/>
    <mergeCell ref="C94:I94"/>
    <mergeCell ref="Q89:R89"/>
    <mergeCell ref="C107:I107"/>
    <mergeCell ref="C104:I104"/>
    <mergeCell ref="C112:I112"/>
    <mergeCell ref="C111:I111"/>
    <mergeCell ref="C123:I123"/>
    <mergeCell ref="A249:I249"/>
    <mergeCell ref="A222:I222"/>
    <mergeCell ref="C218:I218"/>
    <mergeCell ref="C155:I155"/>
    <mergeCell ref="C191:I191"/>
    <mergeCell ref="C103:I103"/>
    <mergeCell ref="C105:I105"/>
    <mergeCell ref="C154:I154"/>
    <mergeCell ref="C152:I152"/>
    <mergeCell ref="C143:I143"/>
    <mergeCell ref="C248:I248"/>
    <mergeCell ref="A137:I137"/>
    <mergeCell ref="C101:I101"/>
    <mergeCell ref="C119:I119"/>
    <mergeCell ref="C151:I151"/>
    <mergeCell ref="C142:I142"/>
    <mergeCell ref="C108:I108"/>
    <mergeCell ref="C110:I110"/>
    <mergeCell ref="H280:L280"/>
    <mergeCell ref="H281:L281"/>
    <mergeCell ref="A102:I102"/>
    <mergeCell ref="A252:O252"/>
    <mergeCell ref="A265:O265"/>
    <mergeCell ref="H275:L275"/>
    <mergeCell ref="C168:I168"/>
    <mergeCell ref="C172:I172"/>
    <mergeCell ref="C160:I160"/>
    <mergeCell ref="C173:I173"/>
    <mergeCell ref="C233:I233"/>
    <mergeCell ref="C228:I228"/>
    <mergeCell ref="C229:I229"/>
    <mergeCell ref="C197:I197"/>
    <mergeCell ref="C227:I227"/>
    <mergeCell ref="C201:I201"/>
    <mergeCell ref="C215:I215"/>
    <mergeCell ref="C200:I200"/>
    <mergeCell ref="C175:I175"/>
    <mergeCell ref="C232:I232"/>
    <mergeCell ref="C216:I216"/>
    <mergeCell ref="C190:I190"/>
    <mergeCell ref="C177:I177"/>
    <mergeCell ref="A219:I219"/>
  </mergeCells>
  <printOptions horizontalCentered="1"/>
  <pageMargins left="0.25" right="0.25" top="0.75" bottom="0.75" header="0.3" footer="0.3"/>
  <pageSetup paperSize="14" scale="78"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56"/>
  <sheetViews>
    <sheetView showGridLines="0" view="pageBreakPreview" topLeftCell="A130" zoomScale="145" zoomScaleNormal="100" zoomScaleSheetLayoutView="145" workbookViewId="0">
      <selection activeCell="L179" sqref="L179"/>
    </sheetView>
  </sheetViews>
  <sheetFormatPr defaultRowHeight="15"/>
  <cols>
    <col min="1" max="1" width="3.28515625" style="753" customWidth="1"/>
    <col min="2" max="2" width="1.7109375" style="755" customWidth="1"/>
    <col min="3" max="4" width="3" style="753" customWidth="1"/>
    <col min="5" max="5" width="27.28515625" style="753" customWidth="1"/>
    <col min="6" max="6" width="11.28515625" style="755" customWidth="1"/>
    <col min="7" max="7" width="13.85546875" style="753" customWidth="1"/>
    <col min="8" max="8" width="14.85546875" style="753" customWidth="1"/>
    <col min="9" max="9" width="15.140625" style="763" customWidth="1"/>
    <col min="10" max="10" width="0.140625" style="760" hidden="1" customWidth="1"/>
    <col min="11" max="11" width="19.28515625" style="753" bestFit="1" customWidth="1"/>
    <col min="12" max="12" width="19.7109375" style="753" bestFit="1" customWidth="1"/>
    <col min="13" max="13" width="17.42578125" style="753" bestFit="1" customWidth="1"/>
    <col min="14" max="256" width="9.140625" style="753"/>
    <col min="257" max="257" width="3.28515625" style="753" customWidth="1"/>
    <col min="258" max="258" width="1.7109375" style="753" customWidth="1"/>
    <col min="259" max="260" width="3" style="753" customWidth="1"/>
    <col min="261" max="261" width="27.28515625" style="753" customWidth="1"/>
    <col min="262" max="262" width="11.28515625" style="753" customWidth="1"/>
    <col min="263" max="263" width="13.85546875" style="753" customWidth="1"/>
    <col min="264" max="264" width="14.85546875" style="753" customWidth="1"/>
    <col min="265" max="265" width="15.140625" style="753" customWidth="1"/>
    <col min="266" max="266" width="0" style="753" hidden="1" customWidth="1"/>
    <col min="267" max="267" width="19.28515625" style="753" bestFit="1" customWidth="1"/>
    <col min="268" max="268" width="19.7109375" style="753" bestFit="1" customWidth="1"/>
    <col min="269" max="269" width="17.42578125" style="753" bestFit="1" customWidth="1"/>
    <col min="270" max="512" width="9.140625" style="753"/>
    <col min="513" max="513" width="3.28515625" style="753" customWidth="1"/>
    <col min="514" max="514" width="1.7109375" style="753" customWidth="1"/>
    <col min="515" max="516" width="3" style="753" customWidth="1"/>
    <col min="517" max="517" width="27.28515625" style="753" customWidth="1"/>
    <col min="518" max="518" width="11.28515625" style="753" customWidth="1"/>
    <col min="519" max="519" width="13.85546875" style="753" customWidth="1"/>
    <col min="520" max="520" width="14.85546875" style="753" customWidth="1"/>
    <col min="521" max="521" width="15.140625" style="753" customWidth="1"/>
    <col min="522" max="522" width="0" style="753" hidden="1" customWidth="1"/>
    <col min="523" max="523" width="19.28515625" style="753" bestFit="1" customWidth="1"/>
    <col min="524" max="524" width="19.7109375" style="753" bestFit="1" customWidth="1"/>
    <col min="525" max="525" width="17.42578125" style="753" bestFit="1" customWidth="1"/>
    <col min="526" max="768" width="9.140625" style="753"/>
    <col min="769" max="769" width="3.28515625" style="753" customWidth="1"/>
    <col min="770" max="770" width="1.7109375" style="753" customWidth="1"/>
    <col min="771" max="772" width="3" style="753" customWidth="1"/>
    <col min="773" max="773" width="27.28515625" style="753" customWidth="1"/>
    <col min="774" max="774" width="11.28515625" style="753" customWidth="1"/>
    <col min="775" max="775" width="13.85546875" style="753" customWidth="1"/>
    <col min="776" max="776" width="14.85546875" style="753" customWidth="1"/>
    <col min="777" max="777" width="15.140625" style="753" customWidth="1"/>
    <col min="778" max="778" width="0" style="753" hidden="1" customWidth="1"/>
    <col min="779" max="779" width="19.28515625" style="753" bestFit="1" customWidth="1"/>
    <col min="780" max="780" width="19.7109375" style="753" bestFit="1" customWidth="1"/>
    <col min="781" max="781" width="17.42578125" style="753" bestFit="1" customWidth="1"/>
    <col min="782" max="1024" width="9.140625" style="753"/>
    <col min="1025" max="1025" width="3.28515625" style="753" customWidth="1"/>
    <col min="1026" max="1026" width="1.7109375" style="753" customWidth="1"/>
    <col min="1027" max="1028" width="3" style="753" customWidth="1"/>
    <col min="1029" max="1029" width="27.28515625" style="753" customWidth="1"/>
    <col min="1030" max="1030" width="11.28515625" style="753" customWidth="1"/>
    <col min="1031" max="1031" width="13.85546875" style="753" customWidth="1"/>
    <col min="1032" max="1032" width="14.85546875" style="753" customWidth="1"/>
    <col min="1033" max="1033" width="15.140625" style="753" customWidth="1"/>
    <col min="1034" max="1034" width="0" style="753" hidden="1" customWidth="1"/>
    <col min="1035" max="1035" width="19.28515625" style="753" bestFit="1" customWidth="1"/>
    <col min="1036" max="1036" width="19.7109375" style="753" bestFit="1" customWidth="1"/>
    <col min="1037" max="1037" width="17.42578125" style="753" bestFit="1" customWidth="1"/>
    <col min="1038" max="1280" width="9.140625" style="753"/>
    <col min="1281" max="1281" width="3.28515625" style="753" customWidth="1"/>
    <col min="1282" max="1282" width="1.7109375" style="753" customWidth="1"/>
    <col min="1283" max="1284" width="3" style="753" customWidth="1"/>
    <col min="1285" max="1285" width="27.28515625" style="753" customWidth="1"/>
    <col min="1286" max="1286" width="11.28515625" style="753" customWidth="1"/>
    <col min="1287" max="1287" width="13.85546875" style="753" customWidth="1"/>
    <col min="1288" max="1288" width="14.85546875" style="753" customWidth="1"/>
    <col min="1289" max="1289" width="15.140625" style="753" customWidth="1"/>
    <col min="1290" max="1290" width="0" style="753" hidden="1" customWidth="1"/>
    <col min="1291" max="1291" width="19.28515625" style="753" bestFit="1" customWidth="1"/>
    <col min="1292" max="1292" width="19.7109375" style="753" bestFit="1" customWidth="1"/>
    <col min="1293" max="1293" width="17.42578125" style="753" bestFit="1" customWidth="1"/>
    <col min="1294" max="1536" width="9.140625" style="753"/>
    <col min="1537" max="1537" width="3.28515625" style="753" customWidth="1"/>
    <col min="1538" max="1538" width="1.7109375" style="753" customWidth="1"/>
    <col min="1539" max="1540" width="3" style="753" customWidth="1"/>
    <col min="1541" max="1541" width="27.28515625" style="753" customWidth="1"/>
    <col min="1542" max="1542" width="11.28515625" style="753" customWidth="1"/>
    <col min="1543" max="1543" width="13.85546875" style="753" customWidth="1"/>
    <col min="1544" max="1544" width="14.85546875" style="753" customWidth="1"/>
    <col min="1545" max="1545" width="15.140625" style="753" customWidth="1"/>
    <col min="1546" max="1546" width="0" style="753" hidden="1" customWidth="1"/>
    <col min="1547" max="1547" width="19.28515625" style="753" bestFit="1" customWidth="1"/>
    <col min="1548" max="1548" width="19.7109375" style="753" bestFit="1" customWidth="1"/>
    <col min="1549" max="1549" width="17.42578125" style="753" bestFit="1" customWidth="1"/>
    <col min="1550" max="1792" width="9.140625" style="753"/>
    <col min="1793" max="1793" width="3.28515625" style="753" customWidth="1"/>
    <col min="1794" max="1794" width="1.7109375" style="753" customWidth="1"/>
    <col min="1795" max="1796" width="3" style="753" customWidth="1"/>
    <col min="1797" max="1797" width="27.28515625" style="753" customWidth="1"/>
    <col min="1798" max="1798" width="11.28515625" style="753" customWidth="1"/>
    <col min="1799" max="1799" width="13.85546875" style="753" customWidth="1"/>
    <col min="1800" max="1800" width="14.85546875" style="753" customWidth="1"/>
    <col min="1801" max="1801" width="15.140625" style="753" customWidth="1"/>
    <col min="1802" max="1802" width="0" style="753" hidden="1" customWidth="1"/>
    <col min="1803" max="1803" width="19.28515625" style="753" bestFit="1" customWidth="1"/>
    <col min="1804" max="1804" width="19.7109375" style="753" bestFit="1" customWidth="1"/>
    <col min="1805" max="1805" width="17.42578125" style="753" bestFit="1" customWidth="1"/>
    <col min="1806" max="2048" width="9.140625" style="753"/>
    <col min="2049" max="2049" width="3.28515625" style="753" customWidth="1"/>
    <col min="2050" max="2050" width="1.7109375" style="753" customWidth="1"/>
    <col min="2051" max="2052" width="3" style="753" customWidth="1"/>
    <col min="2053" max="2053" width="27.28515625" style="753" customWidth="1"/>
    <col min="2054" max="2054" width="11.28515625" style="753" customWidth="1"/>
    <col min="2055" max="2055" width="13.85546875" style="753" customWidth="1"/>
    <col min="2056" max="2056" width="14.85546875" style="753" customWidth="1"/>
    <col min="2057" max="2057" width="15.140625" style="753" customWidth="1"/>
    <col min="2058" max="2058" width="0" style="753" hidden="1" customWidth="1"/>
    <col min="2059" max="2059" width="19.28515625" style="753" bestFit="1" customWidth="1"/>
    <col min="2060" max="2060" width="19.7109375" style="753" bestFit="1" customWidth="1"/>
    <col min="2061" max="2061" width="17.42578125" style="753" bestFit="1" customWidth="1"/>
    <col min="2062" max="2304" width="9.140625" style="753"/>
    <col min="2305" max="2305" width="3.28515625" style="753" customWidth="1"/>
    <col min="2306" max="2306" width="1.7109375" style="753" customWidth="1"/>
    <col min="2307" max="2308" width="3" style="753" customWidth="1"/>
    <col min="2309" max="2309" width="27.28515625" style="753" customWidth="1"/>
    <col min="2310" max="2310" width="11.28515625" style="753" customWidth="1"/>
    <col min="2311" max="2311" width="13.85546875" style="753" customWidth="1"/>
    <col min="2312" max="2312" width="14.85546875" style="753" customWidth="1"/>
    <col min="2313" max="2313" width="15.140625" style="753" customWidth="1"/>
    <col min="2314" max="2314" width="0" style="753" hidden="1" customWidth="1"/>
    <col min="2315" max="2315" width="19.28515625" style="753" bestFit="1" customWidth="1"/>
    <col min="2316" max="2316" width="19.7109375" style="753" bestFit="1" customWidth="1"/>
    <col min="2317" max="2317" width="17.42578125" style="753" bestFit="1" customWidth="1"/>
    <col min="2318" max="2560" width="9.140625" style="753"/>
    <col min="2561" max="2561" width="3.28515625" style="753" customWidth="1"/>
    <col min="2562" max="2562" width="1.7109375" style="753" customWidth="1"/>
    <col min="2563" max="2564" width="3" style="753" customWidth="1"/>
    <col min="2565" max="2565" width="27.28515625" style="753" customWidth="1"/>
    <col min="2566" max="2566" width="11.28515625" style="753" customWidth="1"/>
    <col min="2567" max="2567" width="13.85546875" style="753" customWidth="1"/>
    <col min="2568" max="2568" width="14.85546875" style="753" customWidth="1"/>
    <col min="2569" max="2569" width="15.140625" style="753" customWidth="1"/>
    <col min="2570" max="2570" width="0" style="753" hidden="1" customWidth="1"/>
    <col min="2571" max="2571" width="19.28515625" style="753" bestFit="1" customWidth="1"/>
    <col min="2572" max="2572" width="19.7109375" style="753" bestFit="1" customWidth="1"/>
    <col min="2573" max="2573" width="17.42578125" style="753" bestFit="1" customWidth="1"/>
    <col min="2574" max="2816" width="9.140625" style="753"/>
    <col min="2817" max="2817" width="3.28515625" style="753" customWidth="1"/>
    <col min="2818" max="2818" width="1.7109375" style="753" customWidth="1"/>
    <col min="2819" max="2820" width="3" style="753" customWidth="1"/>
    <col min="2821" max="2821" width="27.28515625" style="753" customWidth="1"/>
    <col min="2822" max="2822" width="11.28515625" style="753" customWidth="1"/>
    <col min="2823" max="2823" width="13.85546875" style="753" customWidth="1"/>
    <col min="2824" max="2824" width="14.85546875" style="753" customWidth="1"/>
    <col min="2825" max="2825" width="15.140625" style="753" customWidth="1"/>
    <col min="2826" max="2826" width="0" style="753" hidden="1" customWidth="1"/>
    <col min="2827" max="2827" width="19.28515625" style="753" bestFit="1" customWidth="1"/>
    <col min="2828" max="2828" width="19.7109375" style="753" bestFit="1" customWidth="1"/>
    <col min="2829" max="2829" width="17.42578125" style="753" bestFit="1" customWidth="1"/>
    <col min="2830" max="3072" width="9.140625" style="753"/>
    <col min="3073" max="3073" width="3.28515625" style="753" customWidth="1"/>
    <col min="3074" max="3074" width="1.7109375" style="753" customWidth="1"/>
    <col min="3075" max="3076" width="3" style="753" customWidth="1"/>
    <col min="3077" max="3077" width="27.28515625" style="753" customWidth="1"/>
    <col min="3078" max="3078" width="11.28515625" style="753" customWidth="1"/>
    <col min="3079" max="3079" width="13.85546875" style="753" customWidth="1"/>
    <col min="3080" max="3080" width="14.85546875" style="753" customWidth="1"/>
    <col min="3081" max="3081" width="15.140625" style="753" customWidth="1"/>
    <col min="3082" max="3082" width="0" style="753" hidden="1" customWidth="1"/>
    <col min="3083" max="3083" width="19.28515625" style="753" bestFit="1" customWidth="1"/>
    <col min="3084" max="3084" width="19.7109375" style="753" bestFit="1" customWidth="1"/>
    <col min="3085" max="3085" width="17.42578125" style="753" bestFit="1" customWidth="1"/>
    <col min="3086" max="3328" width="9.140625" style="753"/>
    <col min="3329" max="3329" width="3.28515625" style="753" customWidth="1"/>
    <col min="3330" max="3330" width="1.7109375" style="753" customWidth="1"/>
    <col min="3331" max="3332" width="3" style="753" customWidth="1"/>
    <col min="3333" max="3333" width="27.28515625" style="753" customWidth="1"/>
    <col min="3334" max="3334" width="11.28515625" style="753" customWidth="1"/>
    <col min="3335" max="3335" width="13.85546875" style="753" customWidth="1"/>
    <col min="3336" max="3336" width="14.85546875" style="753" customWidth="1"/>
    <col min="3337" max="3337" width="15.140625" style="753" customWidth="1"/>
    <col min="3338" max="3338" width="0" style="753" hidden="1" customWidth="1"/>
    <col min="3339" max="3339" width="19.28515625" style="753" bestFit="1" customWidth="1"/>
    <col min="3340" max="3340" width="19.7109375" style="753" bestFit="1" customWidth="1"/>
    <col min="3341" max="3341" width="17.42578125" style="753" bestFit="1" customWidth="1"/>
    <col min="3342" max="3584" width="9.140625" style="753"/>
    <col min="3585" max="3585" width="3.28515625" style="753" customWidth="1"/>
    <col min="3586" max="3586" width="1.7109375" style="753" customWidth="1"/>
    <col min="3587" max="3588" width="3" style="753" customWidth="1"/>
    <col min="3589" max="3589" width="27.28515625" style="753" customWidth="1"/>
    <col min="3590" max="3590" width="11.28515625" style="753" customWidth="1"/>
    <col min="3591" max="3591" width="13.85546875" style="753" customWidth="1"/>
    <col min="3592" max="3592" width="14.85546875" style="753" customWidth="1"/>
    <col min="3593" max="3593" width="15.140625" style="753" customWidth="1"/>
    <col min="3594" max="3594" width="0" style="753" hidden="1" customWidth="1"/>
    <col min="3595" max="3595" width="19.28515625" style="753" bestFit="1" customWidth="1"/>
    <col min="3596" max="3596" width="19.7109375" style="753" bestFit="1" customWidth="1"/>
    <col min="3597" max="3597" width="17.42578125" style="753" bestFit="1" customWidth="1"/>
    <col min="3598" max="3840" width="9.140625" style="753"/>
    <col min="3841" max="3841" width="3.28515625" style="753" customWidth="1"/>
    <col min="3842" max="3842" width="1.7109375" style="753" customWidth="1"/>
    <col min="3843" max="3844" width="3" style="753" customWidth="1"/>
    <col min="3845" max="3845" width="27.28515625" style="753" customWidth="1"/>
    <col min="3846" max="3846" width="11.28515625" style="753" customWidth="1"/>
    <col min="3847" max="3847" width="13.85546875" style="753" customWidth="1"/>
    <col min="3848" max="3848" width="14.85546875" style="753" customWidth="1"/>
    <col min="3849" max="3849" width="15.140625" style="753" customWidth="1"/>
    <col min="3850" max="3850" width="0" style="753" hidden="1" customWidth="1"/>
    <col min="3851" max="3851" width="19.28515625" style="753" bestFit="1" customWidth="1"/>
    <col min="3852" max="3852" width="19.7109375" style="753" bestFit="1" customWidth="1"/>
    <col min="3853" max="3853" width="17.42578125" style="753" bestFit="1" customWidth="1"/>
    <col min="3854" max="4096" width="9.140625" style="753"/>
    <col min="4097" max="4097" width="3.28515625" style="753" customWidth="1"/>
    <col min="4098" max="4098" width="1.7109375" style="753" customWidth="1"/>
    <col min="4099" max="4100" width="3" style="753" customWidth="1"/>
    <col min="4101" max="4101" width="27.28515625" style="753" customWidth="1"/>
    <col min="4102" max="4102" width="11.28515625" style="753" customWidth="1"/>
    <col min="4103" max="4103" width="13.85546875" style="753" customWidth="1"/>
    <col min="4104" max="4104" width="14.85546875" style="753" customWidth="1"/>
    <col min="4105" max="4105" width="15.140625" style="753" customWidth="1"/>
    <col min="4106" max="4106" width="0" style="753" hidden="1" customWidth="1"/>
    <col min="4107" max="4107" width="19.28515625" style="753" bestFit="1" customWidth="1"/>
    <col min="4108" max="4108" width="19.7109375" style="753" bestFit="1" customWidth="1"/>
    <col min="4109" max="4109" width="17.42578125" style="753" bestFit="1" customWidth="1"/>
    <col min="4110" max="4352" width="9.140625" style="753"/>
    <col min="4353" max="4353" width="3.28515625" style="753" customWidth="1"/>
    <col min="4354" max="4354" width="1.7109375" style="753" customWidth="1"/>
    <col min="4355" max="4356" width="3" style="753" customWidth="1"/>
    <col min="4357" max="4357" width="27.28515625" style="753" customWidth="1"/>
    <col min="4358" max="4358" width="11.28515625" style="753" customWidth="1"/>
    <col min="4359" max="4359" width="13.85546875" style="753" customWidth="1"/>
    <col min="4360" max="4360" width="14.85546875" style="753" customWidth="1"/>
    <col min="4361" max="4361" width="15.140625" style="753" customWidth="1"/>
    <col min="4362" max="4362" width="0" style="753" hidden="1" customWidth="1"/>
    <col min="4363" max="4363" width="19.28515625" style="753" bestFit="1" customWidth="1"/>
    <col min="4364" max="4364" width="19.7109375" style="753" bestFit="1" customWidth="1"/>
    <col min="4365" max="4365" width="17.42578125" style="753" bestFit="1" customWidth="1"/>
    <col min="4366" max="4608" width="9.140625" style="753"/>
    <col min="4609" max="4609" width="3.28515625" style="753" customWidth="1"/>
    <col min="4610" max="4610" width="1.7109375" style="753" customWidth="1"/>
    <col min="4611" max="4612" width="3" style="753" customWidth="1"/>
    <col min="4613" max="4613" width="27.28515625" style="753" customWidth="1"/>
    <col min="4614" max="4614" width="11.28515625" style="753" customWidth="1"/>
    <col min="4615" max="4615" width="13.85546875" style="753" customWidth="1"/>
    <col min="4616" max="4616" width="14.85546875" style="753" customWidth="1"/>
    <col min="4617" max="4617" width="15.140625" style="753" customWidth="1"/>
    <col min="4618" max="4618" width="0" style="753" hidden="1" customWidth="1"/>
    <col min="4619" max="4619" width="19.28515625" style="753" bestFit="1" customWidth="1"/>
    <col min="4620" max="4620" width="19.7109375" style="753" bestFit="1" customWidth="1"/>
    <col min="4621" max="4621" width="17.42578125" style="753" bestFit="1" customWidth="1"/>
    <col min="4622" max="4864" width="9.140625" style="753"/>
    <col min="4865" max="4865" width="3.28515625" style="753" customWidth="1"/>
    <col min="4866" max="4866" width="1.7109375" style="753" customWidth="1"/>
    <col min="4867" max="4868" width="3" style="753" customWidth="1"/>
    <col min="4869" max="4869" width="27.28515625" style="753" customWidth="1"/>
    <col min="4870" max="4870" width="11.28515625" style="753" customWidth="1"/>
    <col min="4871" max="4871" width="13.85546875" style="753" customWidth="1"/>
    <col min="4872" max="4872" width="14.85546875" style="753" customWidth="1"/>
    <col min="4873" max="4873" width="15.140625" style="753" customWidth="1"/>
    <col min="4874" max="4874" width="0" style="753" hidden="1" customWidth="1"/>
    <col min="4875" max="4875" width="19.28515625" style="753" bestFit="1" customWidth="1"/>
    <col min="4876" max="4876" width="19.7109375" style="753" bestFit="1" customWidth="1"/>
    <col min="4877" max="4877" width="17.42578125" style="753" bestFit="1" customWidth="1"/>
    <col min="4878" max="5120" width="9.140625" style="753"/>
    <col min="5121" max="5121" width="3.28515625" style="753" customWidth="1"/>
    <col min="5122" max="5122" width="1.7109375" style="753" customWidth="1"/>
    <col min="5123" max="5124" width="3" style="753" customWidth="1"/>
    <col min="5125" max="5125" width="27.28515625" style="753" customWidth="1"/>
    <col min="5126" max="5126" width="11.28515625" style="753" customWidth="1"/>
    <col min="5127" max="5127" width="13.85546875" style="753" customWidth="1"/>
    <col min="5128" max="5128" width="14.85546875" style="753" customWidth="1"/>
    <col min="5129" max="5129" width="15.140625" style="753" customWidth="1"/>
    <col min="5130" max="5130" width="0" style="753" hidden="1" customWidth="1"/>
    <col min="5131" max="5131" width="19.28515625" style="753" bestFit="1" customWidth="1"/>
    <col min="5132" max="5132" width="19.7109375" style="753" bestFit="1" customWidth="1"/>
    <col min="5133" max="5133" width="17.42578125" style="753" bestFit="1" customWidth="1"/>
    <col min="5134" max="5376" width="9.140625" style="753"/>
    <col min="5377" max="5377" width="3.28515625" style="753" customWidth="1"/>
    <col min="5378" max="5378" width="1.7109375" style="753" customWidth="1"/>
    <col min="5379" max="5380" width="3" style="753" customWidth="1"/>
    <col min="5381" max="5381" width="27.28515625" style="753" customWidth="1"/>
    <col min="5382" max="5382" width="11.28515625" style="753" customWidth="1"/>
    <col min="5383" max="5383" width="13.85546875" style="753" customWidth="1"/>
    <col min="5384" max="5384" width="14.85546875" style="753" customWidth="1"/>
    <col min="5385" max="5385" width="15.140625" style="753" customWidth="1"/>
    <col min="5386" max="5386" width="0" style="753" hidden="1" customWidth="1"/>
    <col min="5387" max="5387" width="19.28515625" style="753" bestFit="1" customWidth="1"/>
    <col min="5388" max="5388" width="19.7109375" style="753" bestFit="1" customWidth="1"/>
    <col min="5389" max="5389" width="17.42578125" style="753" bestFit="1" customWidth="1"/>
    <col min="5390" max="5632" width="9.140625" style="753"/>
    <col min="5633" max="5633" width="3.28515625" style="753" customWidth="1"/>
    <col min="5634" max="5634" width="1.7109375" style="753" customWidth="1"/>
    <col min="5635" max="5636" width="3" style="753" customWidth="1"/>
    <col min="5637" max="5637" width="27.28515625" style="753" customWidth="1"/>
    <col min="5638" max="5638" width="11.28515625" style="753" customWidth="1"/>
    <col min="5639" max="5639" width="13.85546875" style="753" customWidth="1"/>
    <col min="5640" max="5640" width="14.85546875" style="753" customWidth="1"/>
    <col min="5641" max="5641" width="15.140625" style="753" customWidth="1"/>
    <col min="5642" max="5642" width="0" style="753" hidden="1" customWidth="1"/>
    <col min="5643" max="5643" width="19.28515625" style="753" bestFit="1" customWidth="1"/>
    <col min="5644" max="5644" width="19.7109375" style="753" bestFit="1" customWidth="1"/>
    <col min="5645" max="5645" width="17.42578125" style="753" bestFit="1" customWidth="1"/>
    <col min="5646" max="5888" width="9.140625" style="753"/>
    <col min="5889" max="5889" width="3.28515625" style="753" customWidth="1"/>
    <col min="5890" max="5890" width="1.7109375" style="753" customWidth="1"/>
    <col min="5891" max="5892" width="3" style="753" customWidth="1"/>
    <col min="5893" max="5893" width="27.28515625" style="753" customWidth="1"/>
    <col min="5894" max="5894" width="11.28515625" style="753" customWidth="1"/>
    <col min="5895" max="5895" width="13.85546875" style="753" customWidth="1"/>
    <col min="5896" max="5896" width="14.85546875" style="753" customWidth="1"/>
    <col min="5897" max="5897" width="15.140625" style="753" customWidth="1"/>
    <col min="5898" max="5898" width="0" style="753" hidden="1" customWidth="1"/>
    <col min="5899" max="5899" width="19.28515625" style="753" bestFit="1" customWidth="1"/>
    <col min="5900" max="5900" width="19.7109375" style="753" bestFit="1" customWidth="1"/>
    <col min="5901" max="5901" width="17.42578125" style="753" bestFit="1" customWidth="1"/>
    <col min="5902" max="6144" width="9.140625" style="753"/>
    <col min="6145" max="6145" width="3.28515625" style="753" customWidth="1"/>
    <col min="6146" max="6146" width="1.7109375" style="753" customWidth="1"/>
    <col min="6147" max="6148" width="3" style="753" customWidth="1"/>
    <col min="6149" max="6149" width="27.28515625" style="753" customWidth="1"/>
    <col min="6150" max="6150" width="11.28515625" style="753" customWidth="1"/>
    <col min="6151" max="6151" width="13.85546875" style="753" customWidth="1"/>
    <col min="6152" max="6152" width="14.85546875" style="753" customWidth="1"/>
    <col min="6153" max="6153" width="15.140625" style="753" customWidth="1"/>
    <col min="6154" max="6154" width="0" style="753" hidden="1" customWidth="1"/>
    <col min="6155" max="6155" width="19.28515625" style="753" bestFit="1" customWidth="1"/>
    <col min="6156" max="6156" width="19.7109375" style="753" bestFit="1" customWidth="1"/>
    <col min="6157" max="6157" width="17.42578125" style="753" bestFit="1" customWidth="1"/>
    <col min="6158" max="6400" width="9.140625" style="753"/>
    <col min="6401" max="6401" width="3.28515625" style="753" customWidth="1"/>
    <col min="6402" max="6402" width="1.7109375" style="753" customWidth="1"/>
    <col min="6403" max="6404" width="3" style="753" customWidth="1"/>
    <col min="6405" max="6405" width="27.28515625" style="753" customWidth="1"/>
    <col min="6406" max="6406" width="11.28515625" style="753" customWidth="1"/>
    <col min="6407" max="6407" width="13.85546875" style="753" customWidth="1"/>
    <col min="6408" max="6408" width="14.85546875" style="753" customWidth="1"/>
    <col min="6409" max="6409" width="15.140625" style="753" customWidth="1"/>
    <col min="6410" max="6410" width="0" style="753" hidden="1" customWidth="1"/>
    <col min="6411" max="6411" width="19.28515625" style="753" bestFit="1" customWidth="1"/>
    <col min="6412" max="6412" width="19.7109375" style="753" bestFit="1" customWidth="1"/>
    <col min="6413" max="6413" width="17.42578125" style="753" bestFit="1" customWidth="1"/>
    <col min="6414" max="6656" width="9.140625" style="753"/>
    <col min="6657" max="6657" width="3.28515625" style="753" customWidth="1"/>
    <col min="6658" max="6658" width="1.7109375" style="753" customWidth="1"/>
    <col min="6659" max="6660" width="3" style="753" customWidth="1"/>
    <col min="6661" max="6661" width="27.28515625" style="753" customWidth="1"/>
    <col min="6662" max="6662" width="11.28515625" style="753" customWidth="1"/>
    <col min="6663" max="6663" width="13.85546875" style="753" customWidth="1"/>
    <col min="6664" max="6664" width="14.85546875" style="753" customWidth="1"/>
    <col min="6665" max="6665" width="15.140625" style="753" customWidth="1"/>
    <col min="6666" max="6666" width="0" style="753" hidden="1" customWidth="1"/>
    <col min="6667" max="6667" width="19.28515625" style="753" bestFit="1" customWidth="1"/>
    <col min="6668" max="6668" width="19.7109375" style="753" bestFit="1" customWidth="1"/>
    <col min="6669" max="6669" width="17.42578125" style="753" bestFit="1" customWidth="1"/>
    <col min="6670" max="6912" width="9.140625" style="753"/>
    <col min="6913" max="6913" width="3.28515625" style="753" customWidth="1"/>
    <col min="6914" max="6914" width="1.7109375" style="753" customWidth="1"/>
    <col min="6915" max="6916" width="3" style="753" customWidth="1"/>
    <col min="6917" max="6917" width="27.28515625" style="753" customWidth="1"/>
    <col min="6918" max="6918" width="11.28515625" style="753" customWidth="1"/>
    <col min="6919" max="6919" width="13.85546875" style="753" customWidth="1"/>
    <col min="6920" max="6920" width="14.85546875" style="753" customWidth="1"/>
    <col min="6921" max="6921" width="15.140625" style="753" customWidth="1"/>
    <col min="6922" max="6922" width="0" style="753" hidden="1" customWidth="1"/>
    <col min="6923" max="6923" width="19.28515625" style="753" bestFit="1" customWidth="1"/>
    <col min="6924" max="6924" width="19.7109375" style="753" bestFit="1" customWidth="1"/>
    <col min="6925" max="6925" width="17.42578125" style="753" bestFit="1" customWidth="1"/>
    <col min="6926" max="7168" width="9.140625" style="753"/>
    <col min="7169" max="7169" width="3.28515625" style="753" customWidth="1"/>
    <col min="7170" max="7170" width="1.7109375" style="753" customWidth="1"/>
    <col min="7171" max="7172" width="3" style="753" customWidth="1"/>
    <col min="7173" max="7173" width="27.28515625" style="753" customWidth="1"/>
    <col min="7174" max="7174" width="11.28515625" style="753" customWidth="1"/>
    <col min="7175" max="7175" width="13.85546875" style="753" customWidth="1"/>
    <col min="7176" max="7176" width="14.85546875" style="753" customWidth="1"/>
    <col min="7177" max="7177" width="15.140625" style="753" customWidth="1"/>
    <col min="7178" max="7178" width="0" style="753" hidden="1" customWidth="1"/>
    <col min="7179" max="7179" width="19.28515625" style="753" bestFit="1" customWidth="1"/>
    <col min="7180" max="7180" width="19.7109375" style="753" bestFit="1" customWidth="1"/>
    <col min="7181" max="7181" width="17.42578125" style="753" bestFit="1" customWidth="1"/>
    <col min="7182" max="7424" width="9.140625" style="753"/>
    <col min="7425" max="7425" width="3.28515625" style="753" customWidth="1"/>
    <col min="7426" max="7426" width="1.7109375" style="753" customWidth="1"/>
    <col min="7427" max="7428" width="3" style="753" customWidth="1"/>
    <col min="7429" max="7429" width="27.28515625" style="753" customWidth="1"/>
    <col min="7430" max="7430" width="11.28515625" style="753" customWidth="1"/>
    <col min="7431" max="7431" width="13.85546875" style="753" customWidth="1"/>
    <col min="7432" max="7432" width="14.85546875" style="753" customWidth="1"/>
    <col min="7433" max="7433" width="15.140625" style="753" customWidth="1"/>
    <col min="7434" max="7434" width="0" style="753" hidden="1" customWidth="1"/>
    <col min="7435" max="7435" width="19.28515625" style="753" bestFit="1" customWidth="1"/>
    <col min="7436" max="7436" width="19.7109375" style="753" bestFit="1" customWidth="1"/>
    <col min="7437" max="7437" width="17.42578125" style="753" bestFit="1" customWidth="1"/>
    <col min="7438" max="7680" width="9.140625" style="753"/>
    <col min="7681" max="7681" width="3.28515625" style="753" customWidth="1"/>
    <col min="7682" max="7682" width="1.7109375" style="753" customWidth="1"/>
    <col min="7683" max="7684" width="3" style="753" customWidth="1"/>
    <col min="7685" max="7685" width="27.28515625" style="753" customWidth="1"/>
    <col min="7686" max="7686" width="11.28515625" style="753" customWidth="1"/>
    <col min="7687" max="7687" width="13.85546875" style="753" customWidth="1"/>
    <col min="7688" max="7688" width="14.85546875" style="753" customWidth="1"/>
    <col min="7689" max="7689" width="15.140625" style="753" customWidth="1"/>
    <col min="7690" max="7690" width="0" style="753" hidden="1" customWidth="1"/>
    <col min="7691" max="7691" width="19.28515625" style="753" bestFit="1" customWidth="1"/>
    <col min="7692" max="7692" width="19.7109375" style="753" bestFit="1" customWidth="1"/>
    <col min="7693" max="7693" width="17.42578125" style="753" bestFit="1" customWidth="1"/>
    <col min="7694" max="7936" width="9.140625" style="753"/>
    <col min="7937" max="7937" width="3.28515625" style="753" customWidth="1"/>
    <col min="7938" max="7938" width="1.7109375" style="753" customWidth="1"/>
    <col min="7939" max="7940" width="3" style="753" customWidth="1"/>
    <col min="7941" max="7941" width="27.28515625" style="753" customWidth="1"/>
    <col min="7942" max="7942" width="11.28515625" style="753" customWidth="1"/>
    <col min="7943" max="7943" width="13.85546875" style="753" customWidth="1"/>
    <col min="7944" max="7944" width="14.85546875" style="753" customWidth="1"/>
    <col min="7945" max="7945" width="15.140625" style="753" customWidth="1"/>
    <col min="7946" max="7946" width="0" style="753" hidden="1" customWidth="1"/>
    <col min="7947" max="7947" width="19.28515625" style="753" bestFit="1" customWidth="1"/>
    <col min="7948" max="7948" width="19.7109375" style="753" bestFit="1" customWidth="1"/>
    <col min="7949" max="7949" width="17.42578125" style="753" bestFit="1" customWidth="1"/>
    <col min="7950" max="8192" width="9.140625" style="753"/>
    <col min="8193" max="8193" width="3.28515625" style="753" customWidth="1"/>
    <col min="8194" max="8194" width="1.7109375" style="753" customWidth="1"/>
    <col min="8195" max="8196" width="3" style="753" customWidth="1"/>
    <col min="8197" max="8197" width="27.28515625" style="753" customWidth="1"/>
    <col min="8198" max="8198" width="11.28515625" style="753" customWidth="1"/>
    <col min="8199" max="8199" width="13.85546875" style="753" customWidth="1"/>
    <col min="8200" max="8200" width="14.85546875" style="753" customWidth="1"/>
    <col min="8201" max="8201" width="15.140625" style="753" customWidth="1"/>
    <col min="8202" max="8202" width="0" style="753" hidden="1" customWidth="1"/>
    <col min="8203" max="8203" width="19.28515625" style="753" bestFit="1" customWidth="1"/>
    <col min="8204" max="8204" width="19.7109375" style="753" bestFit="1" customWidth="1"/>
    <col min="8205" max="8205" width="17.42578125" style="753" bestFit="1" customWidth="1"/>
    <col min="8206" max="8448" width="9.140625" style="753"/>
    <col min="8449" max="8449" width="3.28515625" style="753" customWidth="1"/>
    <col min="8450" max="8450" width="1.7109375" style="753" customWidth="1"/>
    <col min="8451" max="8452" width="3" style="753" customWidth="1"/>
    <col min="8453" max="8453" width="27.28515625" style="753" customWidth="1"/>
    <col min="8454" max="8454" width="11.28515625" style="753" customWidth="1"/>
    <col min="8455" max="8455" width="13.85546875" style="753" customWidth="1"/>
    <col min="8456" max="8456" width="14.85546875" style="753" customWidth="1"/>
    <col min="8457" max="8457" width="15.140625" style="753" customWidth="1"/>
    <col min="8458" max="8458" width="0" style="753" hidden="1" customWidth="1"/>
    <col min="8459" max="8459" width="19.28515625" style="753" bestFit="1" customWidth="1"/>
    <col min="8460" max="8460" width="19.7109375" style="753" bestFit="1" customWidth="1"/>
    <col min="8461" max="8461" width="17.42578125" style="753" bestFit="1" customWidth="1"/>
    <col min="8462" max="8704" width="9.140625" style="753"/>
    <col min="8705" max="8705" width="3.28515625" style="753" customWidth="1"/>
    <col min="8706" max="8706" width="1.7109375" style="753" customWidth="1"/>
    <col min="8707" max="8708" width="3" style="753" customWidth="1"/>
    <col min="8709" max="8709" width="27.28515625" style="753" customWidth="1"/>
    <col min="8710" max="8710" width="11.28515625" style="753" customWidth="1"/>
    <col min="8711" max="8711" width="13.85546875" style="753" customWidth="1"/>
    <col min="8712" max="8712" width="14.85546875" style="753" customWidth="1"/>
    <col min="8713" max="8713" width="15.140625" style="753" customWidth="1"/>
    <col min="8714" max="8714" width="0" style="753" hidden="1" customWidth="1"/>
    <col min="8715" max="8715" width="19.28515625" style="753" bestFit="1" customWidth="1"/>
    <col min="8716" max="8716" width="19.7109375" style="753" bestFit="1" customWidth="1"/>
    <col min="8717" max="8717" width="17.42578125" style="753" bestFit="1" customWidth="1"/>
    <col min="8718" max="8960" width="9.140625" style="753"/>
    <col min="8961" max="8961" width="3.28515625" style="753" customWidth="1"/>
    <col min="8962" max="8962" width="1.7109375" style="753" customWidth="1"/>
    <col min="8963" max="8964" width="3" style="753" customWidth="1"/>
    <col min="8965" max="8965" width="27.28515625" style="753" customWidth="1"/>
    <col min="8966" max="8966" width="11.28515625" style="753" customWidth="1"/>
    <col min="8967" max="8967" width="13.85546875" style="753" customWidth="1"/>
    <col min="8968" max="8968" width="14.85546875" style="753" customWidth="1"/>
    <col min="8969" max="8969" width="15.140625" style="753" customWidth="1"/>
    <col min="8970" max="8970" width="0" style="753" hidden="1" customWidth="1"/>
    <col min="8971" max="8971" width="19.28515625" style="753" bestFit="1" customWidth="1"/>
    <col min="8972" max="8972" width="19.7109375" style="753" bestFit="1" customWidth="1"/>
    <col min="8973" max="8973" width="17.42578125" style="753" bestFit="1" customWidth="1"/>
    <col min="8974" max="9216" width="9.140625" style="753"/>
    <col min="9217" max="9217" width="3.28515625" style="753" customWidth="1"/>
    <col min="9218" max="9218" width="1.7109375" style="753" customWidth="1"/>
    <col min="9219" max="9220" width="3" style="753" customWidth="1"/>
    <col min="9221" max="9221" width="27.28515625" style="753" customWidth="1"/>
    <col min="9222" max="9222" width="11.28515625" style="753" customWidth="1"/>
    <col min="9223" max="9223" width="13.85546875" style="753" customWidth="1"/>
    <col min="9224" max="9224" width="14.85546875" style="753" customWidth="1"/>
    <col min="9225" max="9225" width="15.140625" style="753" customWidth="1"/>
    <col min="9226" max="9226" width="0" style="753" hidden="1" customWidth="1"/>
    <col min="9227" max="9227" width="19.28515625" style="753" bestFit="1" customWidth="1"/>
    <col min="9228" max="9228" width="19.7109375" style="753" bestFit="1" customWidth="1"/>
    <col min="9229" max="9229" width="17.42578125" style="753" bestFit="1" customWidth="1"/>
    <col min="9230" max="9472" width="9.140625" style="753"/>
    <col min="9473" max="9473" width="3.28515625" style="753" customWidth="1"/>
    <col min="9474" max="9474" width="1.7109375" style="753" customWidth="1"/>
    <col min="9475" max="9476" width="3" style="753" customWidth="1"/>
    <col min="9477" max="9477" width="27.28515625" style="753" customWidth="1"/>
    <col min="9478" max="9478" width="11.28515625" style="753" customWidth="1"/>
    <col min="9479" max="9479" width="13.85546875" style="753" customWidth="1"/>
    <col min="9480" max="9480" width="14.85546875" style="753" customWidth="1"/>
    <col min="9481" max="9481" width="15.140625" style="753" customWidth="1"/>
    <col min="9482" max="9482" width="0" style="753" hidden="1" customWidth="1"/>
    <col min="9483" max="9483" width="19.28515625" style="753" bestFit="1" customWidth="1"/>
    <col min="9484" max="9484" width="19.7109375" style="753" bestFit="1" customWidth="1"/>
    <col min="9485" max="9485" width="17.42578125" style="753" bestFit="1" customWidth="1"/>
    <col min="9486" max="9728" width="9.140625" style="753"/>
    <col min="9729" max="9729" width="3.28515625" style="753" customWidth="1"/>
    <col min="9730" max="9730" width="1.7109375" style="753" customWidth="1"/>
    <col min="9731" max="9732" width="3" style="753" customWidth="1"/>
    <col min="9733" max="9733" width="27.28515625" style="753" customWidth="1"/>
    <col min="9734" max="9734" width="11.28515625" style="753" customWidth="1"/>
    <col min="9735" max="9735" width="13.85546875" style="753" customWidth="1"/>
    <col min="9736" max="9736" width="14.85546875" style="753" customWidth="1"/>
    <col min="9737" max="9737" width="15.140625" style="753" customWidth="1"/>
    <col min="9738" max="9738" width="0" style="753" hidden="1" customWidth="1"/>
    <col min="9739" max="9739" width="19.28515625" style="753" bestFit="1" customWidth="1"/>
    <col min="9740" max="9740" width="19.7109375" style="753" bestFit="1" customWidth="1"/>
    <col min="9741" max="9741" width="17.42578125" style="753" bestFit="1" customWidth="1"/>
    <col min="9742" max="9984" width="9.140625" style="753"/>
    <col min="9985" max="9985" width="3.28515625" style="753" customWidth="1"/>
    <col min="9986" max="9986" width="1.7109375" style="753" customWidth="1"/>
    <col min="9987" max="9988" width="3" style="753" customWidth="1"/>
    <col min="9989" max="9989" width="27.28515625" style="753" customWidth="1"/>
    <col min="9990" max="9990" width="11.28515625" style="753" customWidth="1"/>
    <col min="9991" max="9991" width="13.85546875" style="753" customWidth="1"/>
    <col min="9992" max="9992" width="14.85546875" style="753" customWidth="1"/>
    <col min="9993" max="9993" width="15.140625" style="753" customWidth="1"/>
    <col min="9994" max="9994" width="0" style="753" hidden="1" customWidth="1"/>
    <col min="9995" max="9995" width="19.28515625" style="753" bestFit="1" customWidth="1"/>
    <col min="9996" max="9996" width="19.7109375" style="753" bestFit="1" customWidth="1"/>
    <col min="9997" max="9997" width="17.42578125" style="753" bestFit="1" customWidth="1"/>
    <col min="9998" max="10240" width="9.140625" style="753"/>
    <col min="10241" max="10241" width="3.28515625" style="753" customWidth="1"/>
    <col min="10242" max="10242" width="1.7109375" style="753" customWidth="1"/>
    <col min="10243" max="10244" width="3" style="753" customWidth="1"/>
    <col min="10245" max="10245" width="27.28515625" style="753" customWidth="1"/>
    <col min="10246" max="10246" width="11.28515625" style="753" customWidth="1"/>
    <col min="10247" max="10247" width="13.85546875" style="753" customWidth="1"/>
    <col min="10248" max="10248" width="14.85546875" style="753" customWidth="1"/>
    <col min="10249" max="10249" width="15.140625" style="753" customWidth="1"/>
    <col min="10250" max="10250" width="0" style="753" hidden="1" customWidth="1"/>
    <col min="10251" max="10251" width="19.28515625" style="753" bestFit="1" customWidth="1"/>
    <col min="10252" max="10252" width="19.7109375" style="753" bestFit="1" customWidth="1"/>
    <col min="10253" max="10253" width="17.42578125" style="753" bestFit="1" customWidth="1"/>
    <col min="10254" max="10496" width="9.140625" style="753"/>
    <col min="10497" max="10497" width="3.28515625" style="753" customWidth="1"/>
    <col min="10498" max="10498" width="1.7109375" style="753" customWidth="1"/>
    <col min="10499" max="10500" width="3" style="753" customWidth="1"/>
    <col min="10501" max="10501" width="27.28515625" style="753" customWidth="1"/>
    <col min="10502" max="10502" width="11.28515625" style="753" customWidth="1"/>
    <col min="10503" max="10503" width="13.85546875" style="753" customWidth="1"/>
    <col min="10504" max="10504" width="14.85546875" style="753" customWidth="1"/>
    <col min="10505" max="10505" width="15.140625" style="753" customWidth="1"/>
    <col min="10506" max="10506" width="0" style="753" hidden="1" customWidth="1"/>
    <col min="10507" max="10507" width="19.28515625" style="753" bestFit="1" customWidth="1"/>
    <col min="10508" max="10508" width="19.7109375" style="753" bestFit="1" customWidth="1"/>
    <col min="10509" max="10509" width="17.42578125" style="753" bestFit="1" customWidth="1"/>
    <col min="10510" max="10752" width="9.140625" style="753"/>
    <col min="10753" max="10753" width="3.28515625" style="753" customWidth="1"/>
    <col min="10754" max="10754" width="1.7109375" style="753" customWidth="1"/>
    <col min="10755" max="10756" width="3" style="753" customWidth="1"/>
    <col min="10757" max="10757" width="27.28515625" style="753" customWidth="1"/>
    <col min="10758" max="10758" width="11.28515625" style="753" customWidth="1"/>
    <col min="10759" max="10759" width="13.85546875" style="753" customWidth="1"/>
    <col min="10760" max="10760" width="14.85546875" style="753" customWidth="1"/>
    <col min="10761" max="10761" width="15.140625" style="753" customWidth="1"/>
    <col min="10762" max="10762" width="0" style="753" hidden="1" customWidth="1"/>
    <col min="10763" max="10763" width="19.28515625" style="753" bestFit="1" customWidth="1"/>
    <col min="10764" max="10764" width="19.7109375" style="753" bestFit="1" customWidth="1"/>
    <col min="10765" max="10765" width="17.42578125" style="753" bestFit="1" customWidth="1"/>
    <col min="10766" max="11008" width="9.140625" style="753"/>
    <col min="11009" max="11009" width="3.28515625" style="753" customWidth="1"/>
    <col min="11010" max="11010" width="1.7109375" style="753" customWidth="1"/>
    <col min="11011" max="11012" width="3" style="753" customWidth="1"/>
    <col min="11013" max="11013" width="27.28515625" style="753" customWidth="1"/>
    <col min="11014" max="11014" width="11.28515625" style="753" customWidth="1"/>
    <col min="11015" max="11015" width="13.85546875" style="753" customWidth="1"/>
    <col min="11016" max="11016" width="14.85546875" style="753" customWidth="1"/>
    <col min="11017" max="11017" width="15.140625" style="753" customWidth="1"/>
    <col min="11018" max="11018" width="0" style="753" hidden="1" customWidth="1"/>
    <col min="11019" max="11019" width="19.28515625" style="753" bestFit="1" customWidth="1"/>
    <col min="11020" max="11020" width="19.7109375" style="753" bestFit="1" customWidth="1"/>
    <col min="11021" max="11021" width="17.42578125" style="753" bestFit="1" customWidth="1"/>
    <col min="11022" max="11264" width="9.140625" style="753"/>
    <col min="11265" max="11265" width="3.28515625" style="753" customWidth="1"/>
    <col min="11266" max="11266" width="1.7109375" style="753" customWidth="1"/>
    <col min="11267" max="11268" width="3" style="753" customWidth="1"/>
    <col min="11269" max="11269" width="27.28515625" style="753" customWidth="1"/>
    <col min="11270" max="11270" width="11.28515625" style="753" customWidth="1"/>
    <col min="11271" max="11271" width="13.85546875" style="753" customWidth="1"/>
    <col min="11272" max="11272" width="14.85546875" style="753" customWidth="1"/>
    <col min="11273" max="11273" width="15.140625" style="753" customWidth="1"/>
    <col min="11274" max="11274" width="0" style="753" hidden="1" customWidth="1"/>
    <col min="11275" max="11275" width="19.28515625" style="753" bestFit="1" customWidth="1"/>
    <col min="11276" max="11276" width="19.7109375" style="753" bestFit="1" customWidth="1"/>
    <col min="11277" max="11277" width="17.42578125" style="753" bestFit="1" customWidth="1"/>
    <col min="11278" max="11520" width="9.140625" style="753"/>
    <col min="11521" max="11521" width="3.28515625" style="753" customWidth="1"/>
    <col min="11522" max="11522" width="1.7109375" style="753" customWidth="1"/>
    <col min="11523" max="11524" width="3" style="753" customWidth="1"/>
    <col min="11525" max="11525" width="27.28515625" style="753" customWidth="1"/>
    <col min="11526" max="11526" width="11.28515625" style="753" customWidth="1"/>
    <col min="11527" max="11527" width="13.85546875" style="753" customWidth="1"/>
    <col min="11528" max="11528" width="14.85546875" style="753" customWidth="1"/>
    <col min="11529" max="11529" width="15.140625" style="753" customWidth="1"/>
    <col min="11530" max="11530" width="0" style="753" hidden="1" customWidth="1"/>
    <col min="11531" max="11531" width="19.28515625" style="753" bestFit="1" customWidth="1"/>
    <col min="11532" max="11532" width="19.7109375" style="753" bestFit="1" customWidth="1"/>
    <col min="11533" max="11533" width="17.42578125" style="753" bestFit="1" customWidth="1"/>
    <col min="11534" max="11776" width="9.140625" style="753"/>
    <col min="11777" max="11777" width="3.28515625" style="753" customWidth="1"/>
    <col min="11778" max="11778" width="1.7109375" style="753" customWidth="1"/>
    <col min="11779" max="11780" width="3" style="753" customWidth="1"/>
    <col min="11781" max="11781" width="27.28515625" style="753" customWidth="1"/>
    <col min="11782" max="11782" width="11.28515625" style="753" customWidth="1"/>
    <col min="11783" max="11783" width="13.85546875" style="753" customWidth="1"/>
    <col min="11784" max="11784" width="14.85546875" style="753" customWidth="1"/>
    <col min="11785" max="11785" width="15.140625" style="753" customWidth="1"/>
    <col min="11786" max="11786" width="0" style="753" hidden="1" customWidth="1"/>
    <col min="11787" max="11787" width="19.28515625" style="753" bestFit="1" customWidth="1"/>
    <col min="11788" max="11788" width="19.7109375" style="753" bestFit="1" customWidth="1"/>
    <col min="11789" max="11789" width="17.42578125" style="753" bestFit="1" customWidth="1"/>
    <col min="11790" max="12032" width="9.140625" style="753"/>
    <col min="12033" max="12033" width="3.28515625" style="753" customWidth="1"/>
    <col min="12034" max="12034" width="1.7109375" style="753" customWidth="1"/>
    <col min="12035" max="12036" width="3" style="753" customWidth="1"/>
    <col min="12037" max="12037" width="27.28515625" style="753" customWidth="1"/>
    <col min="12038" max="12038" width="11.28515625" style="753" customWidth="1"/>
    <col min="12039" max="12039" width="13.85546875" style="753" customWidth="1"/>
    <col min="12040" max="12040" width="14.85546875" style="753" customWidth="1"/>
    <col min="12041" max="12041" width="15.140625" style="753" customWidth="1"/>
    <col min="12042" max="12042" width="0" style="753" hidden="1" customWidth="1"/>
    <col min="12043" max="12043" width="19.28515625" style="753" bestFit="1" customWidth="1"/>
    <col min="12044" max="12044" width="19.7109375" style="753" bestFit="1" customWidth="1"/>
    <col min="12045" max="12045" width="17.42578125" style="753" bestFit="1" customWidth="1"/>
    <col min="12046" max="12288" width="9.140625" style="753"/>
    <col min="12289" max="12289" width="3.28515625" style="753" customWidth="1"/>
    <col min="12290" max="12290" width="1.7109375" style="753" customWidth="1"/>
    <col min="12291" max="12292" width="3" style="753" customWidth="1"/>
    <col min="12293" max="12293" width="27.28515625" style="753" customWidth="1"/>
    <col min="12294" max="12294" width="11.28515625" style="753" customWidth="1"/>
    <col min="12295" max="12295" width="13.85546875" style="753" customWidth="1"/>
    <col min="12296" max="12296" width="14.85546875" style="753" customWidth="1"/>
    <col min="12297" max="12297" width="15.140625" style="753" customWidth="1"/>
    <col min="12298" max="12298" width="0" style="753" hidden="1" customWidth="1"/>
    <col min="12299" max="12299" width="19.28515625" style="753" bestFit="1" customWidth="1"/>
    <col min="12300" max="12300" width="19.7109375" style="753" bestFit="1" customWidth="1"/>
    <col min="12301" max="12301" width="17.42578125" style="753" bestFit="1" customWidth="1"/>
    <col min="12302" max="12544" width="9.140625" style="753"/>
    <col min="12545" max="12545" width="3.28515625" style="753" customWidth="1"/>
    <col min="12546" max="12546" width="1.7109375" style="753" customWidth="1"/>
    <col min="12547" max="12548" width="3" style="753" customWidth="1"/>
    <col min="12549" max="12549" width="27.28515625" style="753" customWidth="1"/>
    <col min="12550" max="12550" width="11.28515625" style="753" customWidth="1"/>
    <col min="12551" max="12551" width="13.85546875" style="753" customWidth="1"/>
    <col min="12552" max="12552" width="14.85546875" style="753" customWidth="1"/>
    <col min="12553" max="12553" width="15.140625" style="753" customWidth="1"/>
    <col min="12554" max="12554" width="0" style="753" hidden="1" customWidth="1"/>
    <col min="12555" max="12555" width="19.28515625" style="753" bestFit="1" customWidth="1"/>
    <col min="12556" max="12556" width="19.7109375" style="753" bestFit="1" customWidth="1"/>
    <col min="12557" max="12557" width="17.42578125" style="753" bestFit="1" customWidth="1"/>
    <col min="12558" max="12800" width="9.140625" style="753"/>
    <col min="12801" max="12801" width="3.28515625" style="753" customWidth="1"/>
    <col min="12802" max="12802" width="1.7109375" style="753" customWidth="1"/>
    <col min="12803" max="12804" width="3" style="753" customWidth="1"/>
    <col min="12805" max="12805" width="27.28515625" style="753" customWidth="1"/>
    <col min="12806" max="12806" width="11.28515625" style="753" customWidth="1"/>
    <col min="12807" max="12807" width="13.85546875" style="753" customWidth="1"/>
    <col min="12808" max="12808" width="14.85546875" style="753" customWidth="1"/>
    <col min="12809" max="12809" width="15.140625" style="753" customWidth="1"/>
    <col min="12810" max="12810" width="0" style="753" hidden="1" customWidth="1"/>
    <col min="12811" max="12811" width="19.28515625" style="753" bestFit="1" customWidth="1"/>
    <col min="12812" max="12812" width="19.7109375" style="753" bestFit="1" customWidth="1"/>
    <col min="12813" max="12813" width="17.42578125" style="753" bestFit="1" customWidth="1"/>
    <col min="12814" max="13056" width="9.140625" style="753"/>
    <col min="13057" max="13057" width="3.28515625" style="753" customWidth="1"/>
    <col min="13058" max="13058" width="1.7109375" style="753" customWidth="1"/>
    <col min="13059" max="13060" width="3" style="753" customWidth="1"/>
    <col min="13061" max="13061" width="27.28515625" style="753" customWidth="1"/>
    <col min="13062" max="13062" width="11.28515625" style="753" customWidth="1"/>
    <col min="13063" max="13063" width="13.85546875" style="753" customWidth="1"/>
    <col min="13064" max="13064" width="14.85546875" style="753" customWidth="1"/>
    <col min="13065" max="13065" width="15.140625" style="753" customWidth="1"/>
    <col min="13066" max="13066" width="0" style="753" hidden="1" customWidth="1"/>
    <col min="13067" max="13067" width="19.28515625" style="753" bestFit="1" customWidth="1"/>
    <col min="13068" max="13068" width="19.7109375" style="753" bestFit="1" customWidth="1"/>
    <col min="13069" max="13069" width="17.42578125" style="753" bestFit="1" customWidth="1"/>
    <col min="13070" max="13312" width="9.140625" style="753"/>
    <col min="13313" max="13313" width="3.28515625" style="753" customWidth="1"/>
    <col min="13314" max="13314" width="1.7109375" style="753" customWidth="1"/>
    <col min="13315" max="13316" width="3" style="753" customWidth="1"/>
    <col min="13317" max="13317" width="27.28515625" style="753" customWidth="1"/>
    <col min="13318" max="13318" width="11.28515625" style="753" customWidth="1"/>
    <col min="13319" max="13319" width="13.85546875" style="753" customWidth="1"/>
    <col min="13320" max="13320" width="14.85546875" style="753" customWidth="1"/>
    <col min="13321" max="13321" width="15.140625" style="753" customWidth="1"/>
    <col min="13322" max="13322" width="0" style="753" hidden="1" customWidth="1"/>
    <col min="13323" max="13323" width="19.28515625" style="753" bestFit="1" customWidth="1"/>
    <col min="13324" max="13324" width="19.7109375" style="753" bestFit="1" customWidth="1"/>
    <col min="13325" max="13325" width="17.42578125" style="753" bestFit="1" customWidth="1"/>
    <col min="13326" max="13568" width="9.140625" style="753"/>
    <col min="13569" max="13569" width="3.28515625" style="753" customWidth="1"/>
    <col min="13570" max="13570" width="1.7109375" style="753" customWidth="1"/>
    <col min="13571" max="13572" width="3" style="753" customWidth="1"/>
    <col min="13573" max="13573" width="27.28515625" style="753" customWidth="1"/>
    <col min="13574" max="13574" width="11.28515625" style="753" customWidth="1"/>
    <col min="13575" max="13575" width="13.85546875" style="753" customWidth="1"/>
    <col min="13576" max="13576" width="14.85546875" style="753" customWidth="1"/>
    <col min="13577" max="13577" width="15.140625" style="753" customWidth="1"/>
    <col min="13578" max="13578" width="0" style="753" hidden="1" customWidth="1"/>
    <col min="13579" max="13579" width="19.28515625" style="753" bestFit="1" customWidth="1"/>
    <col min="13580" max="13580" width="19.7109375" style="753" bestFit="1" customWidth="1"/>
    <col min="13581" max="13581" width="17.42578125" style="753" bestFit="1" customWidth="1"/>
    <col min="13582" max="13824" width="9.140625" style="753"/>
    <col min="13825" max="13825" width="3.28515625" style="753" customWidth="1"/>
    <col min="13826" max="13826" width="1.7109375" style="753" customWidth="1"/>
    <col min="13827" max="13828" width="3" style="753" customWidth="1"/>
    <col min="13829" max="13829" width="27.28515625" style="753" customWidth="1"/>
    <col min="13830" max="13830" width="11.28515625" style="753" customWidth="1"/>
    <col min="13831" max="13831" width="13.85546875" style="753" customWidth="1"/>
    <col min="13832" max="13832" width="14.85546875" style="753" customWidth="1"/>
    <col min="13833" max="13833" width="15.140625" style="753" customWidth="1"/>
    <col min="13834" max="13834" width="0" style="753" hidden="1" customWidth="1"/>
    <col min="13835" max="13835" width="19.28515625" style="753" bestFit="1" customWidth="1"/>
    <col min="13836" max="13836" width="19.7109375" style="753" bestFit="1" customWidth="1"/>
    <col min="13837" max="13837" width="17.42578125" style="753" bestFit="1" customWidth="1"/>
    <col min="13838" max="14080" width="9.140625" style="753"/>
    <col min="14081" max="14081" width="3.28515625" style="753" customWidth="1"/>
    <col min="14082" max="14082" width="1.7109375" style="753" customWidth="1"/>
    <col min="14083" max="14084" width="3" style="753" customWidth="1"/>
    <col min="14085" max="14085" width="27.28515625" style="753" customWidth="1"/>
    <col min="14086" max="14086" width="11.28515625" style="753" customWidth="1"/>
    <col min="14087" max="14087" width="13.85546875" style="753" customWidth="1"/>
    <col min="14088" max="14088" width="14.85546875" style="753" customWidth="1"/>
    <col min="14089" max="14089" width="15.140625" style="753" customWidth="1"/>
    <col min="14090" max="14090" width="0" style="753" hidden="1" customWidth="1"/>
    <col min="14091" max="14091" width="19.28515625" style="753" bestFit="1" customWidth="1"/>
    <col min="14092" max="14092" width="19.7109375" style="753" bestFit="1" customWidth="1"/>
    <col min="14093" max="14093" width="17.42578125" style="753" bestFit="1" customWidth="1"/>
    <col min="14094" max="14336" width="9.140625" style="753"/>
    <col min="14337" max="14337" width="3.28515625" style="753" customWidth="1"/>
    <col min="14338" max="14338" width="1.7109375" style="753" customWidth="1"/>
    <col min="14339" max="14340" width="3" style="753" customWidth="1"/>
    <col min="14341" max="14341" width="27.28515625" style="753" customWidth="1"/>
    <col min="14342" max="14342" width="11.28515625" style="753" customWidth="1"/>
    <col min="14343" max="14343" width="13.85546875" style="753" customWidth="1"/>
    <col min="14344" max="14344" width="14.85546875" style="753" customWidth="1"/>
    <col min="14345" max="14345" width="15.140625" style="753" customWidth="1"/>
    <col min="14346" max="14346" width="0" style="753" hidden="1" customWidth="1"/>
    <col min="14347" max="14347" width="19.28515625" style="753" bestFit="1" customWidth="1"/>
    <col min="14348" max="14348" width="19.7109375" style="753" bestFit="1" customWidth="1"/>
    <col min="14349" max="14349" width="17.42578125" style="753" bestFit="1" customWidth="1"/>
    <col min="14350" max="14592" width="9.140625" style="753"/>
    <col min="14593" max="14593" width="3.28515625" style="753" customWidth="1"/>
    <col min="14594" max="14594" width="1.7109375" style="753" customWidth="1"/>
    <col min="14595" max="14596" width="3" style="753" customWidth="1"/>
    <col min="14597" max="14597" width="27.28515625" style="753" customWidth="1"/>
    <col min="14598" max="14598" width="11.28515625" style="753" customWidth="1"/>
    <col min="14599" max="14599" width="13.85546875" style="753" customWidth="1"/>
    <col min="14600" max="14600" width="14.85546875" style="753" customWidth="1"/>
    <col min="14601" max="14601" width="15.140625" style="753" customWidth="1"/>
    <col min="14602" max="14602" width="0" style="753" hidden="1" customWidth="1"/>
    <col min="14603" max="14603" width="19.28515625" style="753" bestFit="1" customWidth="1"/>
    <col min="14604" max="14604" width="19.7109375" style="753" bestFit="1" customWidth="1"/>
    <col min="14605" max="14605" width="17.42578125" style="753" bestFit="1" customWidth="1"/>
    <col min="14606" max="14848" width="9.140625" style="753"/>
    <col min="14849" max="14849" width="3.28515625" style="753" customWidth="1"/>
    <col min="14850" max="14850" width="1.7109375" style="753" customWidth="1"/>
    <col min="14851" max="14852" width="3" style="753" customWidth="1"/>
    <col min="14853" max="14853" width="27.28515625" style="753" customWidth="1"/>
    <col min="14854" max="14854" width="11.28515625" style="753" customWidth="1"/>
    <col min="14855" max="14855" width="13.85546875" style="753" customWidth="1"/>
    <col min="14856" max="14856" width="14.85546875" style="753" customWidth="1"/>
    <col min="14857" max="14857" width="15.140625" style="753" customWidth="1"/>
    <col min="14858" max="14858" width="0" style="753" hidden="1" customWidth="1"/>
    <col min="14859" max="14859" width="19.28515625" style="753" bestFit="1" customWidth="1"/>
    <col min="14860" max="14860" width="19.7109375" style="753" bestFit="1" customWidth="1"/>
    <col min="14861" max="14861" width="17.42578125" style="753" bestFit="1" customWidth="1"/>
    <col min="14862" max="15104" width="9.140625" style="753"/>
    <col min="15105" max="15105" width="3.28515625" style="753" customWidth="1"/>
    <col min="15106" max="15106" width="1.7109375" style="753" customWidth="1"/>
    <col min="15107" max="15108" width="3" style="753" customWidth="1"/>
    <col min="15109" max="15109" width="27.28515625" style="753" customWidth="1"/>
    <col min="15110" max="15110" width="11.28515625" style="753" customWidth="1"/>
    <col min="15111" max="15111" width="13.85546875" style="753" customWidth="1"/>
    <col min="15112" max="15112" width="14.85546875" style="753" customWidth="1"/>
    <col min="15113" max="15113" width="15.140625" style="753" customWidth="1"/>
    <col min="15114" max="15114" width="0" style="753" hidden="1" customWidth="1"/>
    <col min="15115" max="15115" width="19.28515625" style="753" bestFit="1" customWidth="1"/>
    <col min="15116" max="15116" width="19.7109375" style="753" bestFit="1" customWidth="1"/>
    <col min="15117" max="15117" width="17.42578125" style="753" bestFit="1" customWidth="1"/>
    <col min="15118" max="15360" width="9.140625" style="753"/>
    <col min="15361" max="15361" width="3.28515625" style="753" customWidth="1"/>
    <col min="15362" max="15362" width="1.7109375" style="753" customWidth="1"/>
    <col min="15363" max="15364" width="3" style="753" customWidth="1"/>
    <col min="15365" max="15365" width="27.28515625" style="753" customWidth="1"/>
    <col min="15366" max="15366" width="11.28515625" style="753" customWidth="1"/>
    <col min="15367" max="15367" width="13.85546875" style="753" customWidth="1"/>
    <col min="15368" max="15368" width="14.85546875" style="753" customWidth="1"/>
    <col min="15369" max="15369" width="15.140625" style="753" customWidth="1"/>
    <col min="15370" max="15370" width="0" style="753" hidden="1" customWidth="1"/>
    <col min="15371" max="15371" width="19.28515625" style="753" bestFit="1" customWidth="1"/>
    <col min="15372" max="15372" width="19.7109375" style="753" bestFit="1" customWidth="1"/>
    <col min="15373" max="15373" width="17.42578125" style="753" bestFit="1" customWidth="1"/>
    <col min="15374" max="15616" width="9.140625" style="753"/>
    <col min="15617" max="15617" width="3.28515625" style="753" customWidth="1"/>
    <col min="15618" max="15618" width="1.7109375" style="753" customWidth="1"/>
    <col min="15619" max="15620" width="3" style="753" customWidth="1"/>
    <col min="15621" max="15621" width="27.28515625" style="753" customWidth="1"/>
    <col min="15622" max="15622" width="11.28515625" style="753" customWidth="1"/>
    <col min="15623" max="15623" width="13.85546875" style="753" customWidth="1"/>
    <col min="15624" max="15624" width="14.85546875" style="753" customWidth="1"/>
    <col min="15625" max="15625" width="15.140625" style="753" customWidth="1"/>
    <col min="15626" max="15626" width="0" style="753" hidden="1" customWidth="1"/>
    <col min="15627" max="15627" width="19.28515625" style="753" bestFit="1" customWidth="1"/>
    <col min="15628" max="15628" width="19.7109375" style="753" bestFit="1" customWidth="1"/>
    <col min="15629" max="15629" width="17.42578125" style="753" bestFit="1" customWidth="1"/>
    <col min="15630" max="15872" width="9.140625" style="753"/>
    <col min="15873" max="15873" width="3.28515625" style="753" customWidth="1"/>
    <col min="15874" max="15874" width="1.7109375" style="753" customWidth="1"/>
    <col min="15875" max="15876" width="3" style="753" customWidth="1"/>
    <col min="15877" max="15877" width="27.28515625" style="753" customWidth="1"/>
    <col min="15878" max="15878" width="11.28515625" style="753" customWidth="1"/>
    <col min="15879" max="15879" width="13.85546875" style="753" customWidth="1"/>
    <col min="15880" max="15880" width="14.85546875" style="753" customWidth="1"/>
    <col min="15881" max="15881" width="15.140625" style="753" customWidth="1"/>
    <col min="15882" max="15882" width="0" style="753" hidden="1" customWidth="1"/>
    <col min="15883" max="15883" width="19.28515625" style="753" bestFit="1" customWidth="1"/>
    <col min="15884" max="15884" width="19.7109375" style="753" bestFit="1" customWidth="1"/>
    <col min="15885" max="15885" width="17.42578125" style="753" bestFit="1" customWidth="1"/>
    <col min="15886" max="16128" width="9.140625" style="753"/>
    <col min="16129" max="16129" width="3.28515625" style="753" customWidth="1"/>
    <col min="16130" max="16130" width="1.7109375" style="753" customWidth="1"/>
    <col min="16131" max="16132" width="3" style="753" customWidth="1"/>
    <col min="16133" max="16133" width="27.28515625" style="753" customWidth="1"/>
    <col min="16134" max="16134" width="11.28515625" style="753" customWidth="1"/>
    <col min="16135" max="16135" width="13.85546875" style="753" customWidth="1"/>
    <col min="16136" max="16136" width="14.85546875" style="753" customWidth="1"/>
    <col min="16137" max="16137" width="15.140625" style="753" customWidth="1"/>
    <col min="16138" max="16138" width="0" style="753" hidden="1" customWidth="1"/>
    <col min="16139" max="16139" width="19.28515625" style="753" bestFit="1" customWidth="1"/>
    <col min="16140" max="16140" width="19.7109375" style="753" bestFit="1" customWidth="1"/>
    <col min="16141" max="16141" width="17.42578125" style="753" bestFit="1" customWidth="1"/>
    <col min="16142" max="16384" width="9.140625" style="753"/>
  </cols>
  <sheetData>
    <row r="1" spans="1:10" ht="51" customHeight="1">
      <c r="A1" s="1075" t="s">
        <v>633</v>
      </c>
      <c r="B1" s="1075"/>
      <c r="C1" s="1075"/>
      <c r="D1" s="1075"/>
      <c r="E1" s="1075"/>
      <c r="F1" s="1075"/>
      <c r="G1" s="1075"/>
      <c r="H1" s="1075"/>
      <c r="I1" s="1075"/>
      <c r="J1" s="1075"/>
    </row>
    <row r="2" spans="1:10" ht="15.75">
      <c r="A2" s="764"/>
      <c r="B2" s="765"/>
      <c r="C2" s="764"/>
      <c r="D2" s="764"/>
      <c r="E2" s="764"/>
      <c r="F2" s="765"/>
      <c r="G2" s="764"/>
      <c r="H2" s="764"/>
      <c r="I2" s="793"/>
      <c r="J2" s="764"/>
    </row>
    <row r="3" spans="1:10" ht="18" customHeight="1">
      <c r="A3" s="759"/>
      <c r="B3" s="762"/>
      <c r="C3" s="794" t="s">
        <v>634</v>
      </c>
      <c r="D3" s="753" t="s">
        <v>635</v>
      </c>
      <c r="E3" s="759"/>
      <c r="F3" s="762"/>
      <c r="G3" s="759"/>
      <c r="H3" s="759"/>
    </row>
    <row r="4" spans="1:10" ht="18" customHeight="1">
      <c r="A4" s="759"/>
      <c r="B4" s="762"/>
      <c r="C4" s="795" t="s">
        <v>636</v>
      </c>
      <c r="D4" s="753" t="s">
        <v>637</v>
      </c>
      <c r="E4" s="759"/>
      <c r="F4" s="762"/>
      <c r="G4" s="759"/>
      <c r="H4" s="759"/>
    </row>
    <row r="5" spans="1:10" ht="18" customHeight="1">
      <c r="A5" s="759"/>
      <c r="B5" s="762"/>
      <c r="C5" s="795" t="s">
        <v>638</v>
      </c>
      <c r="D5" s="753" t="s">
        <v>639</v>
      </c>
      <c r="E5" s="759"/>
      <c r="F5" s="762"/>
      <c r="G5" s="759"/>
      <c r="H5" s="759"/>
    </row>
    <row r="6" spans="1:10" ht="13.5" customHeight="1">
      <c r="A6" s="759"/>
      <c r="B6" s="762"/>
      <c r="C6" s="795"/>
      <c r="E6" s="759"/>
      <c r="F6" s="762"/>
      <c r="G6" s="759"/>
      <c r="H6" s="759"/>
    </row>
    <row r="7" spans="1:10" s="775" customFormat="1" ht="18.75" customHeight="1">
      <c r="A7" s="766" t="s">
        <v>640</v>
      </c>
      <c r="B7" s="762"/>
      <c r="C7" s="759"/>
      <c r="D7" s="759"/>
      <c r="E7" s="759"/>
      <c r="F7" s="762"/>
      <c r="G7" s="759"/>
      <c r="H7" s="759"/>
      <c r="I7" s="763"/>
      <c r="J7" s="760"/>
    </row>
    <row r="8" spans="1:10" s="775" customFormat="1" ht="21" customHeight="1">
      <c r="A8" s="759" t="s">
        <v>641</v>
      </c>
      <c r="B8" s="762"/>
      <c r="C8" s="759"/>
      <c r="D8" s="759"/>
      <c r="E8" s="759"/>
      <c r="F8" s="762"/>
      <c r="G8" s="759"/>
      <c r="H8" s="759"/>
      <c r="I8" s="763"/>
      <c r="J8" s="760"/>
    </row>
    <row r="9" spans="1:10" s="775" customFormat="1" ht="14.25" customHeight="1">
      <c r="A9" s="759"/>
      <c r="B9" s="762"/>
      <c r="C9" s="759"/>
      <c r="D9" s="759"/>
      <c r="E9" s="759"/>
      <c r="F9" s="762"/>
      <c r="G9" s="759"/>
      <c r="H9" s="759"/>
      <c r="I9" s="763"/>
      <c r="J9" s="760"/>
    </row>
    <row r="10" spans="1:10" s="775" customFormat="1" ht="150" customHeight="1">
      <c r="A10" s="796" t="s">
        <v>634</v>
      </c>
      <c r="B10" s="1072" t="s">
        <v>642</v>
      </c>
      <c r="C10" s="1072"/>
      <c r="D10" s="1072"/>
      <c r="E10" s="1072"/>
      <c r="F10" s="1072"/>
      <c r="G10" s="1072"/>
      <c r="H10" s="1072"/>
      <c r="I10" s="1072"/>
      <c r="J10" s="1072"/>
    </row>
    <row r="11" spans="1:10" s="775" customFormat="1" ht="15.75">
      <c r="A11" s="759"/>
      <c r="B11" s="797"/>
      <c r="C11" s="759"/>
      <c r="D11" s="759"/>
      <c r="E11" s="759"/>
      <c r="F11" s="762"/>
      <c r="G11" s="759"/>
      <c r="H11" s="759"/>
      <c r="I11" s="763"/>
      <c r="J11" s="760"/>
    </row>
    <row r="12" spans="1:10" s="775" customFormat="1" ht="48.75" customHeight="1">
      <c r="A12" s="759"/>
      <c r="B12" s="798" t="s">
        <v>643</v>
      </c>
      <c r="C12" s="1072" t="s">
        <v>644</v>
      </c>
      <c r="D12" s="1072"/>
      <c r="E12" s="1072"/>
      <c r="F12" s="1072"/>
      <c r="G12" s="1072"/>
      <c r="H12" s="1072"/>
      <c r="I12" s="1072"/>
      <c r="J12" s="1072"/>
    </row>
    <row r="13" spans="1:10" s="775" customFormat="1" ht="15.75" customHeight="1">
      <c r="A13" s="759"/>
      <c r="B13" s="762"/>
      <c r="C13" s="759"/>
      <c r="D13" s="759"/>
      <c r="E13" s="795"/>
      <c r="F13" s="797"/>
      <c r="G13" s="795"/>
      <c r="H13" s="795"/>
      <c r="I13" s="799"/>
      <c r="J13" s="760"/>
    </row>
    <row r="14" spans="1:10" s="775" customFormat="1" ht="33" customHeight="1">
      <c r="A14" s="759"/>
      <c r="B14" s="798" t="s">
        <v>645</v>
      </c>
      <c r="C14" s="1072" t="s">
        <v>646</v>
      </c>
      <c r="D14" s="1072"/>
      <c r="E14" s="1072"/>
      <c r="F14" s="1072"/>
      <c r="G14" s="1072"/>
      <c r="H14" s="1072"/>
      <c r="I14" s="1072"/>
      <c r="J14" s="1072"/>
    </row>
    <row r="15" spans="1:10" s="775" customFormat="1" ht="17.25" customHeight="1">
      <c r="A15" s="759"/>
      <c r="B15" s="762"/>
      <c r="C15" s="759"/>
      <c r="D15" s="759"/>
      <c r="E15" s="759"/>
      <c r="F15" s="762"/>
      <c r="G15" s="759"/>
      <c r="H15" s="759"/>
      <c r="I15" s="763"/>
      <c r="J15" s="760"/>
    </row>
    <row r="16" spans="1:10" s="775" customFormat="1" ht="31.5" customHeight="1">
      <c r="A16" s="759"/>
      <c r="B16" s="798" t="s">
        <v>647</v>
      </c>
      <c r="C16" s="1072" t="s">
        <v>648</v>
      </c>
      <c r="D16" s="1072"/>
      <c r="E16" s="1072"/>
      <c r="F16" s="1072"/>
      <c r="G16" s="1072"/>
      <c r="H16" s="1072"/>
      <c r="I16" s="1072"/>
      <c r="J16" s="1072"/>
    </row>
    <row r="17" spans="1:11" s="775" customFormat="1" ht="12" customHeight="1">
      <c r="A17" s="759"/>
      <c r="B17" s="762"/>
      <c r="C17" s="759"/>
      <c r="D17" s="759"/>
      <c r="E17" s="759"/>
      <c r="F17" s="762"/>
      <c r="G17" s="759"/>
      <c r="H17" s="759"/>
      <c r="I17" s="763"/>
      <c r="J17" s="760"/>
    </row>
    <row r="18" spans="1:11" s="775" customFormat="1" ht="35.25" customHeight="1">
      <c r="A18" s="759"/>
      <c r="B18" s="798" t="s">
        <v>649</v>
      </c>
      <c r="C18" s="1072" t="s">
        <v>650</v>
      </c>
      <c r="D18" s="1072"/>
      <c r="E18" s="1072"/>
      <c r="F18" s="1072"/>
      <c r="G18" s="1072"/>
      <c r="H18" s="1072"/>
      <c r="I18" s="1072"/>
      <c r="J18" s="1072"/>
    </row>
    <row r="19" spans="1:11" s="775" customFormat="1" ht="15.95" customHeight="1">
      <c r="A19" s="759"/>
      <c r="B19" s="797"/>
      <c r="C19" s="759"/>
      <c r="D19" s="759"/>
      <c r="E19" s="759"/>
      <c r="F19" s="762"/>
      <c r="G19" s="759"/>
      <c r="H19" s="759"/>
      <c r="I19" s="763"/>
      <c r="J19" s="760"/>
    </row>
    <row r="20" spans="1:11" s="775" customFormat="1" ht="50.25" customHeight="1">
      <c r="A20" s="796" t="s">
        <v>636</v>
      </c>
      <c r="B20" s="1072" t="s">
        <v>651</v>
      </c>
      <c r="C20" s="1072"/>
      <c r="D20" s="1072"/>
      <c r="E20" s="1072"/>
      <c r="F20" s="1072"/>
      <c r="G20" s="1072"/>
      <c r="H20" s="1072"/>
      <c r="I20" s="1072"/>
      <c r="J20" s="1072"/>
    </row>
    <row r="21" spans="1:11" s="775" customFormat="1" ht="165.75" customHeight="1">
      <c r="A21" s="796"/>
      <c r="B21" s="770"/>
      <c r="C21" s="770"/>
      <c r="D21" s="1074" t="s">
        <v>652</v>
      </c>
      <c r="E21" s="1074"/>
      <c r="F21" s="1074"/>
      <c r="G21" s="1074"/>
      <c r="H21" s="1074"/>
      <c r="I21" s="1074"/>
      <c r="J21" s="800"/>
      <c r="K21" s="800"/>
    </row>
    <row r="22" spans="1:11" s="775" customFormat="1" ht="15.75">
      <c r="A22" s="796"/>
      <c r="B22" s="770"/>
      <c r="C22" s="770"/>
      <c r="D22" s="770"/>
      <c r="E22" s="770"/>
      <c r="F22" s="770"/>
      <c r="G22" s="770"/>
      <c r="H22" s="770"/>
      <c r="I22" s="770"/>
      <c r="J22" s="770"/>
    </row>
    <row r="23" spans="1:11" s="775" customFormat="1" ht="161.25" customHeight="1">
      <c r="A23" s="796" t="s">
        <v>638</v>
      </c>
      <c r="B23" s="1072" t="s">
        <v>653</v>
      </c>
      <c r="C23" s="1072"/>
      <c r="D23" s="1072"/>
      <c r="E23" s="1072"/>
      <c r="F23" s="1072"/>
      <c r="G23" s="1072"/>
      <c r="H23" s="1072"/>
      <c r="I23" s="1072"/>
      <c r="J23" s="1072"/>
    </row>
    <row r="24" spans="1:11" s="775" customFormat="1" ht="15.75">
      <c r="A24" s="794"/>
      <c r="B24" s="762"/>
      <c r="C24" s="759"/>
      <c r="D24" s="759"/>
      <c r="E24" s="759"/>
      <c r="F24" s="762"/>
      <c r="G24" s="759"/>
      <c r="H24" s="759"/>
      <c r="I24" s="763"/>
      <c r="J24" s="760"/>
    </row>
    <row r="25" spans="1:11" s="775" customFormat="1" ht="99.75" customHeight="1">
      <c r="A25" s="796" t="s">
        <v>654</v>
      </c>
      <c r="B25" s="1072" t="s">
        <v>655</v>
      </c>
      <c r="C25" s="1072"/>
      <c r="D25" s="1072"/>
      <c r="E25" s="1072"/>
      <c r="F25" s="1072"/>
      <c r="G25" s="1072"/>
      <c r="H25" s="1072"/>
      <c r="I25" s="1072"/>
      <c r="J25" s="1072"/>
    </row>
    <row r="26" spans="1:11" s="775" customFormat="1" ht="12" customHeight="1">
      <c r="A26" s="794"/>
      <c r="B26" s="762"/>
      <c r="C26" s="759"/>
      <c r="D26" s="759"/>
      <c r="E26" s="759"/>
      <c r="F26" s="762"/>
      <c r="G26" s="759"/>
      <c r="H26" s="759"/>
      <c r="I26" s="763"/>
      <c r="J26" s="760"/>
    </row>
    <row r="27" spans="1:11" s="775" customFormat="1" ht="81" customHeight="1">
      <c r="A27" s="796" t="s">
        <v>656</v>
      </c>
      <c r="B27" s="1072" t="s">
        <v>657</v>
      </c>
      <c r="C27" s="1072"/>
      <c r="D27" s="1072"/>
      <c r="E27" s="1072"/>
      <c r="F27" s="1072"/>
      <c r="G27" s="1072"/>
      <c r="H27" s="1072"/>
      <c r="I27" s="1072"/>
      <c r="J27" s="1072"/>
    </row>
    <row r="28" spans="1:11" s="775" customFormat="1" ht="13.5" customHeight="1">
      <c r="A28" s="794"/>
      <c r="B28" s="762"/>
      <c r="C28" s="759"/>
      <c r="D28" s="759"/>
      <c r="E28" s="801"/>
      <c r="F28" s="802"/>
      <c r="G28" s="801"/>
      <c r="H28" s="801"/>
      <c r="I28" s="803"/>
      <c r="J28" s="760"/>
    </row>
    <row r="29" spans="1:11" s="775" customFormat="1" ht="80.25" customHeight="1">
      <c r="A29" s="796" t="s">
        <v>658</v>
      </c>
      <c r="B29" s="1072" t="s">
        <v>659</v>
      </c>
      <c r="C29" s="1072"/>
      <c r="D29" s="1072"/>
      <c r="E29" s="1072"/>
      <c r="F29" s="1072"/>
      <c r="G29" s="1072"/>
      <c r="H29" s="1072"/>
      <c r="I29" s="1072"/>
      <c r="J29" s="1072"/>
    </row>
    <row r="30" spans="1:11" s="775" customFormat="1" ht="15.75">
      <c r="A30" s="794"/>
      <c r="B30" s="762"/>
      <c r="C30" s="759"/>
      <c r="D30" s="759"/>
      <c r="E30" s="759"/>
      <c r="F30" s="762"/>
      <c r="G30" s="759"/>
      <c r="H30" s="759"/>
      <c r="I30" s="763"/>
      <c r="J30" s="760"/>
    </row>
    <row r="31" spans="1:11" s="775" customFormat="1" ht="48" customHeight="1">
      <c r="A31" s="796" t="s">
        <v>660</v>
      </c>
      <c r="B31" s="1072" t="s">
        <v>661</v>
      </c>
      <c r="C31" s="1072"/>
      <c r="D31" s="1072"/>
      <c r="E31" s="1072"/>
      <c r="F31" s="1072"/>
      <c r="G31" s="1072"/>
      <c r="H31" s="1072"/>
      <c r="I31" s="1072"/>
      <c r="J31" s="1072"/>
    </row>
    <row r="32" spans="1:11" s="775" customFormat="1" ht="8.25" customHeight="1">
      <c r="A32" s="794"/>
      <c r="B32" s="762"/>
      <c r="C32" s="759"/>
      <c r="D32" s="759"/>
      <c r="E32" s="759"/>
      <c r="F32" s="762"/>
      <c r="G32" s="759"/>
      <c r="H32" s="759"/>
      <c r="I32" s="763"/>
      <c r="J32" s="760"/>
    </row>
    <row r="33" spans="1:10" s="775" customFormat="1" ht="80.25" customHeight="1">
      <c r="A33" s="804" t="s">
        <v>662</v>
      </c>
      <c r="B33" s="1072" t="s">
        <v>663</v>
      </c>
      <c r="C33" s="1072"/>
      <c r="D33" s="1072"/>
      <c r="E33" s="1072"/>
      <c r="F33" s="1072"/>
      <c r="G33" s="1072"/>
      <c r="H33" s="1072"/>
      <c r="I33" s="1072"/>
      <c r="J33" s="1072"/>
    </row>
    <row r="34" spans="1:10" s="775" customFormat="1" ht="9" customHeight="1">
      <c r="A34" s="794"/>
      <c r="B34" s="762"/>
      <c r="C34" s="759"/>
      <c r="D34" s="759"/>
      <c r="E34" s="759"/>
      <c r="F34" s="762"/>
      <c r="G34" s="759"/>
      <c r="H34" s="759"/>
      <c r="I34" s="763"/>
      <c r="J34" s="760"/>
    </row>
    <row r="35" spans="1:10" s="775" customFormat="1" ht="134.25" customHeight="1">
      <c r="A35" s="796" t="s">
        <v>664</v>
      </c>
      <c r="B35" s="1072" t="s">
        <v>665</v>
      </c>
      <c r="C35" s="1072"/>
      <c r="D35" s="1072"/>
      <c r="E35" s="1072"/>
      <c r="F35" s="1072"/>
      <c r="G35" s="1072"/>
      <c r="H35" s="1072"/>
      <c r="I35" s="1072"/>
      <c r="J35" s="1072"/>
    </row>
    <row r="36" spans="1:10" s="775" customFormat="1" ht="7.5" customHeight="1">
      <c r="A36" s="794"/>
      <c r="B36" s="762"/>
      <c r="C36" s="759"/>
      <c r="D36" s="759"/>
      <c r="E36" s="759"/>
      <c r="F36" s="762"/>
      <c r="G36" s="759"/>
      <c r="H36" s="759"/>
      <c r="I36" s="763"/>
      <c r="J36" s="760"/>
    </row>
    <row r="37" spans="1:10" s="775" customFormat="1" ht="7.5" customHeight="1">
      <c r="A37" s="794"/>
      <c r="B37" s="762"/>
      <c r="C37" s="759"/>
      <c r="D37" s="759"/>
      <c r="E37" s="759"/>
      <c r="F37" s="762"/>
      <c r="G37" s="759"/>
      <c r="H37" s="759"/>
      <c r="I37" s="763"/>
      <c r="J37" s="760"/>
    </row>
    <row r="38" spans="1:10" s="775" customFormat="1" ht="15.75">
      <c r="A38" s="794"/>
      <c r="B38" s="762"/>
      <c r="C38" s="759"/>
      <c r="D38" s="759"/>
      <c r="E38" s="759"/>
      <c r="F38" s="762"/>
      <c r="G38" s="759"/>
      <c r="H38" s="759"/>
      <c r="I38" s="763"/>
      <c r="J38" s="760"/>
    </row>
    <row r="39" spans="1:10" s="775" customFormat="1" ht="15.75">
      <c r="A39" s="794"/>
      <c r="B39" s="762"/>
      <c r="C39" s="759"/>
      <c r="D39" s="759"/>
      <c r="E39" s="759"/>
      <c r="F39" s="762"/>
      <c r="G39" s="759"/>
      <c r="H39" s="759"/>
      <c r="I39" s="763"/>
      <c r="J39" s="760"/>
    </row>
    <row r="40" spans="1:10" s="775" customFormat="1" ht="15.75">
      <c r="A40" s="794"/>
      <c r="B40" s="762"/>
      <c r="C40" s="759"/>
      <c r="D40" s="759"/>
      <c r="E40" s="759"/>
      <c r="F40" s="762"/>
      <c r="G40" s="759"/>
      <c r="H40" s="759"/>
      <c r="I40" s="763"/>
      <c r="J40" s="760"/>
    </row>
    <row r="41" spans="1:10" s="775" customFormat="1" ht="15.75">
      <c r="A41" s="794"/>
      <c r="B41" s="762"/>
      <c r="C41" s="759"/>
      <c r="D41" s="759"/>
      <c r="E41" s="759"/>
      <c r="F41" s="762"/>
      <c r="G41" s="759"/>
      <c r="H41" s="759"/>
      <c r="I41" s="763"/>
      <c r="J41" s="760"/>
    </row>
    <row r="42" spans="1:10" s="775" customFormat="1" ht="15.75">
      <c r="A42" s="794"/>
      <c r="B42" s="762"/>
      <c r="C42" s="759"/>
      <c r="D42" s="759"/>
      <c r="E42" s="759"/>
      <c r="F42" s="762"/>
      <c r="G42" s="759"/>
      <c r="H42" s="759"/>
      <c r="I42" s="763"/>
      <c r="J42" s="760"/>
    </row>
    <row r="43" spans="1:10" s="775" customFormat="1" ht="15.75">
      <c r="A43" s="794"/>
      <c r="B43" s="762"/>
      <c r="C43" s="759"/>
      <c r="D43" s="759"/>
      <c r="E43" s="759"/>
      <c r="F43" s="762"/>
      <c r="G43" s="759"/>
      <c r="H43" s="759"/>
      <c r="I43" s="763"/>
      <c r="J43" s="760"/>
    </row>
    <row r="44" spans="1:10" s="775" customFormat="1" ht="15.75">
      <c r="A44" s="794"/>
      <c r="B44" s="762"/>
      <c r="C44" s="759"/>
      <c r="D44" s="759"/>
      <c r="E44" s="759"/>
      <c r="F44" s="762"/>
      <c r="G44" s="759"/>
      <c r="H44" s="759"/>
      <c r="I44" s="763"/>
      <c r="J44" s="760"/>
    </row>
    <row r="45" spans="1:10" s="775" customFormat="1" ht="15.75">
      <c r="A45" s="794"/>
      <c r="B45" s="762"/>
      <c r="C45" s="759"/>
      <c r="D45" s="759"/>
      <c r="E45" s="759"/>
      <c r="F45" s="762"/>
      <c r="G45" s="759"/>
      <c r="H45" s="759"/>
      <c r="I45" s="763"/>
      <c r="J45" s="760"/>
    </row>
    <row r="46" spans="1:10" s="775" customFormat="1" ht="60.75" customHeight="1">
      <c r="A46" s="796" t="s">
        <v>666</v>
      </c>
      <c r="B46" s="1072" t="s">
        <v>667</v>
      </c>
      <c r="C46" s="1072"/>
      <c r="D46" s="1072"/>
      <c r="E46" s="1072"/>
      <c r="F46" s="1072"/>
      <c r="G46" s="1072"/>
      <c r="H46" s="1072"/>
      <c r="I46" s="1072"/>
      <c r="J46" s="1072"/>
    </row>
    <row r="47" spans="1:10" s="775" customFormat="1" ht="15.75">
      <c r="A47" s="759"/>
      <c r="B47" s="762"/>
      <c r="C47" s="759"/>
      <c r="D47" s="759"/>
      <c r="E47" s="759"/>
      <c r="F47" s="762"/>
      <c r="G47" s="759"/>
      <c r="H47" s="759"/>
      <c r="I47" s="763"/>
      <c r="J47" s="760"/>
    </row>
    <row r="48" spans="1:10" s="775" customFormat="1" ht="33.75" customHeight="1">
      <c r="A48" s="1072" t="s">
        <v>668</v>
      </c>
      <c r="B48" s="1072"/>
      <c r="C48" s="1072"/>
      <c r="D48" s="1072"/>
      <c r="E48" s="1072"/>
      <c r="F48" s="1072"/>
      <c r="G48" s="1072"/>
      <c r="H48" s="1072"/>
      <c r="I48" s="1072"/>
      <c r="J48" s="1072"/>
    </row>
    <row r="49" spans="1:10" s="775" customFormat="1" ht="3" customHeight="1">
      <c r="A49" s="805"/>
      <c r="B49" s="762"/>
      <c r="C49" s="759"/>
      <c r="D49" s="759"/>
      <c r="E49" s="759"/>
      <c r="F49" s="762"/>
      <c r="G49" s="759"/>
      <c r="H49" s="759"/>
      <c r="I49" s="763"/>
      <c r="J49" s="760"/>
    </row>
    <row r="50" spans="1:10" s="775" customFormat="1" ht="17.100000000000001" customHeight="1">
      <c r="A50" s="759"/>
      <c r="B50" s="806"/>
      <c r="C50" s="759" t="s">
        <v>669</v>
      </c>
      <c r="D50" s="759"/>
      <c r="E50" s="759"/>
      <c r="F50" s="762"/>
      <c r="G50" s="759"/>
      <c r="H50" s="759"/>
      <c r="I50" s="761">
        <v>12500</v>
      </c>
      <c r="J50" s="807">
        <v>11000</v>
      </c>
    </row>
    <row r="51" spans="1:10" s="775" customFormat="1" ht="17.100000000000001" customHeight="1">
      <c r="A51" s="759"/>
      <c r="B51" s="806"/>
      <c r="C51" s="759" t="s">
        <v>670</v>
      </c>
      <c r="D51" s="759"/>
      <c r="E51" s="759"/>
      <c r="F51" s="762"/>
      <c r="G51" s="759"/>
      <c r="H51" s="759"/>
      <c r="I51" s="761">
        <v>11500</v>
      </c>
      <c r="J51" s="807">
        <v>10000</v>
      </c>
    </row>
    <row r="52" spans="1:10" s="775" customFormat="1" ht="17.100000000000001" customHeight="1">
      <c r="A52" s="759"/>
      <c r="B52" s="806"/>
      <c r="C52" s="759" t="s">
        <v>671</v>
      </c>
      <c r="D52" s="759"/>
      <c r="E52" s="759"/>
      <c r="F52" s="762"/>
      <c r="G52" s="759"/>
      <c r="H52" s="759"/>
      <c r="I52" s="761">
        <v>9500</v>
      </c>
      <c r="J52" s="807">
        <v>8500</v>
      </c>
    </row>
    <row r="53" spans="1:10" s="775" customFormat="1" ht="17.100000000000001" customHeight="1">
      <c r="A53" s="759"/>
      <c r="B53" s="806"/>
      <c r="C53" s="759" t="s">
        <v>672</v>
      </c>
      <c r="D53" s="759"/>
      <c r="E53" s="759"/>
      <c r="F53" s="762"/>
      <c r="G53" s="759"/>
      <c r="H53" s="759"/>
      <c r="I53" s="761">
        <v>9500</v>
      </c>
      <c r="J53" s="807">
        <v>8500</v>
      </c>
    </row>
    <row r="54" spans="1:10" s="775" customFormat="1" ht="17.100000000000001" customHeight="1">
      <c r="A54" s="759"/>
      <c r="B54" s="806"/>
      <c r="C54" s="759" t="s">
        <v>673</v>
      </c>
      <c r="D54" s="759"/>
      <c r="E54" s="759"/>
      <c r="F54" s="762"/>
      <c r="G54" s="759"/>
      <c r="H54" s="759"/>
      <c r="I54" s="761">
        <v>9500</v>
      </c>
      <c r="J54" s="807">
        <v>8500</v>
      </c>
    </row>
    <row r="55" spans="1:10" s="775" customFormat="1" ht="17.100000000000001" customHeight="1">
      <c r="A55" s="759"/>
      <c r="B55" s="806"/>
      <c r="C55" s="759" t="s">
        <v>674</v>
      </c>
      <c r="D55" s="759"/>
      <c r="E55" s="759"/>
      <c r="F55" s="762"/>
      <c r="G55" s="759"/>
      <c r="H55" s="759"/>
      <c r="I55" s="761">
        <v>9500</v>
      </c>
      <c r="J55" s="807">
        <v>8500</v>
      </c>
    </row>
    <row r="56" spans="1:10" s="775" customFormat="1" ht="17.100000000000001" customHeight="1">
      <c r="A56" s="759"/>
      <c r="B56" s="806"/>
      <c r="C56" s="759" t="s">
        <v>675</v>
      </c>
      <c r="D56" s="759"/>
      <c r="E56" s="759"/>
      <c r="F56" s="762"/>
      <c r="G56" s="759"/>
      <c r="H56" s="759"/>
      <c r="I56" s="761">
        <v>9500</v>
      </c>
      <c r="J56" s="807">
        <v>8500</v>
      </c>
    </row>
    <row r="57" spans="1:10" s="775" customFormat="1" ht="17.100000000000001" customHeight="1">
      <c r="A57" s="759"/>
      <c r="B57" s="806"/>
      <c r="C57" s="759" t="s">
        <v>676</v>
      </c>
      <c r="D57" s="759"/>
      <c r="E57" s="759"/>
      <c r="F57" s="762"/>
      <c r="G57" s="759"/>
      <c r="H57" s="759"/>
      <c r="I57" s="761">
        <v>9500</v>
      </c>
      <c r="J57" s="807">
        <v>8500</v>
      </c>
    </row>
    <row r="58" spans="1:10" s="775" customFormat="1" ht="17.100000000000001" customHeight="1">
      <c r="A58" s="759"/>
      <c r="B58" s="806"/>
      <c r="C58" s="759" t="s">
        <v>677</v>
      </c>
      <c r="D58" s="759"/>
      <c r="E58" s="759"/>
      <c r="F58" s="762"/>
      <c r="G58" s="759"/>
      <c r="H58" s="759"/>
      <c r="I58" s="761">
        <v>9500</v>
      </c>
      <c r="J58" s="807">
        <v>8500</v>
      </c>
    </row>
    <row r="59" spans="1:10" s="775" customFormat="1" ht="17.100000000000001" customHeight="1">
      <c r="A59" s="759"/>
      <c r="B59" s="806"/>
      <c r="C59" s="759" t="s">
        <v>678</v>
      </c>
      <c r="D59" s="759"/>
      <c r="E59" s="759"/>
      <c r="F59" s="762"/>
      <c r="G59" s="759"/>
      <c r="H59" s="759"/>
      <c r="I59" s="761">
        <v>9500</v>
      </c>
      <c r="J59" s="807">
        <v>8500</v>
      </c>
    </row>
    <row r="60" spans="1:10" s="775" customFormat="1" ht="17.100000000000001" customHeight="1">
      <c r="A60" s="759"/>
      <c r="B60" s="806"/>
      <c r="C60" s="759" t="s">
        <v>679</v>
      </c>
      <c r="D60" s="759"/>
      <c r="E60" s="759"/>
      <c r="F60" s="762"/>
      <c r="G60" s="759"/>
      <c r="H60" s="759"/>
      <c r="I60" s="761">
        <v>9500</v>
      </c>
      <c r="J60" s="807">
        <v>8500</v>
      </c>
    </row>
    <row r="61" spans="1:10" s="775" customFormat="1" ht="15.75">
      <c r="A61" s="759"/>
      <c r="B61" s="806"/>
      <c r="C61" s="753" t="s">
        <v>680</v>
      </c>
      <c r="D61" s="759"/>
      <c r="E61" s="759"/>
      <c r="F61" s="762"/>
      <c r="G61" s="759"/>
      <c r="H61" s="759"/>
      <c r="I61" s="761">
        <v>9500</v>
      </c>
      <c r="J61" s="807"/>
    </row>
    <row r="62" spans="1:10" s="775" customFormat="1" ht="17.100000000000001" customHeight="1">
      <c r="A62" s="759"/>
      <c r="B62" s="806"/>
      <c r="C62" s="759" t="s">
        <v>681</v>
      </c>
      <c r="D62" s="759"/>
      <c r="E62" s="759"/>
      <c r="F62" s="762"/>
      <c r="G62" s="759"/>
      <c r="H62" s="759"/>
      <c r="I62" s="761">
        <v>9500</v>
      </c>
      <c r="J62" s="807">
        <v>8500</v>
      </c>
    </row>
    <row r="63" spans="1:10" s="775" customFormat="1" ht="17.100000000000001" customHeight="1">
      <c r="A63" s="759"/>
      <c r="B63" s="806"/>
      <c r="C63" s="759" t="s">
        <v>682</v>
      </c>
      <c r="D63" s="759"/>
      <c r="E63" s="759"/>
      <c r="F63" s="762"/>
      <c r="G63" s="759"/>
      <c r="H63" s="759"/>
      <c r="I63" s="761">
        <v>9500</v>
      </c>
      <c r="J63" s="807">
        <v>8500</v>
      </c>
    </row>
    <row r="64" spans="1:10" s="775" customFormat="1" ht="17.100000000000001" customHeight="1">
      <c r="A64" s="759"/>
      <c r="B64" s="806"/>
      <c r="C64" s="759" t="s">
        <v>683</v>
      </c>
      <c r="D64" s="759"/>
      <c r="E64" s="759"/>
      <c r="F64" s="762"/>
      <c r="G64" s="759"/>
      <c r="H64" s="759"/>
      <c r="I64" s="761">
        <v>9500</v>
      </c>
      <c r="J64" s="807">
        <v>8500</v>
      </c>
    </row>
    <row r="65" spans="1:10" s="775" customFormat="1" ht="17.100000000000001" customHeight="1">
      <c r="A65" s="759"/>
      <c r="B65" s="806"/>
      <c r="C65" s="759" t="s">
        <v>684</v>
      </c>
      <c r="D65" s="759"/>
      <c r="E65" s="759"/>
      <c r="F65" s="762"/>
      <c r="G65" s="759"/>
      <c r="H65" s="759"/>
      <c r="I65" s="761">
        <v>9500</v>
      </c>
      <c r="J65" s="807">
        <v>8500</v>
      </c>
    </row>
    <row r="66" spans="1:10" s="775" customFormat="1" ht="17.100000000000001" customHeight="1">
      <c r="A66" s="759"/>
      <c r="B66" s="806"/>
      <c r="C66" s="759" t="s">
        <v>685</v>
      </c>
      <c r="D66" s="759"/>
      <c r="E66" s="759"/>
      <c r="F66" s="762"/>
      <c r="G66" s="759"/>
      <c r="H66" s="759"/>
      <c r="I66" s="761">
        <v>9500</v>
      </c>
      <c r="J66" s="807">
        <v>8500</v>
      </c>
    </row>
    <row r="67" spans="1:10" s="775" customFormat="1" ht="17.100000000000001" customHeight="1">
      <c r="A67" s="759"/>
      <c r="B67" s="806"/>
      <c r="C67" s="759" t="s">
        <v>686</v>
      </c>
      <c r="D67" s="759"/>
      <c r="E67" s="759"/>
      <c r="F67" s="762"/>
      <c r="G67" s="759"/>
      <c r="H67" s="759"/>
      <c r="I67" s="761">
        <v>9500</v>
      </c>
      <c r="J67" s="807">
        <v>8500</v>
      </c>
    </row>
    <row r="68" spans="1:10" s="775" customFormat="1" ht="17.100000000000001" customHeight="1">
      <c r="A68" s="759"/>
      <c r="B68" s="806"/>
      <c r="C68" s="759" t="s">
        <v>687</v>
      </c>
      <c r="D68" s="759"/>
      <c r="E68" s="759"/>
      <c r="F68" s="762"/>
      <c r="G68" s="759"/>
      <c r="H68" s="759"/>
      <c r="I68" s="761">
        <v>9500</v>
      </c>
      <c r="J68" s="807">
        <v>8500</v>
      </c>
    </row>
    <row r="69" spans="1:10" s="775" customFormat="1" ht="17.100000000000001" customHeight="1">
      <c r="A69" s="759"/>
      <c r="B69" s="806"/>
      <c r="C69" s="759" t="s">
        <v>688</v>
      </c>
      <c r="D69" s="759"/>
      <c r="E69" s="759"/>
      <c r="F69" s="762"/>
      <c r="G69" s="759"/>
      <c r="H69" s="759"/>
      <c r="I69" s="761">
        <v>9500</v>
      </c>
      <c r="J69" s="807"/>
    </row>
    <row r="70" spans="1:10" s="775" customFormat="1" ht="17.100000000000001" customHeight="1">
      <c r="A70" s="759"/>
      <c r="B70" s="806"/>
      <c r="C70" s="759" t="s">
        <v>689</v>
      </c>
      <c r="D70" s="759"/>
      <c r="E70" s="759"/>
      <c r="F70" s="762"/>
      <c r="G70" s="759"/>
      <c r="H70" s="759"/>
      <c r="I70" s="761">
        <v>9500</v>
      </c>
      <c r="J70" s="807">
        <v>8500</v>
      </c>
    </row>
    <row r="71" spans="1:10" s="775" customFormat="1" ht="17.100000000000001" customHeight="1">
      <c r="A71" s="759"/>
      <c r="B71" s="806"/>
      <c r="C71" s="759" t="s">
        <v>690</v>
      </c>
      <c r="D71" s="759"/>
      <c r="E71" s="759"/>
      <c r="F71" s="762"/>
      <c r="G71" s="759"/>
      <c r="H71" s="759"/>
      <c r="I71" s="761">
        <v>9500</v>
      </c>
      <c r="J71" s="807"/>
    </row>
    <row r="72" spans="1:10" s="775" customFormat="1" ht="17.100000000000001" customHeight="1">
      <c r="A72" s="759"/>
      <c r="B72" s="806"/>
      <c r="C72" s="759" t="s">
        <v>691</v>
      </c>
      <c r="D72" s="759"/>
      <c r="E72" s="759"/>
      <c r="F72" s="762"/>
      <c r="G72" s="759"/>
      <c r="H72" s="759"/>
      <c r="I72" s="761">
        <v>9500</v>
      </c>
      <c r="J72" s="807">
        <v>8500</v>
      </c>
    </row>
    <row r="73" spans="1:10" s="775" customFormat="1" ht="17.100000000000001" customHeight="1">
      <c r="A73" s="759"/>
      <c r="B73" s="806"/>
      <c r="C73" s="759" t="s">
        <v>692</v>
      </c>
      <c r="D73" s="759"/>
      <c r="E73" s="759"/>
      <c r="F73" s="762"/>
      <c r="G73" s="759"/>
      <c r="H73" s="759"/>
      <c r="I73" s="761">
        <v>9500</v>
      </c>
      <c r="J73" s="807">
        <v>8500</v>
      </c>
    </row>
    <row r="74" spans="1:10" s="775" customFormat="1" ht="17.100000000000001" customHeight="1">
      <c r="A74" s="759"/>
      <c r="B74" s="806"/>
      <c r="C74" s="759" t="s">
        <v>693</v>
      </c>
      <c r="D74" s="759"/>
      <c r="E74" s="759"/>
      <c r="F74" s="762"/>
      <c r="G74" s="759"/>
      <c r="H74" s="759"/>
      <c r="I74" s="761">
        <v>9500</v>
      </c>
      <c r="J74" s="807">
        <v>8500</v>
      </c>
    </row>
    <row r="75" spans="1:10" s="775" customFormat="1" ht="17.100000000000001" customHeight="1">
      <c r="A75" s="759"/>
      <c r="B75" s="806"/>
      <c r="C75" s="759" t="s">
        <v>694</v>
      </c>
      <c r="D75" s="759"/>
      <c r="E75" s="759"/>
      <c r="F75" s="762"/>
      <c r="G75" s="759"/>
      <c r="H75" s="759"/>
      <c r="I75" s="761">
        <v>9500</v>
      </c>
      <c r="J75" s="807">
        <v>8500</v>
      </c>
    </row>
    <row r="76" spans="1:10" s="775" customFormat="1" ht="17.100000000000001" customHeight="1">
      <c r="A76" s="759"/>
      <c r="B76" s="806"/>
      <c r="C76" s="808" t="s">
        <v>695</v>
      </c>
      <c r="D76" s="759"/>
      <c r="E76" s="759"/>
      <c r="F76" s="762"/>
      <c r="G76" s="759"/>
      <c r="H76" s="759"/>
      <c r="I76" s="761">
        <v>9500</v>
      </c>
      <c r="J76" s="807"/>
    </row>
    <row r="77" spans="1:10" s="775" customFormat="1" ht="17.100000000000001" customHeight="1">
      <c r="A77" s="759"/>
      <c r="B77" s="806"/>
      <c r="C77" s="808" t="s">
        <v>696</v>
      </c>
      <c r="D77" s="759"/>
      <c r="E77" s="759"/>
      <c r="F77" s="762"/>
      <c r="G77" s="759"/>
      <c r="H77" s="759"/>
      <c r="I77" s="761">
        <v>9500</v>
      </c>
      <c r="J77" s="807"/>
    </row>
    <row r="78" spans="1:10" s="775" customFormat="1" ht="17.100000000000001" customHeight="1">
      <c r="A78" s="759"/>
      <c r="B78" s="806"/>
      <c r="C78" s="753" t="s">
        <v>697</v>
      </c>
      <c r="D78" s="759"/>
      <c r="E78" s="759"/>
      <c r="F78" s="762"/>
      <c r="G78" s="759"/>
      <c r="H78" s="759"/>
      <c r="I78" s="761">
        <v>8500</v>
      </c>
      <c r="J78" s="807"/>
    </row>
    <row r="79" spans="1:10" s="775" customFormat="1" ht="17.100000000000001" customHeight="1">
      <c r="A79" s="759"/>
      <c r="B79" s="806"/>
      <c r="C79" s="759" t="s">
        <v>698</v>
      </c>
      <c r="D79" s="759"/>
      <c r="E79" s="759"/>
      <c r="F79" s="762"/>
      <c r="G79" s="759"/>
      <c r="H79" s="759"/>
      <c r="I79" s="761">
        <v>8500</v>
      </c>
      <c r="J79" s="807"/>
    </row>
    <row r="80" spans="1:10" s="775" customFormat="1" ht="17.100000000000001" customHeight="1">
      <c r="A80" s="759"/>
      <c r="B80" s="806"/>
      <c r="C80" s="759" t="s">
        <v>699</v>
      </c>
      <c r="D80" s="759"/>
      <c r="E80" s="759"/>
      <c r="F80" s="762"/>
      <c r="G80" s="759"/>
      <c r="H80" s="759"/>
      <c r="I80" s="761">
        <v>8500</v>
      </c>
      <c r="J80" s="807"/>
    </row>
    <row r="81" spans="1:10" s="775" customFormat="1" ht="17.100000000000001" customHeight="1">
      <c r="A81" s="759"/>
      <c r="B81" s="806"/>
      <c r="C81" s="759" t="s">
        <v>700</v>
      </c>
      <c r="D81" s="759"/>
      <c r="E81" s="759"/>
      <c r="F81" s="762"/>
      <c r="G81" s="759"/>
      <c r="H81" s="759"/>
      <c r="I81" s="761">
        <v>8500</v>
      </c>
      <c r="J81" s="807"/>
    </row>
    <row r="82" spans="1:10" s="775" customFormat="1" ht="17.100000000000001" customHeight="1">
      <c r="A82" s="759"/>
      <c r="B82" s="806"/>
      <c r="C82" s="759" t="s">
        <v>701</v>
      </c>
      <c r="D82" s="759"/>
      <c r="E82" s="759"/>
      <c r="F82" s="762"/>
      <c r="G82" s="759"/>
      <c r="H82" s="759"/>
      <c r="I82" s="761">
        <v>8500</v>
      </c>
      <c r="J82" s="807"/>
    </row>
    <row r="83" spans="1:10" s="775" customFormat="1" ht="17.100000000000001" customHeight="1">
      <c r="A83" s="759"/>
      <c r="B83" s="806"/>
      <c r="C83" s="759" t="s">
        <v>702</v>
      </c>
      <c r="D83" s="759"/>
      <c r="E83" s="759"/>
      <c r="F83" s="762"/>
      <c r="G83" s="759"/>
      <c r="H83" s="759"/>
      <c r="I83" s="761">
        <v>8500</v>
      </c>
      <c r="J83" s="807"/>
    </row>
    <row r="84" spans="1:10" s="775" customFormat="1" ht="17.100000000000001" customHeight="1">
      <c r="A84" s="759"/>
      <c r="B84" s="806"/>
      <c r="C84" s="759" t="s">
        <v>703</v>
      </c>
      <c r="D84" s="759"/>
      <c r="E84" s="759"/>
      <c r="F84" s="762"/>
      <c r="G84" s="759"/>
      <c r="H84" s="759"/>
      <c r="I84" s="761">
        <v>8500</v>
      </c>
      <c r="J84" s="807"/>
    </row>
    <row r="85" spans="1:10" s="775" customFormat="1" ht="17.100000000000001" customHeight="1">
      <c r="A85" s="759"/>
      <c r="B85" s="806"/>
      <c r="C85" s="753" t="s">
        <v>704</v>
      </c>
      <c r="D85" s="759"/>
      <c r="E85" s="759"/>
      <c r="F85" s="762"/>
      <c r="G85" s="759"/>
      <c r="H85" s="759"/>
      <c r="I85" s="761">
        <v>8500</v>
      </c>
      <c r="J85" s="807"/>
    </row>
    <row r="86" spans="1:10" s="775" customFormat="1" ht="17.100000000000001" customHeight="1">
      <c r="A86" s="759"/>
      <c r="B86" s="806"/>
      <c r="C86" s="759" t="s">
        <v>705</v>
      </c>
      <c r="D86" s="759"/>
      <c r="E86" s="759"/>
      <c r="F86" s="762"/>
      <c r="G86" s="759"/>
      <c r="H86" s="759"/>
      <c r="I86" s="761">
        <v>8500</v>
      </c>
      <c r="J86" s="807"/>
    </row>
    <row r="87" spans="1:10" s="775" customFormat="1" ht="17.100000000000001" customHeight="1">
      <c r="A87" s="759"/>
      <c r="B87" s="806"/>
      <c r="C87" s="759" t="s">
        <v>706</v>
      </c>
      <c r="D87" s="759"/>
      <c r="E87" s="759"/>
      <c r="F87" s="762"/>
      <c r="G87" s="759"/>
      <c r="H87" s="759"/>
      <c r="I87" s="761">
        <v>8500</v>
      </c>
      <c r="J87" s="807"/>
    </row>
    <row r="88" spans="1:10" s="775" customFormat="1" ht="17.100000000000001" customHeight="1">
      <c r="A88" s="759"/>
      <c r="B88" s="806"/>
      <c r="C88" s="759" t="s">
        <v>707</v>
      </c>
      <c r="D88" s="759"/>
      <c r="E88" s="759"/>
      <c r="F88" s="762"/>
      <c r="G88" s="759"/>
      <c r="H88" s="759"/>
      <c r="I88" s="761">
        <v>8500</v>
      </c>
      <c r="J88" s="807"/>
    </row>
    <row r="89" spans="1:10" s="775" customFormat="1" ht="17.100000000000001" customHeight="1">
      <c r="A89" s="759"/>
      <c r="B89" s="806"/>
      <c r="C89" s="759" t="s">
        <v>708</v>
      </c>
      <c r="D89" s="759"/>
      <c r="E89" s="759"/>
      <c r="F89" s="762"/>
      <c r="G89" s="759"/>
      <c r="H89" s="759"/>
      <c r="I89" s="761">
        <v>8500</v>
      </c>
      <c r="J89" s="807"/>
    </row>
    <row r="90" spans="1:10" s="775" customFormat="1" ht="17.100000000000001" customHeight="1">
      <c r="A90" s="759"/>
      <c r="B90" s="806"/>
      <c r="C90" s="759" t="s">
        <v>709</v>
      </c>
      <c r="D90" s="759"/>
      <c r="E90" s="759"/>
      <c r="F90" s="762"/>
      <c r="G90" s="759"/>
      <c r="H90" s="759"/>
      <c r="I90" s="761">
        <v>8500</v>
      </c>
      <c r="J90" s="807"/>
    </row>
    <row r="91" spans="1:10" s="775" customFormat="1" ht="17.100000000000001" customHeight="1">
      <c r="A91" s="759"/>
      <c r="B91" s="806"/>
      <c r="C91" s="759" t="s">
        <v>710</v>
      </c>
      <c r="D91" s="759"/>
      <c r="E91" s="759"/>
      <c r="F91" s="762"/>
      <c r="G91" s="759"/>
      <c r="H91" s="759"/>
      <c r="I91" s="761">
        <v>8500</v>
      </c>
      <c r="J91" s="807"/>
    </row>
    <row r="92" spans="1:10" s="775" customFormat="1" ht="17.100000000000001" customHeight="1">
      <c r="A92" s="759"/>
      <c r="B92" s="806"/>
      <c r="C92" s="759" t="s">
        <v>711</v>
      </c>
      <c r="D92" s="759"/>
      <c r="E92" s="759"/>
      <c r="F92" s="762"/>
      <c r="G92" s="759"/>
      <c r="H92" s="759"/>
      <c r="I92" s="761">
        <v>8500</v>
      </c>
      <c r="J92" s="807"/>
    </row>
    <row r="93" spans="1:10" s="775" customFormat="1" ht="17.100000000000001" customHeight="1">
      <c r="A93" s="759"/>
      <c r="B93" s="806"/>
      <c r="C93" s="759" t="s">
        <v>712</v>
      </c>
      <c r="D93" s="759"/>
      <c r="E93" s="759"/>
      <c r="F93" s="762"/>
      <c r="G93" s="759"/>
      <c r="H93" s="759"/>
      <c r="I93" s="761">
        <v>8500</v>
      </c>
      <c r="J93" s="807"/>
    </row>
    <row r="94" spans="1:10" s="775" customFormat="1" ht="17.100000000000001" customHeight="1">
      <c r="A94" s="759"/>
      <c r="B94" s="806"/>
      <c r="C94" s="759" t="s">
        <v>713</v>
      </c>
      <c r="D94" s="759"/>
      <c r="E94" s="759"/>
      <c r="F94" s="762"/>
      <c r="G94" s="759"/>
      <c r="H94" s="759"/>
      <c r="I94" s="761">
        <v>8500</v>
      </c>
      <c r="J94" s="807"/>
    </row>
    <row r="95" spans="1:10" s="775" customFormat="1" ht="17.100000000000001" customHeight="1">
      <c r="A95" s="759"/>
      <c r="B95" s="806"/>
      <c r="C95" s="808" t="s">
        <v>714</v>
      </c>
      <c r="D95" s="759"/>
      <c r="E95" s="759"/>
      <c r="F95" s="762"/>
      <c r="G95" s="759"/>
      <c r="H95" s="759"/>
      <c r="I95" s="761">
        <v>8500</v>
      </c>
      <c r="J95" s="807"/>
    </row>
    <row r="96" spans="1:10" s="775" customFormat="1" ht="17.100000000000001" customHeight="1">
      <c r="A96" s="759"/>
      <c r="B96" s="806"/>
      <c r="C96" s="808" t="s">
        <v>715</v>
      </c>
      <c r="D96" s="759"/>
      <c r="E96" s="759"/>
      <c r="F96" s="762"/>
      <c r="G96" s="759"/>
      <c r="H96" s="759"/>
      <c r="I96" s="761">
        <v>8500</v>
      </c>
      <c r="J96" s="807"/>
    </row>
    <row r="97" spans="1:15" s="775" customFormat="1" ht="17.100000000000001" customHeight="1">
      <c r="A97" s="759"/>
      <c r="B97" s="806"/>
      <c r="C97" s="759" t="s">
        <v>716</v>
      </c>
      <c r="I97" s="761">
        <v>8500</v>
      </c>
      <c r="J97" s="807"/>
    </row>
    <row r="98" spans="1:15" s="775" customFormat="1" ht="15.75">
      <c r="A98" s="759"/>
      <c r="B98" s="806"/>
      <c r="C98" s="759" t="s">
        <v>717</v>
      </c>
      <c r="D98" s="759"/>
      <c r="E98" s="759"/>
      <c r="F98" s="762"/>
      <c r="G98" s="759"/>
      <c r="H98" s="759"/>
      <c r="I98" s="761">
        <v>6000</v>
      </c>
      <c r="J98" s="807">
        <v>7500</v>
      </c>
    </row>
    <row r="99" spans="1:15" s="775" customFormat="1" ht="15.75">
      <c r="A99" s="759"/>
      <c r="B99" s="806"/>
      <c r="C99" s="759" t="s">
        <v>718</v>
      </c>
      <c r="D99" s="759"/>
      <c r="E99" s="759"/>
      <c r="F99" s="762"/>
      <c r="G99" s="759"/>
      <c r="H99" s="759"/>
      <c r="I99" s="761">
        <v>9500</v>
      </c>
      <c r="J99" s="807"/>
    </row>
    <row r="100" spans="1:15" ht="15.75">
      <c r="A100" s="759"/>
      <c r="B100" s="806"/>
      <c r="C100" s="759" t="s">
        <v>719</v>
      </c>
      <c r="D100" s="759"/>
      <c r="E100" s="759"/>
      <c r="F100" s="762"/>
      <c r="G100" s="759"/>
      <c r="H100" s="759"/>
      <c r="I100" s="761">
        <v>8500</v>
      </c>
      <c r="J100" s="807"/>
    </row>
    <row r="101" spans="1:15" ht="15.75">
      <c r="A101" s="759"/>
      <c r="B101" s="806"/>
      <c r="C101" s="759"/>
      <c r="D101" s="759"/>
      <c r="E101" s="759"/>
      <c r="F101" s="762"/>
      <c r="G101" s="759"/>
      <c r="H101" s="759"/>
      <c r="I101" s="761"/>
      <c r="J101" s="807"/>
    </row>
    <row r="102" spans="1:15" ht="53.25" customHeight="1">
      <c r="A102" s="759"/>
      <c r="B102" s="1072" t="s">
        <v>720</v>
      </c>
      <c r="C102" s="1072"/>
      <c r="D102" s="1072"/>
      <c r="E102" s="1072"/>
      <c r="F102" s="1072"/>
      <c r="G102" s="1072"/>
      <c r="H102" s="1072"/>
      <c r="I102" s="1072"/>
      <c r="J102" s="1072"/>
    </row>
    <row r="103" spans="1:15" ht="15.75">
      <c r="A103" s="759"/>
      <c r="B103" s="770"/>
      <c r="C103" s="770"/>
      <c r="D103" s="770"/>
      <c r="E103" s="770"/>
      <c r="F103" s="770"/>
      <c r="G103" s="770"/>
      <c r="H103" s="770"/>
      <c r="I103" s="770"/>
      <c r="J103" s="770"/>
    </row>
    <row r="104" spans="1:15" ht="33" customHeight="1">
      <c r="A104" s="796" t="s">
        <v>721</v>
      </c>
      <c r="B104" s="1073" t="s">
        <v>722</v>
      </c>
      <c r="C104" s="1073"/>
      <c r="D104" s="1073"/>
      <c r="E104" s="1073"/>
      <c r="F104" s="1073"/>
      <c r="G104" s="1073"/>
      <c r="H104" s="1073"/>
      <c r="I104" s="1073"/>
      <c r="J104" s="1073"/>
    </row>
    <row r="105" spans="1:15" ht="4.5" customHeight="1">
      <c r="A105" s="796"/>
      <c r="B105" s="757"/>
      <c r="C105" s="757"/>
      <c r="D105" s="757"/>
      <c r="E105" s="757"/>
      <c r="F105" s="757"/>
      <c r="G105" s="757"/>
      <c r="H105" s="757"/>
      <c r="I105" s="757"/>
      <c r="J105" s="757"/>
    </row>
    <row r="106" spans="1:15" ht="15.75">
      <c r="A106" s="796"/>
      <c r="B106" s="757"/>
      <c r="C106" s="757"/>
      <c r="D106" s="757"/>
      <c r="E106" s="757"/>
      <c r="F106" s="809"/>
      <c r="G106" s="757"/>
      <c r="H106" s="757"/>
      <c r="I106" s="757"/>
      <c r="J106" s="757"/>
    </row>
    <row r="107" spans="1:15" ht="15.75">
      <c r="A107" s="796"/>
      <c r="B107" s="757"/>
      <c r="C107" s="757"/>
      <c r="D107" s="757"/>
      <c r="E107" s="757"/>
      <c r="F107" s="809"/>
      <c r="G107" s="757"/>
      <c r="H107" s="757"/>
      <c r="I107" s="757"/>
      <c r="J107" s="757"/>
    </row>
    <row r="108" spans="1:15">
      <c r="A108" s="1068" t="s">
        <v>584</v>
      </c>
      <c r="B108" s="1068"/>
      <c r="C108" s="1068"/>
      <c r="D108" s="1068"/>
      <c r="E108" s="1068"/>
      <c r="F108" s="1068"/>
      <c r="G108" s="1068"/>
      <c r="H108" s="1068"/>
      <c r="I108" s="1068"/>
      <c r="J108" s="756"/>
      <c r="K108" s="756"/>
      <c r="L108" s="756"/>
      <c r="M108" s="756"/>
      <c r="N108" s="756"/>
      <c r="O108" s="756"/>
    </row>
    <row r="109" spans="1:15">
      <c r="A109" s="1071" t="s">
        <v>723</v>
      </c>
      <c r="B109" s="1071"/>
      <c r="C109" s="1071"/>
      <c r="D109" s="1071"/>
      <c r="E109" s="1071"/>
      <c r="F109" s="1071"/>
      <c r="G109" s="1071"/>
      <c r="H109" s="1071"/>
      <c r="I109" s="1071"/>
      <c r="J109" s="754"/>
      <c r="K109" s="754"/>
      <c r="L109" s="754"/>
      <c r="M109" s="754"/>
      <c r="N109" s="754"/>
      <c r="O109" s="754"/>
    </row>
    <row r="110" spans="1:15">
      <c r="A110" s="810"/>
      <c r="B110" s="810"/>
      <c r="C110" s="810"/>
      <c r="D110" s="810"/>
      <c r="E110" s="810"/>
      <c r="F110" s="810"/>
      <c r="G110" s="810"/>
      <c r="H110" s="810"/>
      <c r="I110" s="810"/>
      <c r="J110" s="754"/>
      <c r="K110" s="754"/>
      <c r="L110" s="754"/>
      <c r="M110" s="754"/>
      <c r="N110" s="754"/>
      <c r="O110" s="754"/>
    </row>
    <row r="111" spans="1:15">
      <c r="A111" s="810"/>
      <c r="B111" s="810"/>
      <c r="C111" s="810"/>
      <c r="D111" s="810"/>
      <c r="E111" s="810"/>
      <c r="F111" s="810"/>
      <c r="G111" s="810"/>
      <c r="H111" s="810"/>
      <c r="I111" s="810"/>
      <c r="J111" s="754"/>
      <c r="K111" s="754"/>
      <c r="L111" s="754"/>
      <c r="M111" s="754"/>
      <c r="N111" s="754"/>
      <c r="O111" s="754"/>
    </row>
    <row r="112" spans="1:15">
      <c r="A112" s="1068" t="s">
        <v>585</v>
      </c>
      <c r="B112" s="1068"/>
      <c r="C112" s="1068"/>
      <c r="D112" s="1068"/>
      <c r="E112" s="1068"/>
      <c r="F112" s="1068"/>
      <c r="G112" s="1068"/>
      <c r="H112" s="1068"/>
      <c r="I112" s="1068"/>
      <c r="J112" s="756"/>
      <c r="K112" s="756"/>
      <c r="L112" s="756"/>
      <c r="M112" s="756"/>
      <c r="N112" s="756"/>
      <c r="O112" s="756"/>
    </row>
    <row r="113" spans="1:15">
      <c r="A113" s="1071" t="s">
        <v>724</v>
      </c>
      <c r="B113" s="1071"/>
      <c r="C113" s="1071"/>
      <c r="D113" s="1071"/>
      <c r="E113" s="1071"/>
      <c r="F113" s="1071"/>
      <c r="G113" s="1071"/>
      <c r="H113" s="1071"/>
      <c r="I113" s="1071"/>
      <c r="J113" s="754"/>
      <c r="K113" s="754"/>
      <c r="L113" s="754"/>
      <c r="M113" s="754"/>
      <c r="N113" s="754"/>
      <c r="O113" s="754"/>
    </row>
    <row r="114" spans="1:15">
      <c r="A114" s="810"/>
      <c r="B114" s="810"/>
      <c r="C114" s="810"/>
      <c r="D114" s="810"/>
      <c r="E114" s="810"/>
      <c r="F114" s="810"/>
      <c r="G114" s="810"/>
      <c r="H114" s="810"/>
      <c r="I114" s="810"/>
      <c r="J114" s="754"/>
      <c r="K114" s="754"/>
      <c r="L114" s="754"/>
      <c r="M114" s="754"/>
      <c r="N114" s="754"/>
      <c r="O114" s="754"/>
    </row>
    <row r="115" spans="1:15">
      <c r="A115" s="810"/>
      <c r="B115" s="810"/>
      <c r="C115" s="810"/>
      <c r="D115" s="810"/>
      <c r="E115" s="810"/>
      <c r="F115" s="810"/>
      <c r="G115" s="810"/>
      <c r="H115" s="810"/>
      <c r="I115" s="810"/>
      <c r="J115" s="754"/>
      <c r="K115" s="754"/>
      <c r="L115" s="754"/>
      <c r="M115" s="754"/>
      <c r="N115" s="754"/>
      <c r="O115" s="754"/>
    </row>
    <row r="116" spans="1:15">
      <c r="A116" s="1068" t="s">
        <v>586</v>
      </c>
      <c r="B116" s="1068"/>
      <c r="C116" s="1068"/>
      <c r="D116" s="1068"/>
      <c r="E116" s="1068"/>
      <c r="F116" s="1068"/>
      <c r="G116" s="1068"/>
      <c r="H116" s="1068"/>
      <c r="I116" s="1068"/>
      <c r="J116" s="756"/>
      <c r="K116" s="756"/>
      <c r="L116" s="756"/>
      <c r="M116" s="756"/>
      <c r="N116" s="756"/>
      <c r="O116" s="756"/>
    </row>
    <row r="117" spans="1:15" s="811" customFormat="1" ht="16.5" customHeight="1">
      <c r="A117" s="1071" t="s">
        <v>725</v>
      </c>
      <c r="B117" s="1071"/>
      <c r="C117" s="1071"/>
      <c r="D117" s="1071"/>
      <c r="E117" s="1071"/>
      <c r="F117" s="1071"/>
      <c r="G117" s="1071"/>
      <c r="H117" s="1071"/>
      <c r="I117" s="1071"/>
      <c r="J117" s="754"/>
      <c r="K117" s="754"/>
      <c r="L117" s="754"/>
      <c r="M117" s="754"/>
      <c r="N117" s="754"/>
      <c r="O117" s="754"/>
    </row>
    <row r="118" spans="1:15" s="811" customFormat="1" ht="16.5" customHeight="1">
      <c r="A118" s="810"/>
      <c r="B118" s="810"/>
      <c r="C118" s="810"/>
      <c r="D118" s="810"/>
      <c r="E118" s="810"/>
      <c r="F118" s="810"/>
      <c r="G118" s="810"/>
      <c r="H118" s="810"/>
      <c r="I118" s="810"/>
      <c r="J118" s="754"/>
      <c r="K118" s="754"/>
      <c r="L118" s="754"/>
      <c r="M118" s="754"/>
      <c r="N118" s="754"/>
      <c r="O118" s="754"/>
    </row>
    <row r="119" spans="1:15" s="811" customFormat="1" ht="16.5" customHeight="1">
      <c r="A119" s="810"/>
      <c r="B119" s="810"/>
      <c r="C119" s="810"/>
      <c r="D119" s="810"/>
      <c r="E119" s="810"/>
      <c r="F119" s="810"/>
      <c r="G119" s="810"/>
      <c r="H119" s="810"/>
      <c r="I119" s="810"/>
      <c r="J119" s="754"/>
      <c r="K119" s="754"/>
      <c r="L119" s="754"/>
      <c r="M119" s="754"/>
      <c r="N119" s="754"/>
      <c r="O119" s="754"/>
    </row>
    <row r="120" spans="1:15" s="811" customFormat="1" ht="18.75">
      <c r="A120" s="1068" t="s">
        <v>587</v>
      </c>
      <c r="B120" s="1068"/>
      <c r="C120" s="1068"/>
      <c r="D120" s="1068"/>
      <c r="E120" s="1068"/>
      <c r="F120" s="1068"/>
      <c r="G120" s="1068"/>
      <c r="H120" s="1068"/>
      <c r="I120" s="1068"/>
      <c r="J120" s="756"/>
      <c r="K120" s="756"/>
      <c r="L120" s="756"/>
      <c r="M120" s="756"/>
      <c r="N120" s="756"/>
      <c r="O120" s="756"/>
    </row>
    <row r="121" spans="1:15" s="811" customFormat="1" ht="18.75">
      <c r="A121" s="812"/>
      <c r="B121" s="812"/>
      <c r="C121" s="812"/>
      <c r="D121" s="812"/>
      <c r="E121" s="812"/>
      <c r="F121" s="812"/>
      <c r="G121" s="812"/>
      <c r="H121" s="812"/>
      <c r="I121" s="812"/>
      <c r="J121" s="756"/>
      <c r="K121" s="756"/>
      <c r="L121" s="756"/>
      <c r="M121" s="756"/>
      <c r="N121" s="756"/>
      <c r="O121" s="756"/>
    </row>
    <row r="122" spans="1:15" s="811" customFormat="1" ht="18.75">
      <c r="A122" s="812"/>
      <c r="B122" s="812"/>
      <c r="C122" s="812"/>
      <c r="D122" s="812"/>
      <c r="E122" s="812"/>
      <c r="F122" s="812"/>
      <c r="G122" s="812"/>
      <c r="H122" s="812"/>
      <c r="I122" s="812"/>
      <c r="J122" s="756"/>
      <c r="K122" s="756"/>
      <c r="L122" s="756"/>
      <c r="M122" s="756"/>
      <c r="N122" s="756"/>
      <c r="O122" s="756"/>
    </row>
    <row r="123" spans="1:15" s="811" customFormat="1" ht="16.5" customHeight="1">
      <c r="A123" s="1068" t="s">
        <v>588</v>
      </c>
      <c r="B123" s="1068"/>
      <c r="C123" s="1068"/>
      <c r="D123" s="1068"/>
      <c r="E123" s="1068"/>
      <c r="F123" s="1068"/>
      <c r="G123" s="1068"/>
      <c r="H123" s="1068"/>
      <c r="I123" s="1068"/>
      <c r="J123" s="756"/>
      <c r="K123" s="756"/>
      <c r="L123" s="756"/>
      <c r="M123" s="756"/>
      <c r="N123" s="756"/>
      <c r="O123" s="756"/>
    </row>
    <row r="124" spans="1:15" s="811" customFormat="1" ht="16.5" customHeight="1">
      <c r="A124" s="812"/>
      <c r="B124" s="812"/>
      <c r="C124" s="812"/>
      <c r="D124" s="812"/>
      <c r="E124" s="812"/>
      <c r="F124" s="812"/>
      <c r="G124" s="812"/>
      <c r="H124" s="812"/>
      <c r="I124" s="812"/>
      <c r="J124" s="756"/>
      <c r="K124" s="756"/>
      <c r="L124" s="756"/>
      <c r="M124" s="756"/>
      <c r="N124" s="756"/>
      <c r="O124" s="756"/>
    </row>
    <row r="125" spans="1:15" s="811" customFormat="1" ht="18.75">
      <c r="A125" s="812"/>
      <c r="B125" s="812"/>
      <c r="C125" s="812"/>
      <c r="D125" s="812"/>
      <c r="E125" s="812"/>
      <c r="F125" s="812"/>
      <c r="G125" s="812"/>
      <c r="H125" s="812"/>
      <c r="I125" s="812"/>
      <c r="J125" s="756"/>
      <c r="K125" s="756"/>
      <c r="L125" s="756"/>
      <c r="M125" s="756"/>
      <c r="N125" s="756"/>
      <c r="O125" s="756"/>
    </row>
    <row r="126" spans="1:15" s="811" customFormat="1" ht="18.75">
      <c r="A126" s="1068" t="s">
        <v>589</v>
      </c>
      <c r="B126" s="1068"/>
      <c r="C126" s="1068"/>
      <c r="D126" s="1068"/>
      <c r="E126" s="1068"/>
      <c r="F126" s="1068"/>
      <c r="G126" s="1068"/>
      <c r="H126" s="1068"/>
      <c r="I126" s="1068"/>
      <c r="J126" s="756"/>
      <c r="K126" s="756"/>
      <c r="L126" s="756"/>
      <c r="M126" s="756"/>
      <c r="N126" s="756"/>
      <c r="O126" s="756"/>
    </row>
    <row r="127" spans="1:15" s="811" customFormat="1" ht="18.75">
      <c r="A127" s="812"/>
      <c r="B127" s="812"/>
      <c r="C127" s="812"/>
      <c r="D127" s="812"/>
      <c r="E127" s="812"/>
      <c r="F127" s="812"/>
      <c r="G127" s="812"/>
      <c r="H127" s="812"/>
      <c r="I127" s="812"/>
      <c r="J127" s="756"/>
      <c r="K127" s="756"/>
      <c r="L127" s="756"/>
      <c r="M127" s="756"/>
      <c r="N127" s="756"/>
      <c r="O127" s="756"/>
    </row>
    <row r="128" spans="1:15" s="811" customFormat="1" ht="18.75">
      <c r="A128" s="812"/>
      <c r="B128" s="812"/>
      <c r="C128" s="812"/>
      <c r="D128" s="812"/>
      <c r="E128" s="812"/>
      <c r="F128" s="812"/>
      <c r="G128" s="812"/>
      <c r="H128" s="812"/>
      <c r="I128" s="812"/>
      <c r="J128" s="756"/>
      <c r="K128" s="756"/>
      <c r="L128" s="756"/>
      <c r="M128" s="756"/>
      <c r="N128" s="756"/>
      <c r="O128" s="756"/>
    </row>
    <row r="129" spans="1:15" s="811" customFormat="1" ht="18.75">
      <c r="A129" s="1068" t="s">
        <v>590</v>
      </c>
      <c r="B129" s="1068"/>
      <c r="C129" s="1068"/>
      <c r="D129" s="1068"/>
      <c r="E129" s="1068"/>
      <c r="F129" s="1068"/>
      <c r="G129" s="1068"/>
      <c r="H129" s="1068"/>
      <c r="I129" s="1068"/>
      <c r="J129" s="756"/>
      <c r="K129" s="756"/>
      <c r="L129" s="756"/>
      <c r="M129" s="756"/>
      <c r="N129" s="756"/>
      <c r="O129" s="756"/>
    </row>
    <row r="130" spans="1:15" s="811" customFormat="1" ht="18.75">
      <c r="A130" s="812"/>
      <c r="B130" s="812"/>
      <c r="C130" s="812"/>
      <c r="D130" s="812"/>
      <c r="E130" s="812"/>
      <c r="F130" s="812"/>
      <c r="G130" s="812"/>
      <c r="H130" s="812"/>
      <c r="I130" s="812"/>
      <c r="J130" s="756"/>
      <c r="K130" s="756"/>
      <c r="L130" s="756"/>
      <c r="M130" s="756"/>
      <c r="N130" s="756"/>
      <c r="O130" s="756"/>
    </row>
    <row r="131" spans="1:15" s="811" customFormat="1" ht="18.75">
      <c r="A131" s="812"/>
      <c r="B131" s="812"/>
      <c r="C131" s="812"/>
      <c r="D131" s="812"/>
      <c r="E131" s="812"/>
      <c r="F131" s="812"/>
      <c r="G131" s="812"/>
      <c r="H131" s="812"/>
      <c r="I131" s="812"/>
      <c r="J131" s="756"/>
      <c r="K131" s="756"/>
      <c r="L131" s="756"/>
      <c r="M131" s="756"/>
      <c r="N131" s="756"/>
      <c r="O131" s="756"/>
    </row>
    <row r="132" spans="1:15" s="811" customFormat="1" ht="18.75">
      <c r="A132" s="812"/>
      <c r="B132" s="812"/>
      <c r="C132" s="812"/>
      <c r="D132" s="812"/>
      <c r="E132" s="812"/>
      <c r="F132" s="812"/>
      <c r="G132" s="812"/>
      <c r="H132" s="812"/>
      <c r="I132" s="812"/>
      <c r="J132" s="756"/>
      <c r="K132" s="756"/>
      <c r="L132" s="756"/>
      <c r="M132" s="756"/>
      <c r="N132" s="756"/>
      <c r="O132" s="756"/>
    </row>
    <row r="133" spans="1:15" s="811" customFormat="1" ht="18.75">
      <c r="A133" s="812"/>
      <c r="B133" s="812"/>
      <c r="C133" s="812"/>
      <c r="D133" s="812"/>
      <c r="E133" s="812"/>
      <c r="F133" s="812"/>
      <c r="G133" s="812"/>
      <c r="H133" s="812"/>
      <c r="I133" s="812"/>
      <c r="J133" s="756"/>
      <c r="K133" s="756"/>
      <c r="L133" s="756"/>
      <c r="M133" s="756"/>
      <c r="N133" s="756"/>
      <c r="O133" s="756"/>
    </row>
    <row r="134" spans="1:15" s="811" customFormat="1" ht="18.75">
      <c r="A134" s="812"/>
      <c r="B134" s="812"/>
      <c r="C134" s="812"/>
      <c r="D134" s="812"/>
      <c r="E134" s="812"/>
      <c r="F134" s="812"/>
      <c r="G134" s="812"/>
      <c r="H134" s="812"/>
      <c r="I134" s="812"/>
      <c r="J134" s="756"/>
      <c r="K134" s="756"/>
      <c r="L134" s="756"/>
      <c r="M134" s="756"/>
      <c r="N134" s="756"/>
      <c r="O134" s="756"/>
    </row>
    <row r="135" spans="1:15" s="811" customFormat="1" ht="18.75">
      <c r="A135" s="812"/>
      <c r="B135" s="812"/>
      <c r="C135" s="812"/>
      <c r="D135" s="812"/>
      <c r="E135" s="812"/>
      <c r="F135" s="812"/>
      <c r="G135" s="812"/>
      <c r="H135" s="812"/>
      <c r="I135" s="812"/>
      <c r="J135" s="756"/>
      <c r="K135" s="756"/>
      <c r="L135" s="756"/>
      <c r="M135" s="756"/>
      <c r="N135" s="756"/>
      <c r="O135" s="756"/>
    </row>
    <row r="136" spans="1:15" s="811" customFormat="1" ht="18.75">
      <c r="A136" s="812"/>
      <c r="B136" s="812"/>
      <c r="C136" s="812"/>
      <c r="D136" s="812"/>
      <c r="E136" s="812"/>
      <c r="F136" s="812"/>
      <c r="G136" s="812"/>
      <c r="H136" s="812"/>
      <c r="I136" s="812"/>
      <c r="J136" s="756"/>
      <c r="K136" s="756"/>
      <c r="L136" s="756"/>
      <c r="M136" s="756"/>
      <c r="N136" s="756"/>
      <c r="O136" s="756"/>
    </row>
    <row r="137" spans="1:15" s="811" customFormat="1" ht="18.75">
      <c r="A137" s="812"/>
      <c r="B137" s="812"/>
      <c r="C137" s="812"/>
      <c r="D137" s="812"/>
      <c r="E137" s="812"/>
      <c r="F137" s="812"/>
      <c r="G137" s="812"/>
      <c r="H137" s="812"/>
      <c r="I137" s="812"/>
      <c r="J137" s="756"/>
      <c r="K137" s="756"/>
      <c r="L137" s="756"/>
      <c r="M137" s="756"/>
      <c r="N137" s="756"/>
      <c r="O137" s="756"/>
    </row>
    <row r="138" spans="1:15" s="811" customFormat="1" ht="18.75">
      <c r="A138" s="812"/>
      <c r="B138" s="812"/>
      <c r="C138" s="812"/>
      <c r="D138" s="812"/>
      <c r="E138" s="812"/>
      <c r="F138" s="812"/>
      <c r="G138" s="812"/>
      <c r="H138" s="812"/>
      <c r="I138" s="812"/>
      <c r="J138" s="756"/>
      <c r="K138" s="756"/>
      <c r="L138" s="756"/>
      <c r="M138" s="756"/>
      <c r="N138" s="756"/>
      <c r="O138" s="756"/>
    </row>
    <row r="139" spans="1:15" s="811" customFormat="1" ht="18.75">
      <c r="A139" s="1068" t="s">
        <v>591</v>
      </c>
      <c r="B139" s="1068"/>
      <c r="C139" s="1068"/>
      <c r="D139" s="1068"/>
      <c r="E139" s="1068"/>
      <c r="F139" s="1068"/>
      <c r="G139" s="1068"/>
      <c r="H139" s="1068"/>
      <c r="I139" s="1068"/>
      <c r="J139" s="756"/>
      <c r="K139" s="756"/>
      <c r="L139" s="756"/>
      <c r="M139" s="756"/>
      <c r="N139" s="756"/>
      <c r="O139" s="756"/>
    </row>
    <row r="140" spans="1:15" s="811" customFormat="1" ht="18.75">
      <c r="A140" s="812"/>
      <c r="B140" s="812"/>
      <c r="C140" s="812"/>
      <c r="D140" s="812"/>
      <c r="E140" s="812"/>
      <c r="F140" s="812"/>
      <c r="G140" s="812"/>
      <c r="H140" s="812"/>
      <c r="I140" s="812"/>
      <c r="J140" s="756"/>
      <c r="K140" s="756"/>
      <c r="L140" s="756"/>
      <c r="M140" s="756"/>
      <c r="N140" s="756"/>
      <c r="O140" s="756"/>
    </row>
    <row r="141" spans="1:15" s="811" customFormat="1" ht="18.75">
      <c r="A141" s="812"/>
      <c r="B141" s="812"/>
      <c r="C141" s="812"/>
      <c r="D141" s="812"/>
      <c r="E141" s="812"/>
      <c r="F141" s="812"/>
      <c r="G141" s="812"/>
      <c r="H141" s="812"/>
      <c r="I141" s="812"/>
      <c r="J141" s="756"/>
      <c r="K141" s="756"/>
      <c r="L141" s="756"/>
      <c r="M141" s="756"/>
      <c r="N141" s="756"/>
      <c r="O141" s="756"/>
    </row>
    <row r="142" spans="1:15" s="811" customFormat="1" ht="18.75">
      <c r="A142" s="1068" t="s">
        <v>592</v>
      </c>
      <c r="B142" s="1068"/>
      <c r="C142" s="1068"/>
      <c r="D142" s="1068"/>
      <c r="E142" s="1068"/>
      <c r="F142" s="1068"/>
      <c r="G142" s="1068"/>
      <c r="H142" s="1068"/>
      <c r="I142" s="1068"/>
      <c r="J142" s="756"/>
      <c r="K142" s="756"/>
      <c r="L142" s="756"/>
      <c r="M142" s="756"/>
      <c r="N142" s="756"/>
      <c r="O142" s="756"/>
    </row>
    <row r="143" spans="1:15" s="811" customFormat="1" ht="18.75">
      <c r="A143" s="812"/>
      <c r="B143" s="812"/>
      <c r="C143" s="812"/>
      <c r="D143" s="812"/>
      <c r="E143" s="812"/>
      <c r="F143" s="812"/>
      <c r="G143" s="812"/>
      <c r="H143" s="812"/>
      <c r="I143" s="812"/>
      <c r="J143" s="756"/>
      <c r="K143" s="756"/>
      <c r="L143" s="756"/>
      <c r="M143" s="756"/>
      <c r="N143" s="756"/>
      <c r="O143" s="756"/>
    </row>
    <row r="144" spans="1:15" s="811" customFormat="1" ht="18.75">
      <c r="A144" s="812"/>
      <c r="B144" s="812"/>
      <c r="C144" s="812"/>
      <c r="D144" s="812"/>
      <c r="E144" s="812"/>
      <c r="F144" s="812"/>
      <c r="G144" s="812"/>
      <c r="H144" s="812"/>
      <c r="I144" s="812"/>
      <c r="J144" s="756"/>
      <c r="K144" s="756"/>
      <c r="L144" s="756"/>
      <c r="M144" s="756"/>
      <c r="N144" s="756"/>
      <c r="O144" s="756"/>
    </row>
    <row r="145" spans="1:15" s="811" customFormat="1" ht="18.75">
      <c r="A145" s="1068" t="s">
        <v>593</v>
      </c>
      <c r="B145" s="1068"/>
      <c r="C145" s="1068"/>
      <c r="D145" s="1068"/>
      <c r="E145" s="1068"/>
      <c r="F145" s="1068"/>
      <c r="G145" s="1068"/>
      <c r="H145" s="1068"/>
      <c r="I145" s="1068"/>
      <c r="J145" s="756"/>
      <c r="K145" s="756"/>
      <c r="L145" s="756"/>
      <c r="M145" s="756"/>
      <c r="N145" s="756"/>
      <c r="O145" s="756"/>
    </row>
    <row r="146" spans="1:15" s="811" customFormat="1" ht="18.75">
      <c r="A146" s="812"/>
      <c r="B146" s="812"/>
      <c r="C146" s="812"/>
      <c r="D146" s="812"/>
      <c r="E146" s="812"/>
      <c r="F146" s="812"/>
      <c r="G146" s="812"/>
      <c r="H146" s="812"/>
      <c r="I146" s="812"/>
      <c r="J146" s="756"/>
      <c r="K146" s="756"/>
      <c r="L146" s="756"/>
      <c r="M146" s="756"/>
      <c r="N146" s="756"/>
      <c r="O146" s="756"/>
    </row>
    <row r="147" spans="1:15" s="811" customFormat="1" ht="18.75">
      <c r="A147" s="812"/>
      <c r="B147" s="812"/>
      <c r="C147" s="812"/>
      <c r="D147" s="812"/>
      <c r="E147" s="812"/>
      <c r="F147" s="812"/>
      <c r="G147" s="812"/>
      <c r="H147" s="812"/>
      <c r="I147" s="812"/>
      <c r="J147" s="756"/>
      <c r="K147" s="756"/>
      <c r="L147" s="756"/>
      <c r="M147" s="756"/>
      <c r="N147" s="756"/>
      <c r="O147" s="756"/>
    </row>
    <row r="148" spans="1:15" s="811" customFormat="1" ht="18.75">
      <c r="A148" s="1068" t="s">
        <v>594</v>
      </c>
      <c r="B148" s="1068"/>
      <c r="C148" s="1068"/>
      <c r="D148" s="1068"/>
      <c r="E148" s="1068"/>
      <c r="F148" s="1068"/>
      <c r="G148" s="1068"/>
      <c r="H148" s="1068"/>
      <c r="I148" s="1068"/>
      <c r="J148" s="756"/>
    </row>
    <row r="149" spans="1:15" s="811" customFormat="1" ht="18.75">
      <c r="A149" s="812"/>
      <c r="B149" s="812"/>
      <c r="C149" s="812"/>
      <c r="D149" s="812"/>
      <c r="E149" s="812"/>
      <c r="F149" s="812"/>
      <c r="G149" s="812"/>
      <c r="H149" s="812"/>
      <c r="I149" s="812"/>
      <c r="J149" s="756"/>
      <c r="K149" s="756"/>
      <c r="L149" s="756"/>
      <c r="M149" s="756"/>
      <c r="N149" s="756"/>
      <c r="O149" s="756"/>
    </row>
    <row r="151" spans="1:15" s="811" customFormat="1" ht="18.75">
      <c r="A151" s="1068" t="s">
        <v>595</v>
      </c>
      <c r="B151" s="1068"/>
      <c r="C151" s="1068"/>
      <c r="D151" s="1068"/>
      <c r="E151" s="1068"/>
      <c r="F151" s="1068"/>
      <c r="G151" s="1068"/>
      <c r="H151" s="1068"/>
      <c r="I151" s="1068"/>
      <c r="J151" s="756"/>
      <c r="K151" s="756"/>
      <c r="L151" s="756"/>
      <c r="M151" s="756"/>
      <c r="N151" s="756"/>
      <c r="O151" s="756"/>
    </row>
    <row r="152" spans="1:15" s="811" customFormat="1" ht="16.5" customHeight="1">
      <c r="A152" s="812"/>
      <c r="B152" s="812"/>
      <c r="C152" s="812"/>
      <c r="D152" s="812"/>
      <c r="E152" s="812"/>
      <c r="F152" s="812"/>
      <c r="G152" s="812"/>
      <c r="H152" s="812"/>
      <c r="I152" s="812"/>
      <c r="J152" s="756"/>
      <c r="K152" s="756"/>
      <c r="L152" s="756"/>
      <c r="M152" s="756"/>
      <c r="N152" s="756"/>
      <c r="O152" s="756"/>
    </row>
    <row r="153" spans="1:15" s="811" customFormat="1" ht="16.5" customHeight="1">
      <c r="A153" s="812"/>
      <c r="B153" s="812"/>
      <c r="C153" s="812"/>
      <c r="D153" s="812"/>
      <c r="E153" s="812"/>
      <c r="F153" s="812"/>
      <c r="G153" s="812"/>
      <c r="H153" s="812"/>
      <c r="I153" s="812"/>
      <c r="J153" s="756"/>
      <c r="K153" s="756"/>
      <c r="L153" s="756"/>
      <c r="M153" s="756"/>
      <c r="N153" s="756"/>
      <c r="O153" s="756"/>
    </row>
    <row r="154" spans="1:15" s="811" customFormat="1" ht="18.75">
      <c r="A154" s="1068" t="s">
        <v>726</v>
      </c>
      <c r="B154" s="1068"/>
      <c r="C154" s="1068"/>
      <c r="D154" s="1068"/>
      <c r="E154" s="1068"/>
      <c r="F154" s="1068"/>
      <c r="G154" s="1068"/>
      <c r="H154" s="1068"/>
      <c r="I154" s="1068"/>
      <c r="J154" s="756"/>
      <c r="K154" s="756"/>
      <c r="L154" s="756"/>
      <c r="M154" s="756"/>
      <c r="N154" s="756"/>
      <c r="O154" s="756"/>
    </row>
    <row r="155" spans="1:15" s="811" customFormat="1" ht="18.75">
      <c r="A155" s="1067" t="s">
        <v>727</v>
      </c>
      <c r="B155" s="1067"/>
      <c r="C155" s="1067"/>
      <c r="D155" s="1067"/>
      <c r="E155" s="1067"/>
      <c r="F155" s="1067"/>
      <c r="G155" s="1067"/>
      <c r="H155" s="1067"/>
      <c r="I155" s="1067"/>
      <c r="J155" s="813"/>
      <c r="K155" s="813"/>
      <c r="L155" s="813"/>
      <c r="M155" s="813"/>
      <c r="N155" s="813"/>
      <c r="O155" s="813"/>
    </row>
    <row r="156" spans="1:15" s="811" customFormat="1" ht="18.75">
      <c r="A156" s="814"/>
      <c r="B156" s="814"/>
      <c r="C156" s="814"/>
      <c r="D156" s="814"/>
      <c r="E156" s="814"/>
      <c r="F156" s="814"/>
      <c r="G156" s="814"/>
      <c r="H156" s="814"/>
      <c r="I156" s="814"/>
      <c r="J156" s="813"/>
      <c r="K156" s="813"/>
      <c r="L156" s="813"/>
      <c r="M156" s="813"/>
      <c r="N156" s="813"/>
      <c r="O156" s="813"/>
    </row>
    <row r="157" spans="1:15" s="811" customFormat="1" ht="18.75">
      <c r="A157" s="814"/>
      <c r="B157" s="814"/>
      <c r="C157" s="814"/>
      <c r="D157" s="814"/>
      <c r="E157" s="814"/>
      <c r="F157" s="814"/>
      <c r="G157" s="814"/>
      <c r="H157" s="814"/>
      <c r="I157" s="814"/>
      <c r="J157" s="813"/>
      <c r="K157" s="813"/>
      <c r="L157" s="813"/>
      <c r="M157" s="813"/>
      <c r="N157" s="813"/>
      <c r="O157" s="813"/>
    </row>
    <row r="158" spans="1:15" s="811" customFormat="1" ht="18.75">
      <c r="A158" s="1068" t="s">
        <v>728</v>
      </c>
      <c r="B158" s="1068"/>
      <c r="C158" s="1068"/>
      <c r="D158" s="1068"/>
      <c r="E158" s="1068"/>
      <c r="F158" s="1068"/>
      <c r="G158" s="1068"/>
      <c r="H158" s="1068"/>
      <c r="I158" s="1068"/>
      <c r="J158" s="756"/>
    </row>
    <row r="159" spans="1:15" s="811" customFormat="1" ht="18.75">
      <c r="A159" s="1067" t="s">
        <v>729</v>
      </c>
      <c r="B159" s="1067"/>
      <c r="C159" s="1067"/>
      <c r="D159" s="1067"/>
      <c r="E159" s="1067"/>
      <c r="F159" s="1067"/>
      <c r="G159" s="1067"/>
      <c r="H159" s="1067"/>
      <c r="I159" s="1067"/>
      <c r="J159" s="813"/>
    </row>
    <row r="160" spans="1:15" s="811" customFormat="1" ht="18.75">
      <c r="A160" s="814"/>
      <c r="B160" s="814"/>
      <c r="C160" s="814"/>
      <c r="D160" s="814"/>
      <c r="E160" s="814"/>
      <c r="F160" s="814"/>
      <c r="G160" s="814"/>
      <c r="H160" s="814"/>
      <c r="I160" s="814"/>
      <c r="J160" s="813"/>
      <c r="K160" s="813"/>
      <c r="L160" s="813"/>
      <c r="M160" s="813"/>
      <c r="N160" s="813"/>
      <c r="O160" s="813"/>
    </row>
    <row r="161" spans="1:15" s="811" customFormat="1" ht="18.75">
      <c r="A161" s="814"/>
      <c r="B161" s="814"/>
      <c r="C161" s="814"/>
      <c r="D161" s="814"/>
      <c r="E161" s="814"/>
      <c r="F161" s="814"/>
      <c r="G161" s="814"/>
      <c r="H161" s="814"/>
      <c r="I161" s="814"/>
      <c r="J161" s="813"/>
      <c r="K161" s="813"/>
      <c r="L161" s="813"/>
      <c r="M161" s="813"/>
      <c r="N161" s="813"/>
      <c r="O161" s="813"/>
    </row>
    <row r="162" spans="1:15" s="811" customFormat="1" ht="18.75">
      <c r="A162" s="1068" t="s">
        <v>730</v>
      </c>
      <c r="B162" s="1068"/>
      <c r="C162" s="1068"/>
      <c r="D162" s="1068"/>
      <c r="E162" s="1068"/>
      <c r="F162" s="1068"/>
      <c r="G162" s="1068"/>
      <c r="H162" s="1068"/>
      <c r="I162" s="1068"/>
      <c r="J162" s="756"/>
      <c r="K162" s="756"/>
      <c r="L162" s="756"/>
      <c r="M162" s="756"/>
      <c r="N162" s="756"/>
      <c r="O162" s="756"/>
    </row>
    <row r="163" spans="1:15" s="811" customFormat="1" ht="18.75">
      <c r="A163" s="1067" t="s">
        <v>731</v>
      </c>
      <c r="B163" s="1067"/>
      <c r="C163" s="1067"/>
      <c r="D163" s="1067"/>
      <c r="E163" s="1067"/>
      <c r="F163" s="1067"/>
      <c r="G163" s="1067"/>
      <c r="H163" s="1067"/>
      <c r="I163" s="1067"/>
      <c r="J163" s="813"/>
      <c r="K163" s="813"/>
      <c r="L163" s="813"/>
      <c r="M163" s="813"/>
      <c r="N163" s="813"/>
      <c r="O163" s="813"/>
    </row>
    <row r="164" spans="1:15" s="811" customFormat="1" ht="11.25" customHeight="1">
      <c r="A164" s="814"/>
      <c r="B164" s="814"/>
      <c r="C164" s="814"/>
      <c r="D164" s="814"/>
      <c r="E164" s="814"/>
      <c r="F164" s="814"/>
      <c r="G164" s="814"/>
      <c r="H164" s="814"/>
      <c r="I164" s="814"/>
      <c r="J164" s="813"/>
      <c r="K164" s="813"/>
      <c r="L164" s="813"/>
      <c r="M164" s="813"/>
      <c r="N164" s="813"/>
      <c r="O164" s="813"/>
    </row>
    <row r="165" spans="1:15" ht="15.75" customHeight="1">
      <c r="A165" s="815" t="s">
        <v>732</v>
      </c>
      <c r="B165" s="815"/>
      <c r="C165" s="815"/>
      <c r="E165" s="815"/>
      <c r="F165" s="815"/>
      <c r="G165" s="815"/>
      <c r="H165" s="815"/>
      <c r="I165" s="815"/>
      <c r="J165" s="816"/>
    </row>
    <row r="166" spans="1:15">
      <c r="A166" s="815" t="s">
        <v>733</v>
      </c>
      <c r="B166" s="817"/>
      <c r="C166" s="818"/>
      <c r="D166" s="818"/>
      <c r="E166" s="818"/>
      <c r="F166" s="818"/>
      <c r="G166" s="818"/>
      <c r="H166" s="816"/>
      <c r="I166" s="818"/>
      <c r="J166" s="819"/>
    </row>
    <row r="167" spans="1:15">
      <c r="A167" s="820"/>
      <c r="B167" s="820"/>
      <c r="C167" s="820"/>
      <c r="D167" s="820"/>
      <c r="E167" s="820"/>
      <c r="F167" s="821"/>
      <c r="G167" s="820"/>
      <c r="H167" s="820"/>
      <c r="I167" s="820"/>
      <c r="J167" s="819"/>
    </row>
    <row r="168" spans="1:15" s="811" customFormat="1" ht="18.75">
      <c r="A168" s="768"/>
      <c r="B168" s="769"/>
      <c r="C168" s="768"/>
      <c r="D168" s="768"/>
      <c r="E168" s="768"/>
      <c r="F168" s="769"/>
      <c r="G168" s="768"/>
      <c r="H168" s="822" t="s">
        <v>734</v>
      </c>
      <c r="I168" s="759"/>
      <c r="J168" s="823"/>
    </row>
    <row r="169" spans="1:15" s="811" customFormat="1" ht="18.75">
      <c r="A169" s="759"/>
      <c r="B169" s="762"/>
      <c r="C169" s="759"/>
      <c r="D169" s="759"/>
      <c r="E169" s="759"/>
      <c r="F169" s="762"/>
      <c r="G169" s="759"/>
      <c r="H169" s="824" t="s">
        <v>735</v>
      </c>
      <c r="I169" s="759"/>
      <c r="J169" s="825"/>
    </row>
    <row r="170" spans="1:15" s="811" customFormat="1" ht="18.75">
      <c r="A170" s="759"/>
      <c r="B170" s="762"/>
      <c r="C170" s="759"/>
      <c r="D170" s="759"/>
      <c r="E170" s="759"/>
      <c r="F170" s="762"/>
      <c r="G170" s="759"/>
      <c r="H170" s="759"/>
      <c r="I170" s="759"/>
      <c r="J170" s="825"/>
    </row>
    <row r="171" spans="1:15" s="811" customFormat="1" ht="18.75">
      <c r="A171" s="780" t="s">
        <v>736</v>
      </c>
      <c r="B171" s="767"/>
      <c r="C171" s="766"/>
      <c r="D171" s="766"/>
      <c r="E171" s="766"/>
      <c r="F171" s="767"/>
      <c r="G171" s="766"/>
      <c r="H171" s="766"/>
      <c r="I171" s="766"/>
      <c r="J171" s="826"/>
    </row>
    <row r="172" spans="1:15" s="811" customFormat="1" ht="14.25" customHeight="1">
      <c r="A172" s="780"/>
      <c r="B172" s="767"/>
      <c r="C172" s="766"/>
      <c r="D172" s="766"/>
      <c r="E172" s="766"/>
      <c r="F172" s="767"/>
      <c r="G172" s="766"/>
      <c r="H172" s="766"/>
      <c r="I172" s="766"/>
      <c r="J172" s="826"/>
    </row>
    <row r="173" spans="1:15" s="811" customFormat="1" ht="12" customHeight="1">
      <c r="A173" s="759"/>
      <c r="B173" s="762"/>
      <c r="C173" s="759"/>
      <c r="D173" s="759"/>
      <c r="E173" s="759"/>
      <c r="F173" s="762"/>
      <c r="G173" s="759"/>
      <c r="H173" s="759"/>
      <c r="I173" s="759"/>
      <c r="J173" s="827"/>
    </row>
    <row r="174" spans="1:15" s="811" customFormat="1" ht="18" customHeight="1">
      <c r="A174" s="759"/>
      <c r="B174" s="1069" t="s">
        <v>737</v>
      </c>
      <c r="C174" s="1069"/>
      <c r="D174" s="1069"/>
      <c r="E174" s="1069"/>
      <c r="F174" s="1069"/>
      <c r="G174" s="1069"/>
      <c r="H174" s="1069"/>
      <c r="I174" s="1069"/>
      <c r="J174" s="827"/>
    </row>
    <row r="175" spans="1:15" s="811" customFormat="1" ht="18.75">
      <c r="A175" s="759"/>
      <c r="B175" s="762"/>
      <c r="C175" s="1070" t="s">
        <v>738</v>
      </c>
      <c r="D175" s="1070"/>
      <c r="E175" s="1070"/>
      <c r="F175" s="1070"/>
      <c r="G175" s="1070"/>
      <c r="H175" s="828"/>
      <c r="I175" s="828"/>
    </row>
    <row r="176" spans="1:15" s="811" customFormat="1" ht="12" customHeight="1">
      <c r="A176" s="758"/>
      <c r="B176" s="762"/>
      <c r="C176" s="759"/>
      <c r="D176" s="759"/>
      <c r="E176" s="759"/>
      <c r="F176" s="762"/>
      <c r="G176" s="759"/>
      <c r="H176" s="759"/>
      <c r="I176" s="759"/>
    </row>
    <row r="177" spans="1:10" s="811" customFormat="1" ht="18.75">
      <c r="A177" s="759"/>
      <c r="B177" s="762"/>
      <c r="C177" s="759"/>
      <c r="D177" s="759"/>
      <c r="E177" s="759"/>
      <c r="F177" s="762"/>
      <c r="G177" s="759" t="s">
        <v>739</v>
      </c>
      <c r="H177" s="759"/>
      <c r="I177" s="759"/>
      <c r="J177" s="827"/>
    </row>
    <row r="178" spans="1:10" s="811" customFormat="1" ht="18.75">
      <c r="A178" s="759"/>
      <c r="B178" s="762"/>
      <c r="C178" s="759"/>
      <c r="D178" s="759"/>
      <c r="E178" s="759"/>
      <c r="F178" s="762"/>
      <c r="G178" s="759"/>
      <c r="H178" s="759"/>
      <c r="I178" s="759"/>
      <c r="J178" s="827"/>
    </row>
    <row r="179" spans="1:10" s="811" customFormat="1" ht="18.75">
      <c r="A179" s="759"/>
      <c r="B179" s="762"/>
      <c r="C179" s="759"/>
      <c r="D179" s="759"/>
      <c r="E179" s="759"/>
      <c r="F179" s="762"/>
      <c r="G179" s="759"/>
      <c r="H179" s="759"/>
      <c r="I179" s="759"/>
      <c r="J179" s="827"/>
    </row>
    <row r="180" spans="1:10" s="811" customFormat="1" ht="18.75">
      <c r="A180" s="759"/>
      <c r="B180" s="762"/>
      <c r="C180" s="759"/>
      <c r="D180" s="759"/>
      <c r="E180" s="759"/>
      <c r="F180" s="762"/>
      <c r="G180" s="759"/>
      <c r="H180" s="822" t="s">
        <v>740</v>
      </c>
      <c r="I180" s="759"/>
      <c r="J180" s="823"/>
    </row>
    <row r="181" spans="1:10" s="811" customFormat="1" ht="18.75">
      <c r="A181" s="759"/>
      <c r="B181" s="762"/>
      <c r="C181" s="759"/>
      <c r="D181" s="759"/>
      <c r="E181" s="759"/>
      <c r="F181" s="762"/>
      <c r="G181" s="759"/>
      <c r="H181" s="824" t="s">
        <v>741</v>
      </c>
      <c r="I181" s="759"/>
      <c r="J181" s="825"/>
    </row>
    <row r="182" spans="1:10" ht="15.75">
      <c r="A182" s="759"/>
      <c r="B182" s="762"/>
      <c r="C182" s="759"/>
      <c r="D182" s="759"/>
      <c r="E182" s="759"/>
      <c r="F182" s="762"/>
      <c r="G182" s="759"/>
      <c r="H182" s="759"/>
      <c r="I182" s="829"/>
      <c r="J182" s="830"/>
    </row>
    <row r="183" spans="1:10" ht="15.75">
      <c r="A183" s="759"/>
      <c r="B183" s="762"/>
      <c r="C183" s="759"/>
      <c r="D183" s="759"/>
      <c r="E183" s="759"/>
      <c r="F183" s="762"/>
      <c r="G183" s="759"/>
      <c r="H183" s="759"/>
      <c r="I183" s="829"/>
      <c r="J183" s="830"/>
    </row>
    <row r="184" spans="1:10" ht="15.75">
      <c r="A184" s="759"/>
      <c r="B184" s="762"/>
      <c r="C184" s="759"/>
      <c r="D184" s="759"/>
      <c r="E184" s="759"/>
      <c r="F184" s="762"/>
      <c r="G184" s="759"/>
      <c r="H184" s="759"/>
      <c r="I184" s="829"/>
      <c r="J184" s="830"/>
    </row>
    <row r="185" spans="1:10" ht="15.75">
      <c r="A185" s="759"/>
      <c r="B185" s="762"/>
      <c r="C185" s="759"/>
      <c r="D185" s="759"/>
      <c r="E185" s="759"/>
      <c r="F185" s="762"/>
      <c r="G185" s="759"/>
      <c r="H185" s="759"/>
      <c r="I185" s="829"/>
      <c r="J185" s="830"/>
    </row>
    <row r="186" spans="1:10" ht="15.75">
      <c r="A186" s="759"/>
      <c r="B186" s="762"/>
      <c r="C186" s="759"/>
      <c r="D186" s="759"/>
      <c r="E186" s="759"/>
      <c r="F186" s="762"/>
      <c r="G186" s="759"/>
      <c r="H186" s="759"/>
      <c r="I186" s="829"/>
      <c r="J186" s="830"/>
    </row>
    <row r="187" spans="1:10" ht="15.75">
      <c r="A187" s="759"/>
      <c r="B187" s="762"/>
      <c r="C187" s="759"/>
      <c r="D187" s="759"/>
      <c r="E187" s="759"/>
      <c r="F187" s="762"/>
      <c r="G187" s="759"/>
      <c r="H187" s="759"/>
      <c r="I187" s="829"/>
      <c r="J187" s="830"/>
    </row>
    <row r="188" spans="1:10" ht="15.75">
      <c r="A188" s="759"/>
      <c r="B188" s="762"/>
      <c r="C188" s="759"/>
      <c r="D188" s="759"/>
      <c r="E188" s="759"/>
      <c r="F188" s="762"/>
      <c r="G188" s="759"/>
      <c r="H188" s="759"/>
      <c r="I188" s="829"/>
      <c r="J188" s="830"/>
    </row>
    <row r="227" spans="1:15" s="760" customFormat="1" ht="15.75">
      <c r="A227" s="753"/>
      <c r="B227" s="755"/>
      <c r="C227" s="753"/>
      <c r="D227" s="753"/>
      <c r="E227" s="801"/>
      <c r="F227" s="802"/>
      <c r="G227" s="801"/>
      <c r="H227" s="801"/>
      <c r="I227" s="803"/>
      <c r="K227" s="753"/>
      <c r="L227" s="753"/>
      <c r="M227" s="753"/>
      <c r="N227" s="753"/>
      <c r="O227" s="753"/>
    </row>
    <row r="228" spans="1:15" s="760" customFormat="1" ht="15.75">
      <c r="A228" s="759"/>
      <c r="B228" s="762"/>
      <c r="C228" s="759"/>
      <c r="D228" s="759"/>
      <c r="E228" s="759"/>
      <c r="F228" s="762"/>
      <c r="G228" s="759"/>
      <c r="H228" s="759"/>
      <c r="I228" s="763"/>
      <c r="K228" s="753"/>
      <c r="L228" s="753"/>
      <c r="M228" s="753"/>
      <c r="N228" s="753"/>
      <c r="O228" s="753"/>
    </row>
    <row r="229" spans="1:15" s="760" customFormat="1" ht="15.75">
      <c r="A229" s="759"/>
      <c r="B229" s="762"/>
      <c r="C229" s="759"/>
      <c r="D229" s="759"/>
      <c r="E229" s="801"/>
      <c r="F229" s="802"/>
      <c r="G229" s="801"/>
      <c r="H229" s="801"/>
      <c r="I229" s="803"/>
      <c r="K229" s="753"/>
      <c r="L229" s="753"/>
      <c r="M229" s="753"/>
      <c r="N229" s="753"/>
      <c r="O229" s="753"/>
    </row>
    <row r="230" spans="1:15" ht="15.75">
      <c r="A230" s="759"/>
      <c r="B230" s="762"/>
      <c r="C230" s="759"/>
      <c r="D230" s="759"/>
      <c r="E230" s="759"/>
      <c r="F230" s="762"/>
      <c r="G230" s="759"/>
      <c r="H230" s="759"/>
    </row>
    <row r="231" spans="1:15" ht="15.75">
      <c r="A231" s="759"/>
      <c r="B231" s="762"/>
      <c r="C231" s="759"/>
      <c r="D231" s="759"/>
      <c r="E231" s="759"/>
      <c r="F231" s="762"/>
      <c r="G231" s="759"/>
      <c r="H231" s="759"/>
    </row>
    <row r="232" spans="1:15" ht="15.75">
      <c r="A232" s="759"/>
      <c r="B232" s="762"/>
      <c r="C232" s="759"/>
      <c r="D232" s="759"/>
      <c r="E232" s="759"/>
      <c r="F232" s="762"/>
      <c r="G232" s="759"/>
      <c r="H232" s="759"/>
    </row>
    <row r="233" spans="1:15" ht="15.75">
      <c r="A233" s="759"/>
      <c r="B233" s="762"/>
      <c r="C233" s="759"/>
      <c r="D233" s="759"/>
      <c r="E233" s="801"/>
      <c r="F233" s="802"/>
      <c r="G233" s="801"/>
      <c r="H233" s="801"/>
      <c r="I233" s="803"/>
    </row>
    <row r="234" spans="1:15" ht="15.75">
      <c r="A234" s="759"/>
      <c r="B234" s="762"/>
      <c r="C234" s="759"/>
      <c r="D234" s="759"/>
      <c r="E234" s="759"/>
      <c r="F234" s="762"/>
      <c r="G234" s="759"/>
      <c r="H234" s="759"/>
    </row>
    <row r="235" spans="1:15" ht="15.75">
      <c r="A235" s="759"/>
      <c r="B235" s="762"/>
      <c r="C235" s="759"/>
      <c r="D235" s="759"/>
      <c r="E235" s="759"/>
      <c r="F235" s="762"/>
      <c r="G235" s="759"/>
      <c r="H235" s="759"/>
    </row>
    <row r="236" spans="1:15" ht="15.75">
      <c r="A236" s="759"/>
      <c r="B236" s="762"/>
      <c r="C236" s="759"/>
      <c r="D236" s="759"/>
      <c r="E236" s="759"/>
      <c r="F236" s="762"/>
      <c r="G236" s="759"/>
      <c r="H236" s="759"/>
    </row>
    <row r="237" spans="1:15" s="760" customFormat="1" ht="15.75">
      <c r="A237" s="759"/>
      <c r="B237" s="762"/>
      <c r="C237" s="759"/>
      <c r="D237" s="759"/>
      <c r="E237" s="801"/>
      <c r="F237" s="802"/>
      <c r="G237" s="801"/>
      <c r="H237" s="801"/>
      <c r="I237" s="803"/>
      <c r="K237" s="753"/>
      <c r="L237" s="753"/>
      <c r="M237" s="753"/>
    </row>
    <row r="238" spans="1:15" s="760" customFormat="1" ht="15.75">
      <c r="A238" s="759"/>
      <c r="B238" s="762"/>
      <c r="C238" s="759"/>
      <c r="D238" s="759"/>
      <c r="E238" s="759"/>
      <c r="F238" s="762"/>
      <c r="G238" s="759"/>
      <c r="H238" s="759"/>
      <c r="I238" s="763"/>
      <c r="K238" s="753"/>
      <c r="L238" s="753"/>
      <c r="M238" s="753"/>
    </row>
    <row r="239" spans="1:15" s="760" customFormat="1" ht="15.75">
      <c r="A239" s="759"/>
      <c r="B239" s="762"/>
      <c r="C239" s="759"/>
      <c r="D239" s="759"/>
      <c r="E239" s="759"/>
      <c r="F239" s="762"/>
      <c r="G239" s="759"/>
      <c r="H239" s="759"/>
      <c r="I239" s="763"/>
      <c r="K239" s="753"/>
      <c r="L239" s="753"/>
      <c r="M239" s="753"/>
    </row>
    <row r="240" spans="1:15" s="760" customFormat="1" ht="15.75">
      <c r="A240" s="759"/>
      <c r="B240" s="762"/>
      <c r="C240" s="759"/>
      <c r="D240" s="759"/>
      <c r="E240" s="759"/>
      <c r="F240" s="762"/>
      <c r="G240" s="759"/>
      <c r="H240" s="759"/>
      <c r="I240" s="763"/>
      <c r="K240" s="753"/>
      <c r="L240" s="753"/>
      <c r="M240" s="753"/>
    </row>
    <row r="241" spans="1:13" s="760" customFormat="1" ht="15.75">
      <c r="A241" s="759"/>
      <c r="B241" s="762"/>
      <c r="C241" s="759"/>
      <c r="D241" s="759"/>
      <c r="E241" s="759"/>
      <c r="F241" s="762"/>
      <c r="G241" s="759"/>
      <c r="H241" s="759"/>
      <c r="I241" s="763"/>
      <c r="K241" s="753"/>
      <c r="L241" s="753"/>
      <c r="M241" s="753"/>
    </row>
    <row r="242" spans="1:13" s="760" customFormat="1" ht="15.75">
      <c r="A242" s="759"/>
      <c r="B242" s="762"/>
      <c r="C242" s="759"/>
      <c r="D242" s="759"/>
      <c r="E242" s="759"/>
      <c r="F242" s="762"/>
      <c r="G242" s="759"/>
      <c r="H242" s="759"/>
      <c r="I242" s="763"/>
      <c r="K242" s="753"/>
      <c r="L242" s="753"/>
      <c r="M242" s="753"/>
    </row>
    <row r="243" spans="1:13" s="760" customFormat="1" ht="15.75">
      <c r="A243" s="759"/>
      <c r="B243" s="762"/>
      <c r="C243" s="759"/>
      <c r="D243" s="759"/>
      <c r="E243" s="759"/>
      <c r="F243" s="762"/>
      <c r="G243" s="759"/>
      <c r="H243" s="759"/>
      <c r="I243" s="763"/>
      <c r="K243" s="753"/>
      <c r="L243" s="753"/>
      <c r="M243" s="753"/>
    </row>
    <row r="244" spans="1:13" s="760" customFormat="1" ht="15.75">
      <c r="A244" s="759"/>
      <c r="B244" s="762"/>
      <c r="C244" s="759"/>
      <c r="D244" s="759"/>
      <c r="E244" s="801"/>
      <c r="F244" s="802"/>
      <c r="G244" s="801"/>
      <c r="H244" s="801"/>
      <c r="I244" s="803"/>
    </row>
    <row r="245" spans="1:13" s="760" customFormat="1" ht="15.75">
      <c r="A245" s="759"/>
      <c r="B245" s="762"/>
      <c r="C245" s="759"/>
      <c r="D245" s="759"/>
      <c r="E245" s="759"/>
      <c r="F245" s="762"/>
      <c r="G245" s="759"/>
      <c r="H245" s="759"/>
      <c r="I245" s="763"/>
    </row>
    <row r="246" spans="1:13" s="760" customFormat="1" ht="15.75">
      <c r="A246" s="759"/>
      <c r="B246" s="762"/>
      <c r="C246" s="759"/>
      <c r="D246" s="759"/>
      <c r="E246" s="759"/>
      <c r="F246" s="762"/>
      <c r="G246" s="759"/>
      <c r="H246" s="759"/>
      <c r="I246" s="763"/>
    </row>
    <row r="247" spans="1:13" s="760" customFormat="1" ht="15.75">
      <c r="A247" s="759"/>
      <c r="B247" s="762"/>
      <c r="C247" s="759"/>
      <c r="D247" s="759"/>
      <c r="E247" s="759"/>
      <c r="F247" s="762"/>
      <c r="G247" s="759"/>
      <c r="H247" s="759"/>
      <c r="I247" s="763"/>
    </row>
    <row r="256" spans="1:13" s="760" customFormat="1" ht="15.75">
      <c r="A256" s="759"/>
      <c r="B256" s="762"/>
      <c r="C256" s="759"/>
      <c r="D256" s="759"/>
      <c r="E256" s="759"/>
      <c r="F256" s="762"/>
      <c r="G256" s="759"/>
      <c r="H256" s="759"/>
      <c r="I256" s="763"/>
    </row>
  </sheetData>
  <mergeCells count="42">
    <mergeCell ref="A1:J1"/>
    <mergeCell ref="B31:J31"/>
    <mergeCell ref="B10:J10"/>
    <mergeCell ref="C12:J12"/>
    <mergeCell ref="C14:J14"/>
    <mergeCell ref="C16:J16"/>
    <mergeCell ref="C18:J18"/>
    <mergeCell ref="B20:J20"/>
    <mergeCell ref="D21:I21"/>
    <mergeCell ref="B23:J23"/>
    <mergeCell ref="B25:J25"/>
    <mergeCell ref="B27:J27"/>
    <mergeCell ref="B29:J29"/>
    <mergeCell ref="A117:I117"/>
    <mergeCell ref="B33:J33"/>
    <mergeCell ref="B35:J35"/>
    <mergeCell ref="B46:J46"/>
    <mergeCell ref="A48:J48"/>
    <mergeCell ref="B102:J102"/>
    <mergeCell ref="B104:J104"/>
    <mergeCell ref="A108:I108"/>
    <mergeCell ref="A109:I109"/>
    <mergeCell ref="A112:I112"/>
    <mergeCell ref="A113:I113"/>
    <mergeCell ref="A116:I116"/>
    <mergeCell ref="A158:I158"/>
    <mergeCell ref="A120:I120"/>
    <mergeCell ref="A123:I123"/>
    <mergeCell ref="A126:I126"/>
    <mergeCell ref="A129:I129"/>
    <mergeCell ref="A139:I139"/>
    <mergeCell ref="A142:I142"/>
    <mergeCell ref="A145:I145"/>
    <mergeCell ref="A148:I148"/>
    <mergeCell ref="A151:I151"/>
    <mergeCell ref="A154:I154"/>
    <mergeCell ref="A155:I155"/>
    <mergeCell ref="A159:I159"/>
    <mergeCell ref="A162:I162"/>
    <mergeCell ref="A163:I163"/>
    <mergeCell ref="B174:I174"/>
    <mergeCell ref="C175:G175"/>
  </mergeCells>
  <printOptions horizontalCentered="1"/>
  <pageMargins left="0.63" right="0.57999999999999996" top="0.75" bottom="0.75" header="0.3" footer="0.5"/>
  <pageSetup paperSize="14" orientation="portrait" verticalDpi="300"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8"/>
  <sheetViews>
    <sheetView view="pageBreakPreview" zoomScaleSheetLayoutView="100" workbookViewId="0">
      <selection activeCell="F28" sqref="F28"/>
    </sheetView>
  </sheetViews>
  <sheetFormatPr defaultRowHeight="18.75"/>
  <cols>
    <col min="1" max="1" width="3.140625" style="21" customWidth="1"/>
    <col min="2" max="2" width="43.85546875" style="29" customWidth="1"/>
    <col min="3" max="3" width="10.85546875" style="30" bestFit="1" customWidth="1"/>
    <col min="4" max="4" width="23.7109375" style="31" bestFit="1" customWidth="1"/>
    <col min="5" max="5" width="23.42578125" style="31" bestFit="1" customWidth="1"/>
    <col min="6" max="6" width="21.140625" style="31" customWidth="1"/>
    <col min="7" max="7" width="23.7109375" style="31" bestFit="1" customWidth="1"/>
    <col min="8" max="8" width="23.140625" style="31" customWidth="1"/>
    <col min="9" max="9" width="21.28515625" style="21" customWidth="1"/>
    <col min="10" max="10" width="31.140625" style="21" customWidth="1"/>
    <col min="11" max="16384" width="9.140625" style="21"/>
  </cols>
  <sheetData>
    <row r="1" spans="1:8" s="24" customFormat="1" ht="23.25">
      <c r="B1" s="25"/>
      <c r="C1" s="26"/>
      <c r="D1" s="27"/>
      <c r="E1" s="27"/>
      <c r="F1" s="27"/>
      <c r="G1" s="28"/>
      <c r="H1" s="28"/>
    </row>
    <row r="2" spans="1:8" s="24" customFormat="1" ht="30">
      <c r="A2" s="1080" t="s">
        <v>94</v>
      </c>
      <c r="B2" s="1080"/>
      <c r="C2" s="1080"/>
      <c r="D2" s="1080"/>
      <c r="E2" s="1080"/>
      <c r="F2" s="1080"/>
      <c r="G2" s="1080"/>
      <c r="H2" s="1080"/>
    </row>
    <row r="3" spans="1:8" s="24" customFormat="1" ht="12" customHeight="1">
      <c r="A3" s="22"/>
      <c r="B3" s="25"/>
      <c r="C3" s="26"/>
      <c r="D3" s="27"/>
      <c r="E3" s="27"/>
      <c r="F3" s="27"/>
      <c r="G3" s="28"/>
      <c r="H3" s="28"/>
    </row>
    <row r="4" spans="1:8" ht="11.25" customHeight="1" thickBot="1"/>
    <row r="5" spans="1:8" ht="36.75" customHeight="1" thickBot="1">
      <c r="A5" s="1081" t="s">
        <v>96</v>
      </c>
      <c r="B5" s="1082"/>
      <c r="C5" s="32" t="s">
        <v>70</v>
      </c>
      <c r="D5" s="33" t="s">
        <v>1</v>
      </c>
      <c r="E5" s="34" t="s">
        <v>2</v>
      </c>
      <c r="F5" s="34" t="s">
        <v>4</v>
      </c>
      <c r="G5" s="35" t="s">
        <v>26</v>
      </c>
      <c r="H5" s="36" t="s">
        <v>3</v>
      </c>
    </row>
    <row r="6" spans="1:8" ht="24.95" customHeight="1">
      <c r="A6" s="1083"/>
      <c r="B6" s="37" t="s">
        <v>55</v>
      </c>
      <c r="C6" s="23" t="s">
        <v>41</v>
      </c>
      <c r="D6" s="19">
        <v>169990078</v>
      </c>
      <c r="E6" s="19">
        <v>229670000</v>
      </c>
      <c r="F6" s="19"/>
      <c r="G6" s="19"/>
      <c r="H6" s="19">
        <f t="shared" ref="H6:H19" si="0">SUM(D6:G6)</f>
        <v>399660078</v>
      </c>
    </row>
    <row r="7" spans="1:8" ht="24.95" customHeight="1">
      <c r="A7" s="1084"/>
      <c r="B7" s="37" t="s">
        <v>56</v>
      </c>
      <c r="C7" s="23" t="s">
        <v>42</v>
      </c>
      <c r="D7" s="19">
        <v>88191973</v>
      </c>
      <c r="E7" s="19">
        <v>66050000</v>
      </c>
      <c r="F7" s="19"/>
      <c r="G7" s="19"/>
      <c r="H7" s="19">
        <f t="shared" si="0"/>
        <v>154241973</v>
      </c>
    </row>
    <row r="8" spans="1:8" ht="24.95" customHeight="1">
      <c r="A8" s="1084"/>
      <c r="B8" s="37" t="s">
        <v>57</v>
      </c>
      <c r="C8" s="23" t="s">
        <v>43</v>
      </c>
      <c r="D8" s="19">
        <v>75758873</v>
      </c>
      <c r="E8" s="19">
        <v>54925000</v>
      </c>
      <c r="F8" s="19"/>
      <c r="G8" s="19"/>
      <c r="H8" s="19">
        <f t="shared" si="0"/>
        <v>130683873</v>
      </c>
    </row>
    <row r="9" spans="1:8" ht="24.95" customHeight="1">
      <c r="A9" s="1084"/>
      <c r="B9" s="37" t="s">
        <v>58</v>
      </c>
      <c r="C9" s="23" t="s">
        <v>44</v>
      </c>
      <c r="D9" s="19">
        <v>56845478</v>
      </c>
      <c r="E9" s="19">
        <v>66551000</v>
      </c>
      <c r="F9" s="19"/>
      <c r="G9" s="19"/>
      <c r="H9" s="19">
        <f t="shared" si="0"/>
        <v>123396478</v>
      </c>
    </row>
    <row r="10" spans="1:8" ht="24.95" customHeight="1">
      <c r="A10" s="1084"/>
      <c r="B10" s="37" t="s">
        <v>59</v>
      </c>
      <c r="C10" s="23" t="s">
        <v>45</v>
      </c>
      <c r="D10" s="19">
        <v>40705792</v>
      </c>
      <c r="E10" s="19">
        <v>50412000</v>
      </c>
      <c r="F10" s="19"/>
      <c r="G10" s="19"/>
      <c r="H10" s="19">
        <f t="shared" si="0"/>
        <v>91117792</v>
      </c>
    </row>
    <row r="11" spans="1:8" ht="24.95" customHeight="1">
      <c r="A11" s="1084"/>
      <c r="B11" s="37" t="s">
        <v>60</v>
      </c>
      <c r="C11" s="23" t="s">
        <v>46</v>
      </c>
      <c r="D11" s="19">
        <v>25430629</v>
      </c>
      <c r="E11" s="19">
        <v>32905000</v>
      </c>
      <c r="F11" s="19"/>
      <c r="G11" s="19"/>
      <c r="H11" s="19">
        <f t="shared" si="0"/>
        <v>58335629</v>
      </c>
    </row>
    <row r="12" spans="1:8" ht="24.95" customHeight="1">
      <c r="A12" s="1084"/>
      <c r="B12" s="37" t="s">
        <v>61</v>
      </c>
      <c r="C12" s="23" t="s">
        <v>47</v>
      </c>
      <c r="D12" s="19">
        <v>34113068</v>
      </c>
      <c r="E12" s="19">
        <v>43599000</v>
      </c>
      <c r="F12" s="19"/>
      <c r="G12" s="19"/>
      <c r="H12" s="19">
        <f t="shared" si="0"/>
        <v>77712068</v>
      </c>
    </row>
    <row r="13" spans="1:8" ht="24.95" customHeight="1">
      <c r="A13" s="1084"/>
      <c r="B13" s="37" t="s">
        <v>62</v>
      </c>
      <c r="C13" s="23" t="s">
        <v>48</v>
      </c>
      <c r="D13" s="19">
        <v>16665249</v>
      </c>
      <c r="E13" s="19">
        <v>17300000</v>
      </c>
      <c r="F13" s="19"/>
      <c r="G13" s="19"/>
      <c r="H13" s="19">
        <f t="shared" si="0"/>
        <v>33965249</v>
      </c>
    </row>
    <row r="14" spans="1:8" ht="24.95" customHeight="1">
      <c r="A14" s="1084"/>
      <c r="B14" s="37" t="s">
        <v>63</v>
      </c>
      <c r="C14" s="23" t="s">
        <v>49</v>
      </c>
      <c r="D14" s="19">
        <v>14235868</v>
      </c>
      <c r="E14" s="19">
        <v>22424400</v>
      </c>
      <c r="F14" s="19"/>
      <c r="G14" s="19"/>
      <c r="H14" s="19">
        <f t="shared" si="0"/>
        <v>36660268</v>
      </c>
    </row>
    <row r="15" spans="1:8" ht="24.95" customHeight="1">
      <c r="A15" s="1084"/>
      <c r="B15" s="37" t="s">
        <v>64</v>
      </c>
      <c r="C15" s="23" t="s">
        <v>50</v>
      </c>
      <c r="D15" s="19">
        <v>15138378</v>
      </c>
      <c r="E15" s="19">
        <v>29491000</v>
      </c>
      <c r="F15" s="19"/>
      <c r="G15" s="19"/>
      <c r="H15" s="19">
        <f t="shared" si="0"/>
        <v>44629378</v>
      </c>
    </row>
    <row r="16" spans="1:8" ht="24.95" customHeight="1">
      <c r="A16" s="1084"/>
      <c r="B16" s="37" t="s">
        <v>65</v>
      </c>
      <c r="C16" s="23" t="s">
        <v>51</v>
      </c>
      <c r="D16" s="19">
        <v>16034890</v>
      </c>
      <c r="E16" s="19">
        <v>21206000</v>
      </c>
      <c r="F16" s="19"/>
      <c r="G16" s="19"/>
      <c r="H16" s="19">
        <f t="shared" si="0"/>
        <v>37240890</v>
      </c>
    </row>
    <row r="17" spans="1:10" ht="24.95" customHeight="1">
      <c r="A17" s="1084"/>
      <c r="B17" s="37" t="s">
        <v>66</v>
      </c>
      <c r="C17" s="23" t="s">
        <v>52</v>
      </c>
      <c r="D17" s="19">
        <v>17406906</v>
      </c>
      <c r="E17" s="19">
        <v>21188350</v>
      </c>
      <c r="F17" s="19"/>
      <c r="G17" s="19"/>
      <c r="H17" s="19">
        <f t="shared" si="0"/>
        <v>38595256</v>
      </c>
    </row>
    <row r="18" spans="1:10" ht="24.95" customHeight="1">
      <c r="A18" s="1084"/>
      <c r="B18" s="37" t="s">
        <v>67</v>
      </c>
      <c r="C18" s="23" t="s">
        <v>53</v>
      </c>
      <c r="D18" s="19">
        <v>19775402</v>
      </c>
      <c r="E18" s="19">
        <v>16695000</v>
      </c>
      <c r="F18" s="19"/>
      <c r="G18" s="19"/>
      <c r="H18" s="19">
        <f t="shared" si="0"/>
        <v>36470402</v>
      </c>
    </row>
    <row r="19" spans="1:10" ht="24.95" customHeight="1" thickBot="1">
      <c r="A19" s="1084"/>
      <c r="B19" s="38" t="s">
        <v>19</v>
      </c>
      <c r="C19" s="39" t="s">
        <v>54</v>
      </c>
      <c r="D19" s="40">
        <v>15842756</v>
      </c>
      <c r="E19" s="40">
        <v>18879000</v>
      </c>
      <c r="F19" s="40"/>
      <c r="G19" s="40"/>
      <c r="H19" s="40">
        <f t="shared" si="0"/>
        <v>34721756</v>
      </c>
    </row>
    <row r="20" spans="1:10" ht="24.95" customHeight="1">
      <c r="A20" s="1085" t="s">
        <v>91</v>
      </c>
      <c r="B20" s="1085"/>
      <c r="C20" s="67"/>
      <c r="D20" s="45">
        <f>SUM(D6:D19)</f>
        <v>606135340</v>
      </c>
      <c r="E20" s="45">
        <f t="shared" ref="E20:H20" si="1">SUM(E6:E19)</f>
        <v>691295750</v>
      </c>
      <c r="F20" s="45">
        <f t="shared" si="1"/>
        <v>0</v>
      </c>
      <c r="G20" s="45">
        <f t="shared" si="1"/>
        <v>0</v>
      </c>
      <c r="H20" s="45">
        <f t="shared" si="1"/>
        <v>1297431090</v>
      </c>
    </row>
    <row r="21" spans="1:10" hidden="1">
      <c r="A21" s="44" t="s">
        <v>27</v>
      </c>
      <c r="B21" s="63" t="s">
        <v>28</v>
      </c>
      <c r="C21" s="64"/>
      <c r="D21" s="65"/>
      <c r="E21" s="65"/>
      <c r="F21" s="65"/>
      <c r="G21" s="65"/>
      <c r="H21" s="66"/>
    </row>
    <row r="22" spans="1:10" ht="37.5" hidden="1">
      <c r="A22" s="1076"/>
      <c r="B22" s="46" t="s">
        <v>29</v>
      </c>
      <c r="C22" s="47"/>
      <c r="D22" s="48"/>
      <c r="E22" s="48"/>
      <c r="F22" s="19"/>
      <c r="G22" s="19">
        <v>1094058000</v>
      </c>
      <c r="H22" s="20">
        <f>G22</f>
        <v>1094058000</v>
      </c>
      <c r="I22" s="49"/>
    </row>
    <row r="23" spans="1:10" ht="38.25" hidden="1" thickBot="1">
      <c r="A23" s="1077"/>
      <c r="B23" s="50" t="s">
        <v>30</v>
      </c>
      <c r="C23" s="51"/>
      <c r="D23" s="52"/>
      <c r="E23" s="52"/>
      <c r="F23" s="41"/>
      <c r="G23" s="41">
        <v>1257546444</v>
      </c>
      <c r="H23" s="20">
        <f>G23</f>
        <v>1257546444</v>
      </c>
      <c r="I23" s="49"/>
    </row>
    <row r="24" spans="1:10" ht="19.5" hidden="1" customHeight="1" thickBot="1">
      <c r="A24" s="1078" t="s">
        <v>92</v>
      </c>
      <c r="B24" s="1079"/>
      <c r="C24" s="62"/>
      <c r="D24" s="42">
        <f t="shared" ref="D24:F24" si="2">SUM(D22:D23)</f>
        <v>0</v>
      </c>
      <c r="E24" s="42">
        <f t="shared" si="2"/>
        <v>0</v>
      </c>
      <c r="F24" s="42">
        <f t="shared" si="2"/>
        <v>0</v>
      </c>
      <c r="G24" s="42">
        <f>SUM(G22:G23)</f>
        <v>2351604444</v>
      </c>
      <c r="H24" s="43">
        <f>SUM(H22:H23)</f>
        <v>2351604444</v>
      </c>
    </row>
    <row r="25" spans="1:10" ht="21.75" hidden="1" customHeight="1" thickBot="1">
      <c r="A25" s="53" t="s">
        <v>25</v>
      </c>
      <c r="B25" s="54"/>
      <c r="C25" s="55"/>
      <c r="D25" s="56" t="e">
        <f>D24+D20+#REF!</f>
        <v>#REF!</v>
      </c>
      <c r="E25" s="56" t="e">
        <f>E24+E20+#REF!</f>
        <v>#REF!</v>
      </c>
      <c r="F25" s="56" t="e">
        <f>F24+F20+#REF!</f>
        <v>#REF!</v>
      </c>
      <c r="G25" s="56" t="e">
        <f>G24+G20+#REF!</f>
        <v>#REF!</v>
      </c>
      <c r="H25" s="56" t="e">
        <f>H24+H20+#REF!</f>
        <v>#REF!</v>
      </c>
      <c r="I25" s="57"/>
      <c r="J25" s="49"/>
    </row>
    <row r="26" spans="1:10">
      <c r="H26" s="58"/>
    </row>
    <row r="27" spans="1:10">
      <c r="E27" s="59"/>
      <c r="F27" s="61"/>
      <c r="H27" s="58"/>
    </row>
    <row r="28" spans="1:10" s="31" customFormat="1">
      <c r="A28" s="21"/>
      <c r="B28" s="29"/>
      <c r="C28" s="30"/>
      <c r="E28" s="60"/>
      <c r="F28" s="60"/>
      <c r="I28" s="21"/>
      <c r="J28" s="21"/>
    </row>
  </sheetData>
  <mergeCells count="6">
    <mergeCell ref="A22:A23"/>
    <mergeCell ref="A24:B24"/>
    <mergeCell ref="A2:H2"/>
    <mergeCell ref="A5:B5"/>
    <mergeCell ref="A6:A19"/>
    <mergeCell ref="A20:B20"/>
  </mergeCells>
  <printOptions horizontalCentered="1"/>
  <pageMargins left="0.13" right="0" top="0.22" bottom="0" header="0.71" footer="0.3"/>
  <pageSetup paperSize="10000" scale="6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election activeCell="A32" sqref="A32"/>
    </sheetView>
  </sheetViews>
  <sheetFormatPr defaultRowHeight="18.75"/>
  <cols>
    <col min="1" max="1" width="92.5703125" style="2" customWidth="1"/>
    <col min="2" max="2" width="23" style="3" customWidth="1"/>
    <col min="3" max="3" width="23.28515625" style="3" customWidth="1"/>
    <col min="4" max="4" width="23.42578125" style="3" customWidth="1"/>
    <col min="5" max="16384" width="9.140625" style="2"/>
  </cols>
  <sheetData>
    <row r="1" spans="1:4">
      <c r="A1" s="1086"/>
      <c r="B1" s="1086"/>
      <c r="C1" s="1086"/>
      <c r="D1" s="1086"/>
    </row>
    <row r="2" spans="1:4" ht="21">
      <c r="A2" s="1087" t="s">
        <v>24</v>
      </c>
      <c r="B2" s="1087"/>
      <c r="C2" s="1087"/>
      <c r="D2" s="1087"/>
    </row>
    <row r="3" spans="1:4" ht="21">
      <c r="A3" s="1087" t="s">
        <v>23</v>
      </c>
      <c r="B3" s="1087"/>
      <c r="C3" s="1087"/>
      <c r="D3" s="1087"/>
    </row>
    <row r="4" spans="1:4">
      <c r="A4" s="1"/>
      <c r="B4" s="1"/>
      <c r="C4" s="1"/>
      <c r="D4" s="1"/>
    </row>
    <row r="5" spans="1:4" ht="19.5" thickBot="1"/>
    <row r="6" spans="1:4" ht="19.5" thickBot="1">
      <c r="A6" s="4" t="s">
        <v>22</v>
      </c>
      <c r="B6" s="5" t="s">
        <v>20</v>
      </c>
      <c r="C6" s="6" t="s">
        <v>2</v>
      </c>
      <c r="D6" s="5" t="s">
        <v>21</v>
      </c>
    </row>
    <row r="7" spans="1:4">
      <c r="A7" s="15" t="s">
        <v>6</v>
      </c>
      <c r="B7" s="7">
        <v>117509326</v>
      </c>
      <c r="C7" s="7">
        <v>172560000</v>
      </c>
      <c r="D7" s="8">
        <f t="shared" ref="D7:D20" si="0">SUM(B7:C7)</f>
        <v>290069326</v>
      </c>
    </row>
    <row r="8" spans="1:4">
      <c r="A8" s="16" t="s">
        <v>7</v>
      </c>
      <c r="B8" s="9">
        <v>61720422</v>
      </c>
      <c r="C8" s="9">
        <v>49500000</v>
      </c>
      <c r="D8" s="10">
        <f t="shared" si="0"/>
        <v>111220422</v>
      </c>
    </row>
    <row r="9" spans="1:4">
      <c r="A9" s="16" t="s">
        <v>8</v>
      </c>
      <c r="B9" s="9">
        <v>56064871</v>
      </c>
      <c r="C9" s="9">
        <v>42730000</v>
      </c>
      <c r="D9" s="10">
        <f t="shared" si="0"/>
        <v>98794871</v>
      </c>
    </row>
    <row r="10" spans="1:4">
      <c r="A10" s="16" t="s">
        <v>9</v>
      </c>
      <c r="B10" s="9">
        <v>36174789</v>
      </c>
      <c r="C10" s="9">
        <v>62461000</v>
      </c>
      <c r="D10" s="10">
        <f t="shared" si="0"/>
        <v>98635789</v>
      </c>
    </row>
    <row r="11" spans="1:4">
      <c r="A11" s="16" t="s">
        <v>10</v>
      </c>
      <c r="B11" s="9">
        <v>24979888</v>
      </c>
      <c r="C11" s="9">
        <v>32157000</v>
      </c>
      <c r="D11" s="10">
        <f t="shared" si="0"/>
        <v>57136888</v>
      </c>
    </row>
    <row r="12" spans="1:4">
      <c r="A12" s="16" t="s">
        <v>11</v>
      </c>
      <c r="B12" s="9">
        <v>16372426</v>
      </c>
      <c r="C12" s="9">
        <v>21658000</v>
      </c>
      <c r="D12" s="10">
        <f t="shared" si="0"/>
        <v>38030426</v>
      </c>
    </row>
    <row r="13" spans="1:4">
      <c r="A13" s="16" t="s">
        <v>12</v>
      </c>
      <c r="B13" s="9">
        <v>23340648</v>
      </c>
      <c r="C13" s="9">
        <v>25521000</v>
      </c>
      <c r="D13" s="10">
        <f t="shared" si="0"/>
        <v>48861648</v>
      </c>
    </row>
    <row r="14" spans="1:4">
      <c r="A14" s="16" t="s">
        <v>13</v>
      </c>
      <c r="B14" s="9">
        <v>9180106</v>
      </c>
      <c r="C14" s="9">
        <v>14863000</v>
      </c>
      <c r="D14" s="10">
        <f t="shared" si="0"/>
        <v>24043106</v>
      </c>
    </row>
    <row r="15" spans="1:4">
      <c r="A15" s="16" t="s">
        <v>14</v>
      </c>
      <c r="B15" s="9">
        <v>10196189</v>
      </c>
      <c r="C15" s="9">
        <v>12940000</v>
      </c>
      <c r="D15" s="10">
        <f t="shared" si="0"/>
        <v>23136189</v>
      </c>
    </row>
    <row r="16" spans="1:4">
      <c r="A16" s="16" t="s">
        <v>15</v>
      </c>
      <c r="B16" s="9">
        <v>9123053</v>
      </c>
      <c r="C16" s="9">
        <v>15846000</v>
      </c>
      <c r="D16" s="10">
        <f t="shared" si="0"/>
        <v>24969053</v>
      </c>
    </row>
    <row r="17" spans="1:4">
      <c r="A17" s="16" t="s">
        <v>16</v>
      </c>
      <c r="B17" s="9">
        <v>10123391</v>
      </c>
      <c r="C17" s="9">
        <v>14433000</v>
      </c>
      <c r="D17" s="10">
        <f t="shared" si="0"/>
        <v>24556391</v>
      </c>
    </row>
    <row r="18" spans="1:4">
      <c r="A18" s="16" t="s">
        <v>17</v>
      </c>
      <c r="B18" s="9">
        <v>10005900</v>
      </c>
      <c r="C18" s="9">
        <v>15331500</v>
      </c>
      <c r="D18" s="10">
        <f t="shared" si="0"/>
        <v>25337400</v>
      </c>
    </row>
    <row r="19" spans="1:4">
      <c r="A19" s="16" t="s">
        <v>18</v>
      </c>
      <c r="B19" s="9">
        <v>10830793</v>
      </c>
      <c r="C19" s="9">
        <v>13448000</v>
      </c>
      <c r="D19" s="10">
        <f t="shared" si="0"/>
        <v>24278793</v>
      </c>
    </row>
    <row r="20" spans="1:4">
      <c r="A20" s="17" t="s">
        <v>19</v>
      </c>
      <c r="B20" s="11">
        <v>10120372</v>
      </c>
      <c r="C20" s="11">
        <v>13340000</v>
      </c>
      <c r="D20" s="12">
        <f t="shared" si="0"/>
        <v>23460372</v>
      </c>
    </row>
    <row r="21" spans="1:4" ht="19.5" thickBot="1">
      <c r="A21" s="18"/>
      <c r="B21" s="13">
        <f>SUM(B7:B20)</f>
        <v>405742174</v>
      </c>
      <c r="C21" s="13">
        <f t="shared" ref="C21" si="1">SUM(C7:C20)</f>
        <v>506788500</v>
      </c>
      <c r="D21" s="14">
        <f>SUM(D7:D20)</f>
        <v>912530674</v>
      </c>
    </row>
  </sheetData>
  <mergeCells count="3">
    <mergeCell ref="A1:D1"/>
    <mergeCell ref="A2:D2"/>
    <mergeCell ref="A3:D3"/>
  </mergeCells>
  <printOptions horizontalCentered="1"/>
  <pageMargins left="0.25" right="0.25" top="0.75" bottom="0.75" header="0.3" footer="0.3"/>
  <pageSetup scale="8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3</vt:lpstr>
      <vt:lpstr>Page 4</vt:lpstr>
      <vt:lpstr>Page 5 to 44 in AB C.Y. 2025</vt:lpstr>
      <vt:lpstr>Page 45 to 60 in AB C.Y. 2025</vt:lpstr>
      <vt:lpstr>Page 61 Dev't Fund and 5%LDRRM</vt:lpstr>
      <vt:lpstr>Page 62 to 64</vt:lpstr>
      <vt:lpstr>Page65</vt:lpstr>
      <vt:lpstr>Page 66 to 70</vt:lpstr>
      <vt:lpstr>71 to 75</vt:lpstr>
      <vt:lpstr>HOSPITALS</vt:lpstr>
      <vt:lpstr>Sheet1 (2)</vt:lpstr>
      <vt:lpstr>'71 to 75'!Print_Area</vt:lpstr>
      <vt:lpstr>HOSPITALS!Print_Area</vt:lpstr>
      <vt:lpstr>'Page 3'!Print_Area</vt:lpstr>
      <vt:lpstr>'Page 4'!Print_Area</vt:lpstr>
      <vt:lpstr>'Page 45 to 60 in AB C.Y. 2025'!Print_Area</vt:lpstr>
      <vt:lpstr>'Page 5 to 44 in AB C.Y. 2025'!Print_Area</vt:lpstr>
      <vt:lpstr>'Page 61 Dev''t Fund and 5%LDRRM'!Print_Area</vt:lpstr>
      <vt:lpstr>'Page 62 to 64'!Print_Area</vt:lpstr>
      <vt:lpstr>'Page 66 to 70'!Print_Area</vt:lpstr>
      <vt:lpstr>Page65!Print_Area</vt:lpstr>
      <vt:lpstr>'Page 45 to 60 in AB C.Y. 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PBO PC4</cp:lastModifiedBy>
  <cp:lastPrinted>2025-01-08T00:55:26Z</cp:lastPrinted>
  <dcterms:created xsi:type="dcterms:W3CDTF">2017-09-07T02:38:08Z</dcterms:created>
  <dcterms:modified xsi:type="dcterms:W3CDTF">2025-03-04T01:50:32Z</dcterms:modified>
</cp:coreProperties>
</file>